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<sst xmlns="http://schemas.openxmlformats.org/spreadsheetml/2006/main" count="11398" uniqueCount="2299">
  <si>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</si>
  <si>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</si>
  <si>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</si>
  <si>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</si>
  <si>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</si>
  <si>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</si>
  <si>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</si>
  <si>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</si>
  <si>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</si>
  <si>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</si>
  <si>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</si>
  <si>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</si>
  <si>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</si>
  <si>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</si>
  <si>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</si>
  <si>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</si>
  <si>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</si>
  <si>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</si>
  <si>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</si>
  <si>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</si>
  <si>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</si>
  <si>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</si>
  <si>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</si>
  <si>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</si>
  <si>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</si>
  <si>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</si>
  <si>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</si>
  <si>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</si>
  <si>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</si>
  <si>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</si>
  <si>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</si>
  <si>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</si>
  <si>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</si>
  <si>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</si>
  <si>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</si>
  <si>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</si>
  <si>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</si>
  <si>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</si>
  <si>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</si>
  <si>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</si>
  <si>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</si>
  <si>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</si>
  <si>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</si>
  <si>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</si>
  <si>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</si>
  <si>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</si>
  <si>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</si>
  <si>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</si>
  <si>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</si>
  <si>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</si>
  <si>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</si>
  <si>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</si>
  <si>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</si>
  <si>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</si>
  <si>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</si>
  <si>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</si>
  <si>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</si>
  <si>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</si>
  <si>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</si>
  <si>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</si>
  <si>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</si>
  <si>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</si>
  <si>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</si>
  <si>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</si>
  <si>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</si>
  <si>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</si>
  <si>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</si>
  <si>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</si>
  <si>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</si>
  <si>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</si>
  <si>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</si>
  <si>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</si>
  <si>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</si>
  <si>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</si>
  <si>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</si>
  <si>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</si>
  <si>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</si>
  <si>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</si>
  <si>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</si>
  <si>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</si>
  <si>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</si>
  <si>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</si>
  <si>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</si>
  <si>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</si>
  <si>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</si>
  <si>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</si>
  <si>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</si>
  <si>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</si>
  <si>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</si>
  <si>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</si>
  <si>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</si>
  <si>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</si>
  <si>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</si>
  <si>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</si>
  <si>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</si>
  <si>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</si>
  <si>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</si>
  <si>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</si>
  <si>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</si>
  <si>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</si>
  <si>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</si>
  <si>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</si>
  <si>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</si>
  <si>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</si>
  <si>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</si>
  <si>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</si>
  <si>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</si>
  <si>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</si>
  <si>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</si>
  <si>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</si>
  <si>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</si>
  <si>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</si>
  <si>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</si>
  <si>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</si>
  <si>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</si>
  <si>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</si>
  <si>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</si>
  <si>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</si>
  <si>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</si>
  <si>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</si>
  <si>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</si>
  <si>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</si>
  <si>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</si>
  <si>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</si>
  <si>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</si>
  <si>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</si>
  <si>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</si>
  <si>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</si>
  <si>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</si>
  <si>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</si>
  <si>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</si>
  <si>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</si>
  <si>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</si>
  <si>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</si>
  <si>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</si>
  <si>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</si>
  <si>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</si>
  <si>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</si>
  <si>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</si>
  <si>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</si>
  <si>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</si>
  <si>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</si>
  <si>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</si>
  <si>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</si>
  <si>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</si>
  <si>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</si>
  <si>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</si>
  <si>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</si>
  <si>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</si>
  <si>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</si>
  <si>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</si>
  <si>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</si>
  <si>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</si>
  <si>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</si>
  <si>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</si>
  <si>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</si>
  <si>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</si>
  <si>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</si>
  <si>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</si>
  <si>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</si>
  <si>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</si>
  <si>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</si>
  <si>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</si>
  <si>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</si>
  <si>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</si>
  <si>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</si>
  <si>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</si>
  <si>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</si>
  <si>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</si>
  <si>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</si>
  <si>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</si>
  <si>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</si>
  <si>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</si>
  <si>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</si>
  <si>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</si>
  <si>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</si>
  <si>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</si>
  <si>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</si>
  <si>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</si>
  <si>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</si>
  <si>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</si>
  <si>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</si>
  <si>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</si>
  <si>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</si>
  <si>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</si>
  <si>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</si>
  <si>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</si>
  <si>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</si>
  <si>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</si>
  <si>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</si>
  <si>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</si>
  <si>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</si>
  <si>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</si>
  <si>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</si>
  <si>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</si>
  <si>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</si>
  <si>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</si>
  <si>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</si>
  <si>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</si>
  <si>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</si>
  <si>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</si>
  <si>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</si>
  <si>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</si>
  <si>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</si>
  <si>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</si>
  <si>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</si>
  <si>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</si>
  <si>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</si>
  <si>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</si>
  <si>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</si>
  <si>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</si>
  <si>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</si>
  <si>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barrywellman</t>
  </si>
  <si>
    <t>marychayko</t>
  </si>
  <si>
    <t>viafoura</t>
  </si>
  <si>
    <t>amit_raj75</t>
  </si>
  <si>
    <t>dougalpollux</t>
  </si>
  <si>
    <t>assishenriques</t>
  </si>
  <si>
    <t>mikeb8637</t>
  </si>
  <si>
    <t>marcvanderwoude</t>
  </si>
  <si>
    <t>nothingsmonstrd</t>
  </si>
  <si>
    <t>ruisalvador12</t>
  </si>
  <si>
    <t>cryptomer_pers</t>
  </si>
  <si>
    <t>oritkopel</t>
  </si>
  <si>
    <t>brchelmo</t>
  </si>
  <si>
    <t>catharinanana2</t>
  </si>
  <si>
    <t>_denoir</t>
  </si>
  <si>
    <t>kentuckydeal</t>
  </si>
  <si>
    <t>likely75463987</t>
  </si>
  <si>
    <t>lennstar_de</t>
  </si>
  <si>
    <t>austenklumb</t>
  </si>
  <si>
    <t>maevcreavennutr</t>
  </si>
  <si>
    <t>ficticiusbeing</t>
  </si>
  <si>
    <t>liz_kintzele</t>
  </si>
  <si>
    <t>ildannymoore</t>
  </si>
  <si>
    <t>jmulvenon</t>
  </si>
  <si>
    <t>_elena</t>
  </si>
  <si>
    <t>sherazadesemsar</t>
  </si>
  <si>
    <t>bernardnatashal</t>
  </si>
  <si>
    <t>kate_day</t>
  </si>
  <si>
    <t>prlvx</t>
  </si>
  <si>
    <t>elonuniversity</t>
  </si>
  <si>
    <t>elondan</t>
  </si>
  <si>
    <t>dalwar23</t>
  </si>
  <si>
    <t>coimbrasummit</t>
  </si>
  <si>
    <t>jannaq</t>
  </si>
  <si>
    <t>imagineinternet</t>
  </si>
  <si>
    <t>eloncomm</t>
  </si>
  <si>
    <t>rocford</t>
  </si>
  <si>
    <t>neo_globe</t>
  </si>
  <si>
    <t>ianmcalvert</t>
  </si>
  <si>
    <t>djunivrse</t>
  </si>
  <si>
    <t>danbuk4</t>
  </si>
  <si>
    <t>lrainie</t>
  </si>
  <si>
    <t>kubazielinski</t>
  </si>
  <si>
    <t>cnbci</t>
  </si>
  <si>
    <t>livingfacts</t>
  </si>
  <si>
    <t>briantkennedy</t>
  </si>
  <si>
    <t>tomhingley_law</t>
  </si>
  <si>
    <t>pewreligion</t>
  </si>
  <si>
    <t>kim_c_parker</t>
  </si>
  <si>
    <t>carrolldoherty</t>
  </si>
  <si>
    <t>pawelterlecki</t>
  </si>
  <si>
    <t>pewresearch</t>
  </si>
  <si>
    <t>avery_gemini</t>
  </si>
  <si>
    <t>william</t>
  </si>
  <si>
    <t>geoplace</t>
  </si>
  <si>
    <t>rutgersdcim</t>
  </si>
  <si>
    <t>rutgerscomminfo</t>
  </si>
  <si>
    <t>jessicacalarco</t>
  </si>
  <si>
    <t>pmoindia</t>
  </si>
  <si>
    <t>rashtrapatibhvn</t>
  </si>
  <si>
    <t>news24</t>
  </si>
  <si>
    <t>ndtv</t>
  </si>
  <si>
    <t>snowden</t>
  </si>
  <si>
    <t>ruipinto_fl</t>
  </si>
  <si>
    <t>griffinthepeter</t>
  </si>
  <si>
    <t>lillauch</t>
  </si>
  <si>
    <t>spiderthemood</t>
  </si>
  <si>
    <t>yahoofinanceuk</t>
  </si>
  <si>
    <t>oscarwgrut</t>
  </si>
  <si>
    <t>voltane</t>
  </si>
  <si>
    <t>vgcerf</t>
  </si>
  <si>
    <t>paulvixie</t>
  </si>
  <si>
    <t>kleinrock</t>
  </si>
  <si>
    <t>internet_hof</t>
  </si>
  <si>
    <t>markscott82</t>
  </si>
  <si>
    <t>politicoeurope</t>
  </si>
  <si>
    <t>websummit</t>
  </si>
  <si>
    <t>mitchellbaker</t>
  </si>
  <si>
    <t>mozilla</t>
  </si>
  <si>
    <t>politico</t>
  </si>
  <si>
    <t>pewinternet</t>
  </si>
  <si>
    <t>bradsmi</t>
  </si>
  <si>
    <t>timberners_lee</t>
  </si>
  <si>
    <t>edsaperia</t>
  </si>
  <si>
    <t>nwspk</t>
  </si>
  <si>
    <t>anna_rothschild</t>
  </si>
  <si>
    <t>maggiekb1</t>
  </si>
  <si>
    <t>leedrutman</t>
  </si>
  <si>
    <t>sfrostenson</t>
  </si>
  <si>
    <t>mattgrossmann</t>
  </si>
  <si>
    <t>brendannyhan</t>
  </si>
  <si>
    <t>justinwolfers</t>
  </si>
  <si>
    <t>byheatherlong</t>
  </si>
  <si>
    <t>bencasselman</t>
  </si>
  <si>
    <t>couldrynick</t>
  </si>
  <si>
    <t>carlotaprzperez</t>
  </si>
  <si>
    <t>jryancollins</t>
  </si>
  <si>
    <t>rainerkattel</t>
  </si>
  <si>
    <t>iipp_ucl</t>
  </si>
  <si>
    <t>mazzucatom</t>
  </si>
  <si>
    <t>stefanofeltri</t>
  </si>
  <si>
    <t>kevinrkosar</t>
  </si>
  <si>
    <t>katewaldock</t>
  </si>
  <si>
    <t>ciran0</t>
  </si>
  <si>
    <t>aimeevanrobot</t>
  </si>
  <si>
    <t>cjcolclough</t>
  </si>
  <si>
    <t>mullercatelijne</t>
  </si>
  <si>
    <t>ranaforoohar</t>
  </si>
  <si>
    <t>facttank</t>
  </si>
  <si>
    <t>Mentions</t>
  </si>
  <si>
    <t>Replies to</t>
  </si>
  <si>
    <t>@MaryChayko @JessicaCalarco @pewresearch @RutgersCommInfo @RutgersDCIM @lrainie Thank Lee, not me. He runs the show. But do see his and my new use of the data in the 2nd (2019) edition of @geoplace Mark Graham &amp;amp; @William Dutton, Society &amp;amp; the Internet</t>
  </si>
  <si>
    <t>@JessicaCalarco @pewresearch I think I use @pewresearch data and website in every @RutgersCommInfo @RutgersDCIM course I teach, always. Data you can trust and excellent teaching tools! @lrainie @barrywellman</t>
  </si>
  <si>
    <t>In the next 50 years, experts suggest that #digital life will be highly personalized for each user. See the full list of predictions âž¡ï¸ https://t.co/7imCSzsSag cc: @JannaQ and @lrainie via @pewresearch #trends</t>
  </si>
  <si>
    <t>#Reality_Of_Christianity
à¤ªà¥‚à¤°à¥à¤£ à¤ªà¥à¤°à¤­à¥ à¤¸à¤¾à¤§à¤• à¤•à¥€ à¤†à¤¯à¥ à¤­à¥€ à¤¬à¤¢à¤¼à¤¾ à¤¦à¥‡à¤¤à¤¾ à¤¹à¥ˆ, à¤œà¤¬à¤•à¤¿ à¤ˆà¤¸à¤¾ à¤®à¤¸à¥€à¤¹ à¤œà¥€ à¤•à¥€ à¤®à¥ƒà¤¤à¥à¤¯à¥ 30 à¤µà¤°à¥à¤· à¤®à¥‡à¤‚ à¤¹à¥‹ à¤—à¤¯à¥€ à¤œà¥‹ à¤ªà¥‚à¤°à¥à¤µ à¤¨à¤¿à¤°à¥à¤§à¤¾à¤°à¤¿à¤¤ à¤¥à¥€à¥¤ à¤¸à¥à¤ªà¤·à¥à¤Ÿ à¤°à¥‚à¤ª à¤¸à¥‡ à¤‰à¤¨à¤•à¥€ à¤­à¤•à¥à¤¤à¤¿ à¤¸à¤¹à¥€ à¤¨à¤¹à¥€à¤‚ à¤¥à¥€ à¤œà¤¿à¤¸à¤¸à¥‡ à¤ªà¥à¤°à¤­à¥ à¤‰à¤¨à¤•à¥€ à¤†à¤¯à¥ à¤¬à¤¢à¤¼à¤¾ à¤¦à¥‡à¤¤à¥‡à¥¤
Saint Rampal Ji
@ndtv
@news24
@rashtrapatibhvn
@PMOIndia
@lrainie https://t.co/ojnri1DHNN</t>
  </si>
  <si>
    <t>@lrainie @Snowden or as Ben Franklin said â€œThree may keep a secret if two of them are deadâ€</t>
  </si>
  <si>
    <t>RT lrainie: Words for the age from Snowden at #WebSummit: â€œEverything always leaksâ€.</t>
  </si>
  <si>
    <t>#InformationEmbargo #UAP https://t.co/icfYjpwOqB</t>
  </si>
  <si>
    <t>True. https://t.co/Vm4WR6dzIe</t>
  </si>
  <si>
    <t>This is why flooding the zone with disinformation is a long term strategy for cultivating cynicism and apathy, so that when leaks come they are met with shrugs. https://t.co/b8NKlqViyY</t>
  </si>
  <si>
    <t>@lrainie @Snowden Free @RuiPinto_FL</t>
  </si>
  <si>
    <t>#no2bio https://t.co/h15tQJMizJ</t>
  </si>
  <si>
    <t>RT @CrypTomer_pers: #no2bio https://t.co/h15tQJMizJ</t>
  </si>
  <si>
    <t>@lrainie @Snowden Great-grandpa always said "the deepest seeds find the light of day"</t>
  </si>
  <si>
    <t>@lrainie @Snowden This freaks me out @_deNoir</t>
  </si>
  <si>
    <t>@Catharinanana2 @lrainie @Snowden Yes, everything is censored, we are on edge of ww3 but there is hope ðŸ¥‚</t>
  </si>
  <si>
    <t>@spiderthemood @lillauch @GriffinthePeter https://t.co/KCqYW4FqEL</t>
  </si>
  <si>
    <t>@lrainie @Snowden Edward Snowden: 'It is not data that is being exploited, itâ€™s people' https://t.co/e1dvVuDrpK by @OscarWGrut via @YahooFinanceUK https://t.co/JfbK6VRVMD</t>
  </si>
  <si>
    <t>@lrainie @Snowden It does not even need to leak to hurt you. 
The normal dropping is all it takes. 
https://t.co/0uO1YLS0kn</t>
  </si>
  <si>
    <t>@lrainie @Snowden Except the truth!</t>
  </si>
  <si>
    <t>Everything always leaks ! And donâ€™t we know if esp in nutrition and healthcare #leak #brain #gut #leakygut https://t.co/F0r7Sfrh2h</t>
  </si>
  <si>
    <t>@voltane @lrainie @Snowden Just a case of faulty prostate</t>
  </si>
  <si>
    <t>#truth https://t.co/aS6bJpe72T</t>
  </si>
  <si>
    <t>Some folks would like to believe this, but that's just objectively not true. https://t.co/v8Eu4WA3S3</t>
  </si>
  <si>
    <t>RT @ILDannyMoore: Some folks would like to believe this, but that's just objectively not true. https://t.co/v8Eu4WA3S3</t>
  </si>
  <si>
    <t>@JannaQ @Internet_HOF @kleinrock @paulvixie @vgcerf @elonuniversity @pewresearch @lrainie @ImagineInternet Looking forward to it !</t>
  </si>
  <si>
    <t>RT @BernardNatashaL: It's officially @WebSummit season and @POLITICOEurope's Chief Technology Correspondent @markscott82 is moderating a diâ€¦</t>
  </si>
  <si>
    <t>It's officially @WebSummit season and @POLITICOEurope's Chief Technology Correspondent @markscott82 is moderating a discussion with @lrainie and @MitchellBaker looking back at 50 years of the internet. https://t.co/fscUQqfPJ2</t>
  </si>
  <si>
    <t>This morning on the Future Societies stage at @WebSummit, @politicoâ€™s @markscott82 interviewed @lrainie ( @pewresearch ) and @MitchellBaker ( @mozilla ) regarding the future of the Internet. Fascinating discussion about privacy, data rights and regulation #WebSummit2019 https://t.co/xALpTaG9gj</t>
  </si>
  <si>
    <t>@_elena @WebSummit @politico @markscott82 @lrainie @pewresearch @MitchellBaker @mozilla Enjoy Lisbon!</t>
  </si>
  <si>
    <t>@lrainie @Snowden Yes ! His speech was absolutely electrifying. 
And I look forward to your panel tomorrow Lee</t>
  </si>
  <si>
    <t>RT @ImagineInternet: Happy to see @LRainie tell about our @ImagineInternet, @ElonComm &amp;amp; @PewInternet report on the "Next 50 Years of Digitaâ€¦</t>
  </si>
  <si>
    <t>@lrainie @Snowden Anything that can go wrong will go wrong - Muphy's law. Isn't it always the case? #WebSummit</t>
  </si>
  <si>
    <t>RT @dalwar23: @lrainie @Snowden Anything that can go wrong will go wrong - Muphy's law. Isn't it always the case? #WebSummit</t>
  </si>
  <si>
    <t>Happy to see our @ImagineInternet &amp;amp; @PewInternet report on the "Next 50 Years of Digital Life" featured on the mega #WebSummit mainstage today at the 80,000-participant #WebSummit2019! https://t.co/x6lM3lYYef</t>
  </si>
  <si>
    <t>RT @JannaQ: Happy to see our @ImagineInternet &amp;amp; @PewInternet report on the "Next 50 Years of Digital Life" featured on the mega #WebSummitâ€¦</t>
  </si>
  <si>
    <t>Happy to see @LRainie tell about our @ImagineInternet, @ElonComm &amp;amp; @PewInternet report on the "Next 50 Years of Digital Life" live on the mega #WebSummit mainstage today at the 80,000-participant #WebSummit2019! Read the report here: https://t.co/72uYjJ6A47 https://t.co/Ks2vWhO5OR</t>
  </si>
  <si>
    <t>6G is just the next G in the G-String.... consumers donâ€™t care; they want the service and the application, not the marketing. https://t.co/n4c7oaIVsd</t>
  </si>
  <si>
    <t>What is the context of this @lrainie?
We have a new G every decade, so hence we know #6G is coming, it's just when?
Early, mid or late 2020's?
In what way was @BradSmi talking about the migration from #5G to #6G? https://t.co/Jh25EOJu1a</t>
  </si>
  <si>
    <t>RAPTURE IS FOREVER https://t.co/zqO3doTMat</t>
  </si>
  <si>
    <t>Colonized by #Data: The Hollowing Out of Digital Society | @CouldryNick https://t.co/VoxEgLCWYo @bencasselman @byHeatherLong @JustinWolfers @BrendanNyhan @MattGrossmann @sfrostenson @leedrutman @maggiekb1 @Anna_Rothschild @nwspk @edsaperia @lrainie @timberners_lee @pewinternet</t>
  </si>
  <si>
    <t>RT @DanBuk4: Colonized by #Data: The Hollowing Out of Digital Society | @CouldryNick https://t.co/VoxEgLCWYo @bencasselman @byHeatherLong @â€¦</t>
  </si>
  <si>
    <t>How #BigTech and Finance Betrayed Us and What We Can Do About It | @RanaForoohar https://t.co/62pHRssgUb @MullerCatelijne @CjColclough @aimeevanrobot @Ciran0 @katewaldock @kevinrkosar @StefanoFeltri @MazzucatoM @IIPP_UCL @lrainie @rainerkattel @jryancollins @CarlotaPrzPerez</t>
  </si>
  <si>
    <t>Words for the age from @Snowden at #WebSummit: â€œEverything always leaksâ€.</t>
  </si>
  <si>
    <t>â€œOnly way to protect anyone is to protect everyoneâ€ Edward Snowden @ WebSummit main stage talking about redesigning the Internet. #WebSummit #WebSummitInsights</t>
  </si>
  <si>
    <t>RT @kubazielinski: â€œOnly way to protect anyone is to protect everyoneâ€ Edward Snowden @ WebSummit main stage talking about redesigning theâ€¦</t>
  </si>
  <si>
    <t>Edward @Snowdenâ€™s closing message at #WebSummit: â€œThe only way to protect anyone is to protect everyone.â€ https://t.co/SukebaLpks</t>
  </si>
  <si>
    <t>RT @CNBCi: Edward @Snowdenâ€™s closing message at #WebSummit: â€œThe only way to protect anyone is to protect everyone.â€ https://t.co/SukebaLpks</t>
  </si>
  <si>
    <t>While a majority of Americans get some of their news from social media, 57% of them say they expect it to be largely inaccurate. Trust usâ€”youâ€™ll want to read moreðŸ˜‰: https://t.co/Zgdls7YBIM</t>
  </si>
  <si>
    <t>RT @LivingFacts: While a majority of Americans get some of their news from social media, 57% of them say they expect it to be largely inaccâ€¦</t>
  </si>
  <si>
    <t>You can view the report about the future of digital life I discussed here https://t.co/OGDdLbxCCj. #WebSummit #WebSummit2019 cc: @ImagineInternet https://t.co/zWqpDSJQZp</t>
  </si>
  <si>
    <t>Last year, 67% of Americans said the federal government was doing too little to reduce the effects of #climatechange
https://t.co/0ttmhEKEIp https://t.co/28vv5pk89N</t>
  </si>
  <si>
    <t>RT @briantkennedy: Last year, 67% of Americans said the federal government was doing too little to reduce the effects of #climatechange
htâ€¦</t>
  </si>
  <si>
    <t>The 2010s have been defined by developments in: 1) Computing power 2) the cloud 3) data 4) AI.
The 2020s: 1) Quantum 2) Further digital and cloud innovation 3) 5G, 6G leading to ambient computing 4) AI + AGI
Read more at #FreshfieldsDigital 
https://t.co/dggcJ0pjoJ
#WebSummit</t>
  </si>
  <si>
    <t>RT @tomhingley_law: The 2010s have been defined by developments in: 1) Computing power 2) the cloud 3) data 4) AI.
The 2020s: 1) Quantum 2â€¦</t>
  </si>
  <si>
    <t>@BradSmi: Salutes Nick Wise (OceanMind) and fight against overfishing through use of tech/data. Calls it â€œAI for progressâ€
#WebSummit</t>
  </si>
  <si>
    <t>Levels of interreligious tension and violence, also known as sectarian or communal violence, have declined globally between 2007 and 2017, according to our analysis, in contrast with several other types of rising religious restrictions and hostilities: https://t.co/ivLEVn8kPe https://t.co/DxzLxpIxKI</t>
  </si>
  <si>
    <t>RT @PewReligion: Levels of interreligious tension and violence, also known as sectarian or communal violence, have declined globally betweeâ€¦</t>
  </si>
  <si>
    <t>Big new report out today on marriage and cohabitation in the U.S. It's now more common for adtuls ages 18-44 to have lived with a partner than to have ever been married https://t.co/XlcWW2A5yR https://t.co/7sD9O7yh4S</t>
  </si>
  <si>
    <t>RT @kim_c_parker: Big new report out today on marriage and cohabitation in the U.S. It's now more common for adtuls ages 18-44 to have liveâ€¦</t>
  </si>
  <si>
    <t>A year out from the 2020 election, there's a whole lot we don't know. But it sure looks like it will be a high engagement/high turnout election (and this is from *July*).
 https://t.co/TsSALAvA11 https://t.co/DASRvcLaKE</t>
  </si>
  <si>
    <t>Personal side of partisan antipathy. Majorities in both parties say - setting politics aside - the members of the other party probably do not share many of their *other* values and goals.
https://t.co/CavedqFXyA https://t.co/gMGkXwoDvO</t>
  </si>
  <si>
    <t>From week of House impeachment vote Dec. 1998: 
In contrast to Watergate, public tuned out of Clinton impeachment (didn't crack top 10 stories of year for news interest).
Clinton's job approval *rose* 10 pts following House impeachment vote.
https://t.co/fmZj7oRfMz</t>
  </si>
  <si>
    <t>RT @CarrollDoherty: A year out from the 2020 election, there's a whole lot we don't know. But it sure looks like it will be a high engagemeâ€¦</t>
  </si>
  <si>
    <t>RT @CarrollDoherty: Personal side of partisan antipathy. Majorities in both parties say - setting politics aside - the members of the otherâ€¦</t>
  </si>
  <si>
    <t>RT @CarrollDoherty: From week of House impeachment vote Dec. 1998: 
In contrast to Watergate, public tuned out of Clinton impeachment (didn…</t>
  </si>
  <si>
    <t>RT @lrainie: Amid today's testimony, it's useful to remember recent @pewresearch @FactTank finding: Republicans have confidence in presiden…</t>
  </si>
  <si>
    <t>Amid today's testimony, it's useful to remember recent @pewresearch @FactTank finding: Republicans have confidence in presidential appointees, Democrats trust career government employees
https://t.co/54h0ewIpbQ https://t.co/4JfhbblyTy</t>
  </si>
  <si>
    <t>@lrainie @pewresearch @FactTank This survey was conducted almost a FULL YEAR AGO!!! Stop it with the malarkey! This is like showing a traffic cop an expired insurance policy and saying that they covered me back then, so I am still good now! #GTFOH #SmokeScreens #WeThePeople #BeBetter #WeDeserveBetter</t>
  </si>
  <si>
    <t>RT @pewresearch: % of social media users who say they see content on social media that makes them feelâ€¦
ðŸ˜Amused 88%
ðŸ˜ Angry 71% 
ðŸ¤Connectedâ€¦</t>
  </si>
  <si>
    <t>RT @pewresearch: From weather events to global summits to snap elections, outside developments can disrupt surveys while they are in the fiâ€¦</t>
  </si>
  <si>
    <t>RT @pewresearch: Technology experts largely believe digital life will change humans’ existence for the better in the next 50 years. But the…</t>
  </si>
  <si>
    <t>RT @pewresearch: Most Americans don’t see being married as essential to living a fulfilling life. https://t.co/ZGdF89YzgK https://t.co/lYUG…</t>
  </si>
  <si>
    <t>This is how we roll @PewResearch</t>
  </si>
  <si>
    <t>% of social media users who say they see content on social media that makes them feelâ€¦
ðŸ˜Amused 88%
ðŸ˜ Angry 71% 
ðŸ¤Connected 71% 
ðŸ¤”Inspired 69%
ðŸ˜žDepressed 49%
ðŸ˜”Lonely 31%
https://t.co/LN1HTOQ8NO https://t.co/a1qO3oQx6d</t>
  </si>
  <si>
    <t>From weather events to global summits to snap elections, outside developments can disrupt surveys while they are in the field, potentially affecting public opinion. Our new Decoded post explores how survey researchers can address this kind of challenge. https://t.co/csU1n12Jiq</t>
  </si>
  <si>
    <t>Technology experts largely believe digital life will change humans’ existence for the better in the next 50 years. But they warn this will happen only if people embrace reforms allowing better cooperation, security, basic rights and economic fairness. https://t.co/87mEdxSDaL</t>
  </si>
  <si>
    <t>Most Americans don’t see being married as essential to living a fulfilling life. https://t.co/ZGdF89YzgK https://t.co/lYUGzQoPpE</t>
  </si>
  <si>
    <t>Iâ€™ll be talking about this new research at #WebSummit #WebSummit2019 Future Societies stage tomorrow 11:30 https://t.co/bCiTEZY998</t>
  </si>
  <si>
    <t>Microsoft President Brad Smith 2020 will start with 25 times the data that existed in 2010 #WebSummit</t>
  </si>
  <si>
    <t>Microsoft pres Brad Smith: 5G will become 6G in 2020s â€” tech will be ambient #WebSummit</t>
  </si>
  <si>
    <t>Microsoft Pres Brad Smith: world wants big tech companies to preserve values that are timeless. Human dignity and progress. The problem is that any tool can be a weapon. The more powerful the tool, the more powerful the weapon. #WebSummit</t>
  </si>
  <si>
    <t>Microsoft Pres Brad Smith: every new technology has ripple effects. AI is the new rippling tech    #WebSummit</t>
  </si>
  <si>
    <t>Microsoft Pres Brad Smith:  the public worry about AI is that machines will take over. We will empower machines to make decisions about people/for people.... We need new approach to building these tools. We need guard rails and to work with governments #WebSummit</t>
  </si>
  <si>
    <t>Microsoft Pres Brad Smith: we need to protect privacy as a fundamental human right #WebSummit</t>
  </si>
  <si>
    <t>https://www.pewresearch.org/internet/2019/10/28/experts-optimistic-about-the-next-50-years-of-digital-life/?utm_campaign=General Social - Organic - 2019&amp;utm_content=104697200&amp;utm_medium=social&amp;utm_source=twitter&amp;hss_channel=tw-176931921</t>
  </si>
  <si>
    <t>https://twitter.com/lrainie/status/1191431437607735297</t>
  </si>
  <si>
    <t>https://finance.yahoo.com/news/edward-snowden-web-summit-data-protection-201301784.html</t>
  </si>
  <si>
    <t>https://www.nytimes.com/2019/11/04/business/secret-consumer-score-access.html</t>
  </si>
  <si>
    <t>https://twitter.com/lrainie/status/1191715513870630912</t>
  </si>
  <si>
    <t>https://www.elon.edu/u/imagining/surveys/x-2-internet-50th-2019/</t>
  </si>
  <si>
    <t>https://twitter.com/lrainie/status/1192027538190671872</t>
  </si>
  <si>
    <t>https://www.youtube.com/watch?v=EszTAS7pq_o&amp;feature=youtu.be</t>
  </si>
  <si>
    <t>https://www.youtube.com/watch?v=E9ZLNuhd9UU&amp;feature=youtu.be</t>
  </si>
  <si>
    <t>https://livingfacts.us/36omimj</t>
  </si>
  <si>
    <t>https://www.pewresearch.org/internet/2019/10/28/experts-optimistic-about-the-next-50-years-of-digital-life/ https://twitter.com/bernardnatashal/status/1191686414011899909</t>
  </si>
  <si>
    <t>http://www.pewinternet.org/2018/05/14/majorities-see-government-efforts-to-protect-the-environment-as-insufficient/ https://twitter.com/nytimes/status/1191459963778015232</t>
  </si>
  <si>
    <t>https://digital.freshfields.com</t>
  </si>
  <si>
    <t>https://pewrsr.ch/2Z6QQZ5</t>
  </si>
  <si>
    <t>https://www.pewsocialtrends.org/?p=26816</t>
  </si>
  <si>
    <t>https://pewrsr.ch/2O14EQE</t>
  </si>
  <si>
    <t>https://pewrsr.ch/2B3CFpW</t>
  </si>
  <si>
    <t>http://pewrsr.ch/X0YjPZ</t>
  </si>
  <si>
    <t>https://www.pewresearch.org/fact-tank/2019/09/06/republicans-have-confidence-in-presidential-appointees-democrats-trust-career-government-employees/</t>
  </si>
  <si>
    <t>https://www.pewsocialtrends.org/2019/11/06/marriage-and-cohabitation-in-the-u-s/</t>
  </si>
  <si>
    <t>https://pewrsr.ch/2FXletr</t>
  </si>
  <si>
    <t>https://medium.com/pew-research-center-decoded/when-the-unexpected-happens-whats-a-survey-researcher-to-do-8a658e1698ac</t>
  </si>
  <si>
    <t>https://pewrsr.ch/2NUwMSn</t>
  </si>
  <si>
    <t>https://twitter.com/jannaq/status/1189261303405305858</t>
  </si>
  <si>
    <t>pewresearch.org</t>
  </si>
  <si>
    <t>twitter.com</t>
  </si>
  <si>
    <t>yahoo.com</t>
  </si>
  <si>
    <t>nytimes.com</t>
  </si>
  <si>
    <t>elon.edu</t>
  </si>
  <si>
    <t>youtube.com</t>
  </si>
  <si>
    <t>livingfacts.us</t>
  </si>
  <si>
    <t>pewresearch.org twitter.com</t>
  </si>
  <si>
    <t>pewinternet.org twitter.com</t>
  </si>
  <si>
    <t>freshfields.com</t>
  </si>
  <si>
    <t>pewrsr.ch</t>
  </si>
  <si>
    <t>pewsocialtrends.org</t>
  </si>
  <si>
    <t>medium.com</t>
  </si>
  <si>
    <t>digital trends</t>
  </si>
  <si>
    <t>reality_of_christianity</t>
  </si>
  <si>
    <t>informationembargo uap</t>
  </si>
  <si>
    <t>no2bio</t>
  </si>
  <si>
    <t>leak brain gut leakygut</t>
  </si>
  <si>
    <t>truth</t>
  </si>
  <si>
    <t>websummit2019</t>
  </si>
  <si>
    <t>websummit websummit2019</t>
  </si>
  <si>
    <t>6g 5g 6g</t>
  </si>
  <si>
    <t>data</t>
  </si>
  <si>
    <t>bigtech</t>
  </si>
  <si>
    <t>websummit websummitinsights</t>
  </si>
  <si>
    <t>climatechange</t>
  </si>
  <si>
    <t>freshfieldsdigital websummit</t>
  </si>
  <si>
    <t>gtfoh smokescreens wethepeople bebetter wedeservebetter</t>
  </si>
  <si>
    <t>https://pbs.twimg.com/ext_tw_video_thumb/1190892500246040576/pu/img/NmKnbqWOh6OAtKN3.jpg</t>
  </si>
  <si>
    <t>https://pbs.twimg.com/media/EIjkZFSX0AIvoqD.jpg</t>
  </si>
  <si>
    <t>https://pbs.twimg.com/media/EIm4ea0WkAIjZBl.jpg</t>
  </si>
  <si>
    <t>https://pbs.twimg.com/media/EInIazUWwAYPrNr.jpg</t>
  </si>
  <si>
    <t>https://pbs.twimg.com/media/EIo8DkEXUAAG9pa.jpg</t>
  </si>
  <si>
    <t>https://pbs.twimg.com/ext_tw_video_thumb/1191434138596904962/pu/img/mInWA1Krh_ukt1Lp.jpg</t>
  </si>
  <si>
    <t>https://pbs.twimg.com/media/EIsK8QWXUAAFskE.png</t>
  </si>
  <si>
    <t>https://pbs.twimg.com/media/EIs1JY8XYAAbZ8Q.png</t>
  </si>
  <si>
    <t>https://pbs.twimg.com/media/EIngmItW4AAnHwM.png</t>
  </si>
  <si>
    <t>https://pbs.twimg.com/media/EIsoeIBWoAAloLN.png</t>
  </si>
  <si>
    <t>https://pbs.twimg.com/media/EJSiLW6W4AAIPMQ.png</t>
  </si>
  <si>
    <t>https://pbs.twimg.com/media/EIfCB3AXsAA14A6.png</t>
  </si>
  <si>
    <t>https://pbs.twimg.com/media/EIzkRL3XsAI4qsw.png</t>
  </si>
  <si>
    <t>http://pbs.twimg.com/profile_images/96372559/barry1_normal.jpg</t>
  </si>
  <si>
    <t>http://pbs.twimg.com/profile_images/852690683911602176/M6q35pXc_normal.jpg</t>
  </si>
  <si>
    <t>http://pbs.twimg.com/profile_images/1007677642479263744/JtDMY-E5_normal.jpg</t>
  </si>
  <si>
    <t>http://pbs.twimg.com/profile_images/634772692248461312/30PlEwkv_normal.jpg</t>
  </si>
  <si>
    <t>http://pbs.twimg.com/profile_images/677030225868398592/_0FTjkYh_normal.jpg</t>
  </si>
  <si>
    <t>http://pbs.twimg.com/profile_images/1159288715690283010/7Vy5FrfY_normal.jpg</t>
  </si>
  <si>
    <t>http://pbs.twimg.com/profile_images/453601551638994944/8fijXVIS_normal.jpeg</t>
  </si>
  <si>
    <t>http://pbs.twimg.com/profile_images/799437256909942784/EQHvuds__normal.jpg</t>
  </si>
  <si>
    <t>http://pbs.twimg.com/profile_images/1108030436087861250/R2BjctIK_normal.jpg</t>
  </si>
  <si>
    <t>http://pbs.twimg.com/profile_images/1064119237114044416/jbH26sme_normal.jpg</t>
  </si>
  <si>
    <t>http://pbs.twimg.com/profile_images/929396796912259072/V2WALY49_normal.jpg</t>
  </si>
  <si>
    <t>http://pbs.twimg.com/profile_images/785701327078731776/igDNkYJx_normal.jpg</t>
  </si>
  <si>
    <t>http://pbs.twimg.com/profile_images/1186383477706498049/aRNmqBv9_normal.jpg</t>
  </si>
  <si>
    <t>http://pbs.twimg.com/profile_images/1177630555107659776/7KUFnTZ0_normal.jpg</t>
  </si>
  <si>
    <t>http://pbs.twimg.com/profile_images/1168598972560269314/I4HI9wl8_normal.jpg</t>
  </si>
  <si>
    <t>http://pbs.twimg.com/profile_images/729270043209519104/IqAjLOMA_normal.jpg</t>
  </si>
  <si>
    <t>http://pbs.twimg.com/profile_images/1008598698039955456/ZViMgtND_normal.jpg</t>
  </si>
  <si>
    <t>http://pbs.twimg.com/profile_images/1076560232866820097/fB7VV8u7_normal.jpg</t>
  </si>
  <si>
    <t>http://pbs.twimg.com/profile_images/1080603308765728768/yEWE0uAa_normal.jpg</t>
  </si>
  <si>
    <t>http://pbs.twimg.com/profile_images/1192576045964247042/G0ilYdXL_normal.jpg</t>
  </si>
  <si>
    <t>http://pbs.twimg.com/profile_images/973177657922899969/oz4zaGSq_normal.jpg</t>
  </si>
  <si>
    <t>http://pbs.twimg.com/profile_images/1007732182222278656/XU-ssKkR_normal.jpg</t>
  </si>
  <si>
    <t>http://pbs.twimg.com/profile_images/1129055525570793473/I3Wm0iUL_normal.jpg</t>
  </si>
  <si>
    <t>http://pbs.twimg.com/profile_images/577959522481766400/gjaagK48_normal.jpeg</t>
  </si>
  <si>
    <t>http://pbs.twimg.com/profile_images/1149594345990848513/MHGONOhy_normal.jpg</t>
  </si>
  <si>
    <t>http://pbs.twimg.com/profile_images/1045435981459947521/Yte_KZ-j_normal.jpg</t>
  </si>
  <si>
    <t>http://pbs.twimg.com/profile_images/1103273093273931776/Mzg5ufrp_normal.jpg</t>
  </si>
  <si>
    <t>http://pbs.twimg.com/profile_images/137959287/dja_normal.jpg</t>
  </si>
  <si>
    <t>http://pbs.twimg.com/profile_images/1177164984813535232/QpusFCe1_normal.jpg</t>
  </si>
  <si>
    <t>http://pbs.twimg.com/profile_images/786513701583069184/OFb7pB3z_normal.jpg</t>
  </si>
  <si>
    <t>http://pbs.twimg.com/profile_images/472147385578041344/udqNGwDZ_normal.jpeg</t>
  </si>
  <si>
    <t>http://pbs.twimg.com/profile_images/1103283608184410113/FPDpDq3i_normal.png</t>
  </si>
  <si>
    <t>http://pbs.twimg.com/profile_images/1035892120412934144/W8mupHGT_normal.jpg</t>
  </si>
  <si>
    <t>http://pbs.twimg.com/profile_images/818213567090556928/-FaDPrzU_normal.jpg</t>
  </si>
  <si>
    <t>http://pbs.twimg.com/profile_images/751394275624099840/4Vs2moLb_normal.jpg</t>
  </si>
  <si>
    <t>http://pbs.twimg.com/profile_images/1194790769195917313/IevBNI5c_normal.jpg</t>
  </si>
  <si>
    <t>http://pbs.twimg.com/profile_images/489259604883165186/ui1i5dL0_normal.jpeg</t>
  </si>
  <si>
    <t>http://pbs.twimg.com/profile_images/785925373/lee_ahead_of_the_curve_normal.png</t>
  </si>
  <si>
    <t>http://pbs.twimg.com/profile_images/1174079908282359810/EhrXACGP_normal.jpg</t>
  </si>
  <si>
    <t>http://pbs.twimg.com/profile_images/1100146543213142016/8MlePXoD_normal.png</t>
  </si>
  <si>
    <t>http://pbs.twimg.com/profile_images/861208549900398592/T7uSspdK_normal.jpg</t>
  </si>
  <si>
    <t>http://pbs.twimg.com/profile_images/846380363425427457/MC3t8qKM_normal.jpg</t>
  </si>
  <si>
    <t>http://pbs.twimg.com/profile_images/2974837092/606dff422469076f75b5f78acb949f69_normal.jpeg</t>
  </si>
  <si>
    <t>http://pbs.twimg.com/profile_images/1170783472836907008/fGPK4xy0_normal.jpg</t>
  </si>
  <si>
    <t>http://pbs.twimg.com/profile_images/879728447026868228/U4Uzpdp6_normal.jpg</t>
  </si>
  <si>
    <t>http://pbs.twimg.com/profile_images/1194747302746959872/wVVnzKc7_normal.jpg</t>
  </si>
  <si>
    <t>https://twitter.com/#!/barrywellman/status/1190401117290737664</t>
  </si>
  <si>
    <t>https://twitter.com/#!/marychayko/status/1190301402154881024</t>
  </si>
  <si>
    <t>https://twitter.com/#!/viafoura/status/1190692547049533441</t>
  </si>
  <si>
    <t>https://twitter.com/#!/amit_raj75/status/1190892698435080192</t>
  </si>
  <si>
    <t>https://twitter.com/#!/dougalpollux/status/1191454623015620608</t>
  </si>
  <si>
    <t>https://twitter.com/#!/assishenriques/status/1191454695195365377</t>
  </si>
  <si>
    <t>https://twitter.com/#!/mikeb8637/status/1191454769082175490</t>
  </si>
  <si>
    <t>https://twitter.com/#!/marcvanderwoude/status/1191455054546587650</t>
  </si>
  <si>
    <t>https://twitter.com/#!/nothingsmonstrd/status/1191456318013480962</t>
  </si>
  <si>
    <t>https://twitter.com/#!/ruisalvador12/status/1191457059692326922</t>
  </si>
  <si>
    <t>https://twitter.com/#!/cryptomer_pers/status/1191456276410183680</t>
  </si>
  <si>
    <t>https://twitter.com/#!/oritkopel/status/1191457093485780993</t>
  </si>
  <si>
    <t>https://twitter.com/#!/brchelmo/status/1191457098472677377</t>
  </si>
  <si>
    <t>https://twitter.com/#!/catharinanana2/status/1191457519375409152</t>
  </si>
  <si>
    <t>https://twitter.com/#!/_denoir/status/1191458245963059209</t>
  </si>
  <si>
    <t>https://twitter.com/#!/kentuckydeal/status/1191459643534594049</t>
  </si>
  <si>
    <t>https://twitter.com/#!/likely75463987/status/1191460496760811520</t>
  </si>
  <si>
    <t>https://twitter.com/#!/lennstar_de/status/1191461278604308481</t>
  </si>
  <si>
    <t>https://twitter.com/#!/austenklumb/status/1191466445277999106</t>
  </si>
  <si>
    <t>https://twitter.com/#!/maevcreavennutr/status/1191467641271209984</t>
  </si>
  <si>
    <t>https://twitter.com/#!/ficticiusbeing/status/1191470494744293376</t>
  </si>
  <si>
    <t>https://twitter.com/#!/liz_kintzele/status/1191478052825567234</t>
  </si>
  <si>
    <t>https://twitter.com/#!/ildannymoore/status/1191458064366538753</t>
  </si>
  <si>
    <t>https://twitter.com/#!/jmulvenon/status/1191530107564888064</t>
  </si>
  <si>
    <t>https://twitter.com/#!/_elena/status/1191444666895519746</t>
  </si>
  <si>
    <t>https://twitter.com/#!/sherazadesemsar/status/1191710970302943232</t>
  </si>
  <si>
    <t>https://twitter.com/#!/bernardnatashal/status/1191686414011899909</t>
  </si>
  <si>
    <t>https://twitter.com/#!/kate_day/status/1191715930792976384</t>
  </si>
  <si>
    <t>https://twitter.com/#!/_elena/status/1191703950174687232</t>
  </si>
  <si>
    <t>https://twitter.com/#!/prlvx/status/1191825886972125195</t>
  </si>
  <si>
    <t>https://twitter.com/#!/_elena/status/1191444246588534789</t>
  </si>
  <si>
    <t>https://twitter.com/#!/elonuniversity/status/1191831477379649539</t>
  </si>
  <si>
    <t>https://twitter.com/#!/elondan/status/1191831756548300800</t>
  </si>
  <si>
    <t>https://twitter.com/#!/dalwar23/status/1191455466892734466</t>
  </si>
  <si>
    <t>https://twitter.com/#!/coimbrasummit/status/1191456016409530369</t>
  </si>
  <si>
    <t>https://twitter.com/#!/jannaq/status/1191829320240697344</t>
  </si>
  <si>
    <t>https://twitter.com/#!/coimbrasummit/status/1191829691554041856</t>
  </si>
  <si>
    <t>https://twitter.com/#!/coimbrasummit/status/1191833512934039553</t>
  </si>
  <si>
    <t>https://twitter.com/#!/imagineinternet/status/1191831087795884039</t>
  </si>
  <si>
    <t>https://twitter.com/#!/eloncomm/status/1191881566877822976</t>
  </si>
  <si>
    <t>https://twitter.com/#!/rocford/status/1191944326005317632</t>
  </si>
  <si>
    <t>https://twitter.com/#!/neo_globe/status/1192031376351956993</t>
  </si>
  <si>
    <t>https://twitter.com/#!/ianmcalvert/status/1192156233232506881</t>
  </si>
  <si>
    <t>https://twitter.com/#!/djunivrse/status/1192668524063449090</t>
  </si>
  <si>
    <t>https://twitter.com/#!/danbuk4/status/1190306401555488768</t>
  </si>
  <si>
    <t>https://twitter.com/#!/danbuk4/status/1190852453891268609</t>
  </si>
  <si>
    <t>https://twitter.com/#!/danbuk4/status/1194254967990882305</t>
  </si>
  <si>
    <t>https://twitter.com/#!/lrainie/status/1191431437607735297</t>
  </si>
  <si>
    <t>https://twitter.com/#!/kubazielinski/status/1191431940810924032</t>
  </si>
  <si>
    <t>https://twitter.com/#!/lrainie/status/1191432139532906496</t>
  </si>
  <si>
    <t>https://twitter.com/#!/cnbci/status/1191434199775023106</t>
  </si>
  <si>
    <t>https://twitter.com/#!/lrainie/status/1191436879364808705</t>
  </si>
  <si>
    <t>https://twitter.com/#!/livingfacts/status/1191022224343388160</t>
  </si>
  <si>
    <t>https://twitter.com/#!/lrainie/status/1191437715935551489</t>
  </si>
  <si>
    <t>https://twitter.com/#!/lrainie/status/1191715513870630912</t>
  </si>
  <si>
    <t>https://twitter.com/#!/briantkennedy/status/1191467781725794304</t>
  </si>
  <si>
    <t>https://twitter.com/#!/lrainie/status/1192025241041682432</t>
  </si>
  <si>
    <t>https://twitter.com/#!/tomhingley_law/status/1192029406253985792</t>
  </si>
  <si>
    <t>https://twitter.com/#!/lrainie/status/1192030292137127937</t>
  </si>
  <si>
    <t>https://twitter.com/#!/lrainie/status/1192032892089765890</t>
  </si>
  <si>
    <t>https://twitter.com/#!/pewreligion/status/1192058558474588161</t>
  </si>
  <si>
    <t>https://twitter.com/#!/lrainie/status/1192075090680274945</t>
  </si>
  <si>
    <t>https://twitter.com/#!/kim_c_parker/status/1192104965696868352</t>
  </si>
  <si>
    <t>https://twitter.com/#!/lrainie/status/1192278467959820288</t>
  </si>
  <si>
    <t>https://twitter.com/#!/carrolldoherty/status/1191730525968457728</t>
  </si>
  <si>
    <t>https://twitter.com/#!/carrolldoherty/status/1192091027395485697</t>
  </si>
  <si>
    <t>https://twitter.com/#!/carrolldoherty/status/1194658560665407489</t>
  </si>
  <si>
    <t>https://twitter.com/#!/lrainie/status/1192024821502267393</t>
  </si>
  <si>
    <t>https://twitter.com/#!/lrainie/status/1192446986915586049</t>
  </si>
  <si>
    <t>https://twitter.com/#!/lrainie/status/1194758601723850759</t>
  </si>
  <si>
    <t>https://twitter.com/#!/pawelterlecki/status/1195019549848035328</t>
  </si>
  <si>
    <t>https://twitter.com/#!/lrainie/status/1194758342335455233</t>
  </si>
  <si>
    <t>https://twitter.com/#!/pewresearch/status/1195019330163007488</t>
  </si>
  <si>
    <t>https://twitter.com/#!/avery_gemini/status/1195021364287201280</t>
  </si>
  <si>
    <t>https://twitter.com/#!/lrainie/status/1191442312586498048</t>
  </si>
  <si>
    <t>https://twitter.com/#!/lrainie/status/1192074683031662592</t>
  </si>
  <si>
    <t>https://twitter.com/#!/lrainie/status/1192759271605391360</t>
  </si>
  <si>
    <t>https://twitter.com/#!/lrainie/status/1192759913828761600</t>
  </si>
  <si>
    <t>https://twitter.com/#!/lrainie/status/1194758941919588352</t>
  </si>
  <si>
    <t>https://twitter.com/#!/pewresearch/status/1191133966058901504</t>
  </si>
  <si>
    <t>https://twitter.com/#!/pewresearch/status/1192059732091125760</t>
  </si>
  <si>
    <t>https://twitter.com/#!/pewresearch/status/1192551550864044032</t>
  </si>
  <si>
    <t>https://twitter.com/#!/pewresearch/status/1192578987026984960</t>
  </si>
  <si>
    <t>https://twitter.com/#!/lrainie/status/1191443335342436359</t>
  </si>
  <si>
    <t>https://twitter.com/#!/lrainie/status/1192027137173327873</t>
  </si>
  <si>
    <t>https://twitter.com/#!/lrainie/status/1192027538190671872</t>
  </si>
  <si>
    <t>https://twitter.com/#!/lrainie/status/1192028273003421696</t>
  </si>
  <si>
    <t>https://twitter.com/#!/lrainie/status/1192029310003138560</t>
  </si>
  <si>
    <t>https://twitter.com/#!/lrainie/status/1192030224290131968</t>
  </si>
  <si>
    <t>https://twitter.com/#!/lrainie/status/1192030863669813253</t>
  </si>
  <si>
    <t>1190401117290737664</t>
  </si>
  <si>
    <t>1190301402154881024</t>
  </si>
  <si>
    <t>1190692547049533441</t>
  </si>
  <si>
    <t>1190892698435080192</t>
  </si>
  <si>
    <t>1191454623015620608</t>
  </si>
  <si>
    <t>1191454695195365377</t>
  </si>
  <si>
    <t>1191454769082175490</t>
  </si>
  <si>
    <t>1191455054546587650</t>
  </si>
  <si>
    <t>1191456318013480962</t>
  </si>
  <si>
    <t>1191457059692326922</t>
  </si>
  <si>
    <t>1191456276410183680</t>
  </si>
  <si>
    <t>1191457093485780993</t>
  </si>
  <si>
    <t>1191457098472677377</t>
  </si>
  <si>
    <t>1191457519375409152</t>
  </si>
  <si>
    <t>1191458245963059209</t>
  </si>
  <si>
    <t>1191459643534594049</t>
  </si>
  <si>
    <t>1191460496760811520</t>
  </si>
  <si>
    <t>1191461278604308481</t>
  </si>
  <si>
    <t>1191466445277999106</t>
  </si>
  <si>
    <t>1191467641271209984</t>
  </si>
  <si>
    <t>1191470494744293376</t>
  </si>
  <si>
    <t>1191478052825567234</t>
  </si>
  <si>
    <t>1191458064366538753</t>
  </si>
  <si>
    <t>1191530107564888064</t>
  </si>
  <si>
    <t>1191444666895519746</t>
  </si>
  <si>
    <t>1191710970302943232</t>
  </si>
  <si>
    <t>1191686414011899909</t>
  </si>
  <si>
    <t>1191715930792976384</t>
  </si>
  <si>
    <t>1191703950174687232</t>
  </si>
  <si>
    <t>1191825886972125195</t>
  </si>
  <si>
    <t>1191444246588534789</t>
  </si>
  <si>
    <t>1191831477379649539</t>
  </si>
  <si>
    <t>1191831756548300800</t>
  </si>
  <si>
    <t>1191455466892734466</t>
  </si>
  <si>
    <t>1191456016409530369</t>
  </si>
  <si>
    <t>1191829320240697344</t>
  </si>
  <si>
    <t>1191829691554041856</t>
  </si>
  <si>
    <t>1191833512934039553</t>
  </si>
  <si>
    <t>1191831087795884039</t>
  </si>
  <si>
    <t>1191881566877822976</t>
  </si>
  <si>
    <t>1191944326005317632</t>
  </si>
  <si>
    <t>1192031376351956993</t>
  </si>
  <si>
    <t>1192156233232506881</t>
  </si>
  <si>
    <t>1192668524063449090</t>
  </si>
  <si>
    <t>1190306401555488768</t>
  </si>
  <si>
    <t>1190852453891268609</t>
  </si>
  <si>
    <t>1194254967990882305</t>
  </si>
  <si>
    <t>1191431437607735297</t>
  </si>
  <si>
    <t>1191431940810924032</t>
  </si>
  <si>
    <t>1191432139532906496</t>
  </si>
  <si>
    <t>1191434199775023106</t>
  </si>
  <si>
    <t>1191436879364808705</t>
  </si>
  <si>
    <t>1191022224343388160</t>
  </si>
  <si>
    <t>1191437715935551489</t>
  </si>
  <si>
    <t>1191715513870630912</t>
  </si>
  <si>
    <t>1191467781725794304</t>
  </si>
  <si>
    <t>1192025241041682432</t>
  </si>
  <si>
    <t>1192029406253985792</t>
  </si>
  <si>
    <t>1192030292137127937</t>
  </si>
  <si>
    <t>1192032892089765890</t>
  </si>
  <si>
    <t>1192058558474588161</t>
  </si>
  <si>
    <t>1192075090680274945</t>
  </si>
  <si>
    <t>1192104965696868352</t>
  </si>
  <si>
    <t>1192278467959820288</t>
  </si>
  <si>
    <t>1191730525968457728</t>
  </si>
  <si>
    <t>1192091027395485697</t>
  </si>
  <si>
    <t>1194658560665407489</t>
  </si>
  <si>
    <t>1192024821502267393</t>
  </si>
  <si>
    <t>1192446986915586049</t>
  </si>
  <si>
    <t>1194758601723850759</t>
  </si>
  <si>
    <t>1195019549848035328</t>
  </si>
  <si>
    <t>1194758342335455233</t>
  </si>
  <si>
    <t>1195019330163007488</t>
  </si>
  <si>
    <t>1195021364287201280</t>
  </si>
  <si>
    <t>1191442312586498048</t>
  </si>
  <si>
    <t>1192074683031662592</t>
  </si>
  <si>
    <t>1192759271605391360</t>
  </si>
  <si>
    <t>1192759913828761600</t>
  </si>
  <si>
    <t>1194758941919588352</t>
  </si>
  <si>
    <t>1191133966058901504</t>
  </si>
  <si>
    <t>1192059732091125760</t>
  </si>
  <si>
    <t>1192551550864044032</t>
  </si>
  <si>
    <t>1192578987026984960</t>
  </si>
  <si>
    <t>1191443335342436359</t>
  </si>
  <si>
    <t>1192027137173327873</t>
  </si>
  <si>
    <t>1192027538190671872</t>
  </si>
  <si>
    <t>1192028273003421696</t>
  </si>
  <si>
    <t>1192029310003138560</t>
  </si>
  <si>
    <t>1192030224290131968</t>
  </si>
  <si>
    <t>1192030863669813253</t>
  </si>
  <si>
    <t>1190296439693467649</t>
  </si>
  <si>
    <t>1191469699680239616</t>
  </si>
  <si>
    <t>1189261303405305858</t>
  </si>
  <si>
    <t>1191431197332852737</t>
  </si>
  <si>
    <t>1192028078240927745</t>
  </si>
  <si>
    <t>392737670</t>
  </si>
  <si>
    <t>321563970</t>
  </si>
  <si>
    <t/>
  </si>
  <si>
    <t>16129526</t>
  </si>
  <si>
    <t>1130530874481684481</t>
  </si>
  <si>
    <t>2281716947</t>
  </si>
  <si>
    <t>49882288</t>
  </si>
  <si>
    <t>17175973</t>
  </si>
  <si>
    <t>15687093</t>
  </si>
  <si>
    <t>19898168</t>
  </si>
  <si>
    <t>3655718661</t>
  </si>
  <si>
    <t>14505546</t>
  </si>
  <si>
    <t>en</t>
  </si>
  <si>
    <t>hi</t>
  </si>
  <si>
    <t>und</t>
  </si>
  <si>
    <t>1191459963778015232</t>
  </si>
  <si>
    <t>Twitter Web App</t>
  </si>
  <si>
    <t>Twitter for iPhone</t>
  </si>
  <si>
    <t>HubSpot</t>
  </si>
  <si>
    <t>Twitter for Android</t>
  </si>
  <si>
    <t>IFTTT</t>
  </si>
  <si>
    <t>TweetDeck</t>
  </si>
  <si>
    <t>Twitter for iPad</t>
  </si>
  <si>
    <t>Tweetbot for iÎŸS</t>
  </si>
  <si>
    <t>Twitterrific for iOS</t>
  </si>
  <si>
    <t>WebSummitBot2</t>
  </si>
  <si>
    <t>Buffer</t>
  </si>
  <si>
    <t>anpaus-twitter-bot</t>
  </si>
  <si>
    <t>Retweet</t>
  </si>
  <si>
    <t>7.438666,49.285229 
7.493478,49.285229 
7.493478,49.320678 
7.438666,49.320678</t>
  </si>
  <si>
    <t>Germany</t>
  </si>
  <si>
    <t>DE</t>
  </si>
  <si>
    <t>Winterbach (Pfalz), Deutschland</t>
  </si>
  <si>
    <t>7e26fb9bce159394</t>
  </si>
  <si>
    <t>Winterbach (Pfalz)</t>
  </si>
  <si>
    <t>city</t>
  </si>
  <si>
    <t>https://api.twitter.com/1.1/geo/id/7e26fb9bce159394.json</t>
  </si>
  <si>
    <t>snowdena</t>
  </si>
  <si>
    <t>a</t>
  </si>
  <si>
    <t>politicoa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</si>
  <si>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</si>
  <si>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</si>
  <si>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</si>
  <si>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</si>
  <si>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</si>
  <si>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</si>
  <si>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</si>
  <si>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</si>
  <si>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</si>
  <si>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</si>
  <si>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</si>
  <si>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</si>
  <si>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</si>
  <si>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</si>
  <si>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</si>
  <si>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</si>
  <si>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</si>
  <si>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</si>
  <si>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</si>
  <si>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</si>
  <si>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</si>
  <si>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Barry Wellman</t>
  </si>
  <si>
    <t>William Pietri</t>
  </si>
  <si>
    <t>Mark Graham</t>
  </si>
  <si>
    <t>Mary Chayko</t>
  </si>
  <si>
    <t>RutgersDCIM</t>
  </si>
  <si>
    <t>Rutgers School of Communication and Information</t>
  </si>
  <si>
    <t>Jess Calarco</t>
  </si>
  <si>
    <t>Lee Rainie</t>
  </si>
  <si>
    <t>Pew Research Center</t>
  </si>
  <si>
    <t>Viafoura</t>
  </si>
  <si>
    <t>Janna Q. Anderson</t>
  </si>
  <si>
    <t>Amit Kumar _xD83C__xDDEE__xD83C__xDDF3_</t>
  </si>
  <si>
    <t>PMO India</t>
  </si>
  <si>
    <t>President of India</t>
  </si>
  <si>
    <t>News24</t>
  </si>
  <si>
    <t>NDTV</t>
  </si>
  <si>
    <t>d _xD83C__xDDFA__xD83C__xDDF8_ _xD83D__xDD14_ _xD83D__xDDFD_</t>
  </si>
  <si>
    <t>Edward Snowden</t>
  </si>
  <si>
    <t>Assis Henriques</t>
  </si>
  <si>
    <t>FOIABOI</t>
  </si>
  <si>
    <t>Marc van der Woude</t>
  </si>
  <si>
    <t>nothings monstered</t>
  </si>
  <si>
    <t>Rui Salvador</t>
  </si>
  <si>
    <t>Rui Pinto</t>
  </si>
  <si>
    <t>Tomer Ashur</t>
  </si>
  <si>
    <t>Orit Kopel</t>
  </si>
  <si>
    <t>Brook Chelmo _xD83C__xDF0F_</t>
  </si>
  <si>
    <t>KarmaPolice</t>
  </si>
  <si>
    <t>Arnela de Noir</t>
  </si>
  <si>
    <t>ShadowPrince</t>
  </si>
  <si>
    <t>Ｂａｂｙ Ｇｕｃｃｉ Ｐｅｔｅｒ_xD83D__xDC76__xD83C__xDF7C_</t>
  </si>
  <si>
    <t>lil lauch</t>
  </si>
  <si>
    <t>Gucci Spidermood _xD83D__xDC22_</t>
  </si>
  <si>
    <t>Likely</t>
  </si>
  <si>
    <t>Yahoo Finance UK</t>
  </si>
  <si>
    <t>Oscar Williams-Grut</t>
  </si>
  <si>
    <t>LennStar (manueller Bot)</t>
  </si>
  <si>
    <t>Austen Klumb</t>
  </si>
  <si>
    <t>Maev Creaven Nutrition _xD83C__xDDEE__xD83C__xDDEA_</t>
  </si>
  <si>
    <t>fiction</t>
  </si>
  <si>
    <t>レイ</t>
  </si>
  <si>
    <t>Liz Kintzele</t>
  </si>
  <si>
    <t>Daniel Moore</t>
  </si>
  <si>
    <t>James Mulvenon</t>
  </si>
  <si>
    <t>Elena Rossini ✨ #ThisIsWhatAFilmDirectorLooksLike</t>
  </si>
  <si>
    <t>vinton g cerf</t>
  </si>
  <si>
    <t>Paul Vixie</t>
  </si>
  <si>
    <t>Leonard Kleinrock</t>
  </si>
  <si>
    <t>Internet Hall of Fame</t>
  </si>
  <si>
    <t>Sherazade Semsar</t>
  </si>
  <si>
    <t>Mark Scott</t>
  </si>
  <si>
    <t>POLITICO Europe</t>
  </si>
  <si>
    <t>Web Summit</t>
  </si>
  <si>
    <t>Natasha Bernard</t>
  </si>
  <si>
    <t>Kate Day</t>
  </si>
  <si>
    <t>MitchellBaker</t>
  </si>
  <si>
    <t>Mozilla</t>
  </si>
  <si>
    <t>Pierre Lavaux</t>
  </si>
  <si>
    <t>POLITICO</t>
  </si>
  <si>
    <t>ImaginingtheInternet</t>
  </si>
  <si>
    <t>Elon University</t>
  </si>
  <si>
    <t>Pew Research Internet</t>
  </si>
  <si>
    <t>Elon Communications</t>
  </si>
  <si>
    <t>Dan Anderson</t>
  </si>
  <si>
    <t>Dalwar Hossain</t>
  </si>
  <si>
    <t>CoimbraSummit</t>
  </si>
  <si>
    <t>Rochelle L. Ford, PHD, APR</t>
  </si>
  <si>
    <t>Ryan Johnson</t>
  </si>
  <si>
    <t>Ian M Calvert</t>
  </si>
  <si>
    <t>Brad Smith</t>
  </si>
  <si>
    <t>Cloud Strife _xD83D__xDCBD_ ///</t>
  </si>
  <si>
    <t>Daniel Buk</t>
  </si>
  <si>
    <t>Tim Berners-Lee</t>
  </si>
  <si>
    <t>Edward Saperia</t>
  </si>
  <si>
    <t>Newspeak House</t>
  </si>
  <si>
    <t>Anna Rothschild</t>
  </si>
  <si>
    <t>Maggie Koerth</t>
  </si>
  <si>
    <t>Lee Drutman</t>
  </si>
  <si>
    <t>Sarah E. Frostenson</t>
  </si>
  <si>
    <t>Matt Grossmann</t>
  </si>
  <si>
    <t>Brendan Nyhan</t>
  </si>
  <si>
    <t>Justin Wolfers</t>
  </si>
  <si>
    <t>Heather Long</t>
  </si>
  <si>
    <t>Ben Casselman</t>
  </si>
  <si>
    <t>NICK COULDRY</t>
  </si>
  <si>
    <t>Carlota Perez</t>
  </si>
  <si>
    <t>josh ryan-collins</t>
  </si>
  <si>
    <t>Rainer Kattel</t>
  </si>
  <si>
    <t>UCL Institute for Innovation and Public Purpose</t>
  </si>
  <si>
    <t>Mariana Mazzucato</t>
  </si>
  <si>
    <t>Stefano Feltri</t>
  </si>
  <si>
    <t>Kevin R Kosar</t>
  </si>
  <si>
    <t>Kate Waldock</t>
  </si>
  <si>
    <t>Simone Cavallaro</t>
  </si>
  <si>
    <t>Aimee van Wynsberghe</t>
  </si>
  <si>
    <t>CColcloughUNI</t>
  </si>
  <si>
    <t>Catelijne Muller</t>
  </si>
  <si>
    <t>Rana Foroohar</t>
  </si>
  <si>
    <t>Jakub Zieliński</t>
  </si>
  <si>
    <t>CNBC International</t>
  </si>
  <si>
    <t>Living Facts</t>
  </si>
  <si>
    <t>Brian Kennedy</t>
  </si>
  <si>
    <t>Tom Hingley</t>
  </si>
  <si>
    <t>Pew Research Religion</t>
  </si>
  <si>
    <t>Kim Parker</t>
  </si>
  <si>
    <t>Carroll Doherty</t>
  </si>
  <si>
    <t>ANPAUS | Streamer | Youtuber | Dinosaur Hunter</t>
  </si>
  <si>
    <t>Pew Research Fact Tank</t>
  </si>
  <si>
    <t>Ave cox</t>
  </si>
  <si>
    <t>Amanda Snowden</t>
  </si>
  <si>
    <t>Andrei Zmievski</t>
  </si>
  <si>
    <t>Alicia M Anderson</t>
  </si>
  <si>
    <t>Networked: https://t.co/4uZVgo3q3N RT=inform, ≠endorse. Favorite≠like Block jerks,spam</t>
  </si>
  <si>
    <t>Antisexist, antiracist, antijerk. Sassmouth, nosyparker, busybody. (And the musician you're looking for is @iamwill.)</t>
  </si>
  <si>
    <t>Professor of Internet Geography at @oiioxford | Director of @towardsfairwork | PI of @geonetproject | Digital Economies, Economic Geography, Digital Inequality</t>
  </si>
  <si>
    <t>Professor/Director, Interdisciplinary Studies @RutgersCommInfo. Sociologist &amp; Author, Superconnected: The Internet, Digital Media &amp; Techno-Social Life 2ed, Sage</t>
  </si>
  <si>
    <t>The Digital Communication, Information, and Media (DCIM) Minor at the School of Communication &amp; Information at Rutgers University. https://t.co/SFtv6ugy6n</t>
  </si>
  <si>
    <t>The School of Communication and Information, Rutgers-New Brunswick (SC&amp;I) #RutgersCommInfo #RUSCI</t>
  </si>
  <si>
    <t>sociology professor studying kids, families, schools, and inequality | author of Negotiating Opportunities | mom, wife, runner, and dabbling artist | she/her</t>
  </si>
  <si>
    <t>Director of Internet and Technology Research - Pew Research Center. Co-author of Networked: The New Social Operating System https://t.co/GxlKwSIdcz</t>
  </si>
  <si>
    <t>Nonpartisan, non-advocacy data and analysis on the issues, attitudes and trends shaping the world. Subscribe: https://t.co/Kpq1V0w9bM ✉️</t>
  </si>
  <si>
    <t>Viafoura powers live story coverage and real-time conversations supported by market leading AI Moderation technology. 
Book a Demo:  http://bit.ly/2MFqX8t</t>
  </si>
  <si>
    <t>Director of Imagining the Internet, intergalactic info fanatic, futurist, professor, journalist, researcher</t>
  </si>
  <si>
    <t>_xD83D__xDEF8_Kabir parmeshvar is the supreme god_xD83D__xDEF8_
☝️Sabka malik ek ☝️</t>
  </si>
  <si>
    <t>Office of the Prime Minister of India</t>
  </si>
  <si>
    <t>This is the official Twitter account of Rashtrapati Bhavan and is run by the President’s Secretariat. Tweets from the President are signed #PresidentKovind</t>
  </si>
  <si>
    <t>South Africa's premier online news resource. Follow @TeamNews24 for all the action from our journalists _xD83C__xDDFF__xD83C__xDDE6_ SA's most trusted news source - Reuters Institute</t>
  </si>
  <si>
    <t>Breaking news alerts from India</t>
  </si>
  <si>
    <t>carny. follow me if you know what's good for you.</t>
  </si>
  <si>
    <t>I used to work for the government. Now I work for the public. President at @FreedomofPress.</t>
  </si>
  <si>
    <t>IT analyst, technology lover, information security, new knowledge and a good wine! Sharing information to knowledge of all.
#cybersecurity #security #privacy</t>
  </si>
  <si>
    <t>Sharing front line news from other UAP/Phenomena Enthusiasts &amp; Researchers, I’m a Government Transparency Activist and a proud American. Please xcuse any typos.</t>
  </si>
  <si>
    <t>Historicus. Journalist. Trendstrateeg. Natuurliefhebber. Tweet op persoonlijke titel.</t>
  </si>
  <si>
    <t>The handle is from Coriolanus II.ii.84. This account is for disability, politics, art, poetry, and whatever I feel like tweeting about. // one-legged juggler</t>
  </si>
  <si>
    <t>em manutenção</t>
  </si>
  <si>
    <t>Whistleblower John from #FootballLeaks</t>
  </si>
  <si>
    <t>אֲשֶׁר חִצָּיו שְׁנוּנִים וְכָל קַשְּׁתֹתָיו דְּרֻכוֹת פַּרְסוֹת סוּסָיו כַּצַּר נֶחְשָׁבוּ וְגַלְגִּלָּיו כַּסּוּפָה.
אלטר אגו: ‎‎@TomerAshur. _xD83C__xDDE7__xD83C__xDDEA__xD83C__xDDF3__xD83C__xDDF1__xD83C__xDDEA__xD83C__xDDFA_</t>
  </si>
  <si>
    <t>Human rights activist. Founder of @GlassVoices. Co-Founder of @WikiTribune. Ex-CEO of @JWalesF. Keynote Speaker. Do have a sense of English irony</t>
  </si>
  <si>
    <t>Endpoint &amp; Network Security for @sonicWALL. IT Security, Tech Humor, Baseball, &amp; proud Make-A-Wish dad. Opinions are my own.</t>
  </si>
  <si>
    <t>i dont do bio’s</t>
  </si>
  <si>
    <t>///My first memories are colours _xD83C__xDFA8_///
           Artist, Animist, Nemophilist, Retrophile, Non-conformist, Introvert, Idiosyncrasyst, Synesthetesiac, Sarcast</t>
  </si>
  <si>
    <t>Shadows are my friends</t>
  </si>
  <si>
    <t>Übermensch wie Regenschirm</t>
  </si>
  <si>
    <t>Lauch des öffentlichen Lebens</t>
  </si>
  <si>
    <t>warum is Banane krumm don’t ask me</t>
  </si>
  <si>
    <t>What makes you special? Don't think too hard, just have fun with it. Describe yourself</t>
  </si>
  <si>
    <t>The Official Yahoo UK &amp; Ireland Finance Twitter page. Tweets via the team, 100% feed-free.</t>
  </si>
  <si>
    <t>Senior City Correspondent @yahoofinance Past: @businessinsider, @eveningstandard, @independent. Loeb award finalist 2018. CPFC. Oscar@yahoofinance.com</t>
  </si>
  <si>
    <t>Ich bin ein BOT, holt mich hier raus!</t>
  </si>
  <si>
    <t>Previous Season The Running Man 1987 Winner,The Government,Tech &amp; Media sell you lies just like they sell you soap.@timesaburning</t>
  </si>
  <si>
    <t>Personalised Nutrition, Functional Medicine, Corporate Wellness, Health Tech. Director Lifestyle &amp; Functional Medicine Events._xD83D__xDC36_ lover. Opinions my own.</t>
  </si>
  <si>
    <t>aspiring researcher, poet, musician, Artist, gamer.
loves maths, computers, nature, Sci-fi, philosophy .....(introvert and hopeless)</t>
  </si>
  <si>
    <t>(trainee) microscope and telescope operator because photons</t>
  </si>
  <si>
    <t>Cyber-warfare PhD graduate | Teaching fellow at @warstudies | Threat discovery @ FB</t>
  </si>
  <si>
    <t>China, cyber, intelligence, craft beer and Michigan football (not necessarily in that order). Co-author of Chinese Industrial Espionage.</t>
  </si>
  <si>
    <t>Filmmaker, photographer &amp; activist _xD83D__xDCDD__xD83C__xDFAC_ Director of: @illusionists #TheRealists _xD83D__xDCE2_ #RepresentationMatters ➡️ @representees</t>
  </si>
  <si>
    <t>DEC, PAIX, MAPS, MIBH, Abovenet/MFN, ISC, BIND, Cron, BSD, DNS, Farsight Security, SIE, DNSDB</t>
  </si>
  <si>
    <t>Engineer</t>
  </si>
  <si>
    <t>Celebrating people who bring the Internet to life!</t>
  </si>
  <si>
    <t>Entrepreneur, CEO of @POLITICOEurope, Hoya @GUAlumni, RT ≠ endorsement</t>
  </si>
  <si>
    <t>Chief Technology Correspondent at POLITICO. Email: mscott (at) politico (dot) eu. DMs open. Side project: @FBPoliticalAds</t>
  </si>
  <si>
    <t>Politics. Policy. Power.</t>
  </si>
  <si>
    <t>70,000 nerds.
1,200 speakers.
1 incredible city.
Be part of the story using #WebSummit</t>
  </si>
  <si>
    <t>_xD83C__xDDE7__xD83C__xDDEA__xD83C__xDDEC__xD83C__xDDE7_ Communications and PR @POLITICOEurope | nbernard@politico.eu | RTS ≠ endorsements</t>
  </si>
  <si>
    <t>Editor, UK @PoliticoEurope via @Telegraph and Silicon Valley. Sign up for London Playbook _xD83D__xDC47__xD83C__xDFFC_</t>
  </si>
  <si>
    <t>A non-profit with one mission: defend the free and open web. Makers of @Firefox. Subscribe to our award-winning podcast, IRL: https://t.co/IfPQ7gR1cg</t>
  </si>
  <si>
    <t>Venture Partner @SGHCAP</t>
  </si>
  <si>
    <t>Nobody knows politics like POLITICO. Got a news tip for us? 
_xD83D__xDC49_ https://politi.co/2LcOtt5</t>
  </si>
  <si>
    <t>The Imagining the Internet Center at Elon University collects smart statements that measure attitudes about the potential future of the Internet.</t>
  </si>
  <si>
    <t>Elon University is the premier student-centered learning environment, preparing graduates to be the ethical leaders the world needs.</t>
  </si>
  <si>
    <t>Nonpartisan, non-advocacy @pewresearch data about technology and the internet</t>
  </si>
  <si>
    <t>We are an accredited School of Communications with more than 1,300 majors. Facebook: https://t.co/hHTDu4HJyF Instagram: eloncomm</t>
  </si>
  <si>
    <t>Vice President for University Communications at Elon University, journalist, photographer, runner, tech geek, North Dakota native (uff-da)</t>
  </si>
  <si>
    <t>Twitter of creators, entrepreneurs, dreamers, youth and elders, companies and startups, from Coimbra that are here, doing, trying and fighting every day.</t>
  </si>
  <si>
    <t>Diversity Expert, Higher Education Leader,  Christian Single Parenting Ministry Leader &amp; PR Professor - ideas here are my own &amp; not reflective of my employer</t>
  </si>
  <si>
    <t>Personal account. Government Affairs for LatAm at @Viasat tweeting about Internet policy, cyber, LatAm current events. Likes and retweets ≠ endorsement.</t>
  </si>
  <si>
    <t>Coach * Connector * Educator * Futurist * Influencer * Strategist * Trainer - Here to help you to understand Generation Alpha &amp; Social Business</t>
  </si>
  <si>
    <t>President @Microsoft, Co-author of #ToolsAndWeapons. Dad of 2, husband of 1, co-owner of a small dog. Proud native of Appleton, Wisconsin.</t>
  </si>
  <si>
    <t>a girl talks to me and that make me feel blessed to live @SONY / ASAAA2019 / my name was Cloud Strife #SOLDIER #AVALANCHE</t>
  </si>
  <si>
    <t>Director of the World Wide Web Consortium (W3C) w3.org, the place to agree on web standards.  Founded webfoundation.org - let  the web serve humanity</t>
  </si>
  <si>
    <t>Dean of The London College of Political Technologists at Newspeak House @nwspk. Community strategist, game designer. Newsletter: https://t.co/DA2IiMs51E.</t>
  </si>
  <si>
    <t>The London College of Political Technologists. Check out https://t.co/UJaZMgl8UV, donate https://t.co/flWwboflX0, tweets by @edsaperia</t>
  </si>
  <si>
    <t>Video host and science reporter for @washingtonpost. Also @Gross_Science. Not related to the Rothschild family—for the love of pizza don't ask me about them.</t>
  </si>
  <si>
    <t>Senior Science Reporter at @FiveThirtyEight. Nieman Fellow. Political science &amp; the environment = my faves. I like giving public talks. She/her.</t>
  </si>
  <si>
    <t>Political scientist | Senior fellow, @NewAmerica | Contributor, @FiveThirtyEight, @voxdotcom | Lecturer, @JHUGovStudies | Co-host, Politics in Question podcast</t>
  </si>
  <si>
    <t>@FiveThirtyEight politics editor | tips? | graphics idea? |  sarah.frostenson@abc.com</t>
  </si>
  <si>
    <t>Michigan State political scientist &amp; @ippsr director; @niskanencenter fellow; @fivethirtyeight contributor; New Book: Red State Blues #SocSciResearch</t>
  </si>
  <si>
    <t>@Dartmouth professor, @GENMag / @UpshotNYT contributor, @BrightLineWatch co-organizer. Before: @fordschool @umich / @CJR / Spinsanity / All the President's Spin</t>
  </si>
  <si>
    <t>Professor @UMichEcon &amp; @FordSchool | @NYTimes contributor | Visiting Prof @USydneyEcon | Senior Fellow @BrookingsInst &amp; @PIIE</t>
  </si>
  <si>
    <t>@WashingtonPost Economics Correspondent | Proud Pennsylvanian | Email: Heather.long@washpost.com</t>
  </si>
  <si>
    <t>Econ/business/data reporter for @nytimes. Formerly: @fivethirtyeight, @WSJ. Adjunct @newmarkjschool. ben.casselman@nytimes.com Photo by Earl Wilson/NYT</t>
  </si>
  <si>
    <t>teach media, comms, social theory at LSE. Main interests: media and data power,  capitalism and colonialism, freedom and autonomy, data justice</t>
  </si>
  <si>
    <t>Prof. of technology &amp; development at IIPP-UCL, LSE,, SPRU &amp; TalTech. Author 'Technological Revolutions &amp; Financial Capital'. Now in Anthemis UK on role of State</t>
  </si>
  <si>
    <t>Economist and author | Money &amp; credit, land &amp; housing, sustainable finance, economic rent, innovation | Head of Research @IIPP_UCL, ex-@NEF | Personal account.</t>
  </si>
  <si>
    <t>Professor at Institute for Innovation and Public Purpose, UCL</t>
  </si>
  <si>
    <t>Changing how public value is imagined, practiced and evaluated to tackle societal challenges. Director @MazzucatoM, Deputy Director @rainerkattel.</t>
  </si>
  <si>
    <t>UCL Professor, Founder/Director of Institute for Innovation &amp; Public Purpose. Author of The Entrepreneurial State; Value of Everything. 4 kids keep me laughing.</t>
  </si>
  <si>
    <t>managing editor  @ProMarket_org, @ChicagoBooth, columnist @ilfattoquotidiano</t>
  </si>
  <si>
    <t>R Street Institute VP of Policy. Congressional Research Service, 2003-2014. Author of moonshine, whiskey, &amp; education books. #Paternity #Fishing #Steelers</t>
  </si>
  <si>
    <t>Assistant Professor of Finance at Georgetown. I guess it's time to stop lurking.</t>
  </si>
  <si>
    <t>Director | @StiglerCenter at @ChicagoBooth
Follow the Stigler Center blog @ProMarket_org and podcast https://t.co/5gYxvsCVMT. RT/Follow≠endorsement</t>
  </si>
  <si>
    <t>Asst Professor of Ethics and Robotics @TUDelft, Co-Director @RespRobotics. Member @EU_Commission High Level Expert Group on #AI. Views are mine. #WomenInStem</t>
  </si>
  <si>
    <t>Director @UNIGlobalUnion Future of work. All things digital.  @oecd #AIGO member. Running UNIs Young Workers Lab. Workers' rep in @partnershipAI</t>
  </si>
  <si>
    <t>Member of the EU High Level Expert Group on AI. Co-founder and President of ALLAI (@ALLAI_EU)</t>
  </si>
  <si>
    <t>@CNN global economic analyst. @FT global business columnist &amp; associate editor. Author of 'Don't Be Evil' and 'Makers &amp; Takers.'</t>
  </si>
  <si>
    <t>Strategy &amp; Business Intelligence Director @ Mullenlowe Mediahub Warsaw, Strategy Advisor @ https://t.co/HtZsLEEfWg</t>
  </si>
  <si>
    <t>With the biggest breaking business and financial news from around the world, CNBC International is here to help you get ahead.</t>
  </si>
  <si>
    <t>We share facts about Americans today — who we are and how we live. _xD83C__xDDFA__xD83C__xDDF8_ Living Facts is a @PewTrusts initiative. RTs, likes ≠ endorsement.</t>
  </si>
  <si>
    <t>Senior Researcher @pewscience @pewresearch. Public opinion on science, environmental, energy issues. Native Oregonian; Davidson College alum.</t>
  </si>
  <si>
    <t>Lawyer @Freshfields with a personal and professional interest in #fintech and #sportslaw. Secret #avgeek, not so secret @Wolves fan. Views my own.</t>
  </si>
  <si>
    <t>nonpartisan, non-advocacy @pewresearch data on issues at the intersection of religion and public life in the U.S. and around the world</t>
  </si>
  <si>
    <t>Director of Social Trends Research @pewresearch. Mom of 3, soccer &amp; lax fan. Tweeting about gender, generations &amp; demographic change. RTs do not=endorsements</t>
  </si>
  <si>
    <t>Director of Political Research,         Pew Research Center</t>
  </si>
  <si>
    <t>❤️ Streamer ❤️❤️ Lots of love ❤️
http://twitch.tv/anpaus http://youtube.com/c/ANPAUS
❤️❤️ http://anpa.us ❤️❤️</t>
  </si>
  <si>
    <t>A blog from @pewresearch writers, pollsters &amp; demographers. We find the news in the numbers. Tweeting about polls, data, econ, demographics and more.</t>
  </si>
  <si>
    <t>Aspiring Equal rights Activist. Philosophy Major. I pray that I will never be silenced, but if those around me are, I'll be loud enough for the both of us.</t>
  </si>
  <si>
    <t>Coder, photographer, relentless traveler, beer judge, Russian</t>
  </si>
  <si>
    <t xml:space="preserve">Toronto </t>
  </si>
  <si>
    <t>listening to something, somewhere...</t>
  </si>
  <si>
    <t>Rutgers University, NJ</t>
  </si>
  <si>
    <t>New Brunswick, NJ</t>
  </si>
  <si>
    <t>Bloomington, IN</t>
  </si>
  <si>
    <t>Washington DC</t>
  </si>
  <si>
    <t>Washington, DC</t>
  </si>
  <si>
    <t>Toronto, Canada</t>
  </si>
  <si>
    <t>Elon, North Carolina</t>
  </si>
  <si>
    <t>Shikohabad (UP) , India</t>
  </si>
  <si>
    <t>India</t>
  </si>
  <si>
    <t>New Delhi, India</t>
  </si>
  <si>
    <t>South Africa</t>
  </si>
  <si>
    <t>the american sea</t>
  </si>
  <si>
    <t>São Luís, Maranhão, Brazil</t>
  </si>
  <si>
    <t>United States</t>
  </si>
  <si>
    <t>Ede, The Netherlands</t>
  </si>
  <si>
    <t>The Bronx</t>
  </si>
  <si>
    <t>Agunches</t>
  </si>
  <si>
    <t>Belgium</t>
  </si>
  <si>
    <t>London, England</t>
  </si>
  <si>
    <t>Silicon Valley</t>
  </si>
  <si>
    <t>Winterbach, Germany</t>
  </si>
  <si>
    <t>Los Angeles, CA</t>
  </si>
  <si>
    <t xml:space="preserve">bei deiner Mutter </t>
  </si>
  <si>
    <t>Flensburg</t>
  </si>
  <si>
    <t>bei deiner Schwester</t>
  </si>
  <si>
    <t>London</t>
  </si>
  <si>
    <t>Lowcountry,SC</t>
  </si>
  <si>
    <t>Galway, Dublin &amp; Skype</t>
  </si>
  <si>
    <t>Earth</t>
  </si>
  <si>
    <t xml:space="preserve">宇宙 </t>
  </si>
  <si>
    <t>Austin, Texas</t>
  </si>
  <si>
    <t>Como, Italy &amp; Paris, France</t>
  </si>
  <si>
    <t>La Honda, California</t>
  </si>
  <si>
    <t>Los Angeles</t>
  </si>
  <si>
    <t>Global</t>
  </si>
  <si>
    <t>Brussels, Belgium</t>
  </si>
  <si>
    <t>Somewhere in Europe</t>
  </si>
  <si>
    <t>Brussels</t>
  </si>
  <si>
    <t>Lisbon, Portugal</t>
  </si>
  <si>
    <t>Internet</t>
  </si>
  <si>
    <t>Paris</t>
  </si>
  <si>
    <t>Washington, D.C.</t>
  </si>
  <si>
    <t>Elon University, Elon, NC, USA</t>
  </si>
  <si>
    <t>Elon, NC</t>
  </si>
  <si>
    <t>Elon, North Carolina, USA</t>
  </si>
  <si>
    <t>Frankfurt am Main, Germany</t>
  </si>
  <si>
    <t>Coimbra, Portugal</t>
  </si>
  <si>
    <t>USA</t>
  </si>
  <si>
    <t>Warwickshire, United Kingdom</t>
  </si>
  <si>
    <t>Redmond, Washington</t>
  </si>
  <si>
    <t xml:space="preserve">2019 SONY CORP. International </t>
  </si>
  <si>
    <t>Boston</t>
  </si>
  <si>
    <t>London, UK</t>
  </si>
  <si>
    <t>Minneapolis, MN</t>
  </si>
  <si>
    <t>nyc</t>
  </si>
  <si>
    <t>East Lansing, MI</t>
  </si>
  <si>
    <t>Hanover, NH</t>
  </si>
  <si>
    <t>Ann Arbor, MI</t>
  </si>
  <si>
    <t>London UK</t>
  </si>
  <si>
    <t>Chicago</t>
  </si>
  <si>
    <t>Chicago, IL</t>
  </si>
  <si>
    <t>The Hague, The Netherlands</t>
  </si>
  <si>
    <t>Nyon, Switzerland</t>
  </si>
  <si>
    <t>Amsterdam, Nederland</t>
  </si>
  <si>
    <t>New York, USA</t>
  </si>
  <si>
    <t>Warszawa, Polska</t>
  </si>
  <si>
    <t xml:space="preserve">Washington, DC </t>
  </si>
  <si>
    <t>San Francisco, CA</t>
  </si>
  <si>
    <t>Houston, TX</t>
  </si>
  <si>
    <t>Georgia</t>
  </si>
  <si>
    <t>Austin, TX</t>
  </si>
  <si>
    <t>http://t.co/TcHSktf4ox</t>
  </si>
  <si>
    <t>http://www.markgraham.space</t>
  </si>
  <si>
    <t>http://t.co/FfrOltNxdu</t>
  </si>
  <si>
    <t>http://t.co/gcHSK7uVjz</t>
  </si>
  <si>
    <t>http://comminfo.rutgers.edu</t>
  </si>
  <si>
    <t>https://t.co/rO6dBhkHY3</t>
  </si>
  <si>
    <t>http://t.co/wFI1vXUs3f</t>
  </si>
  <si>
    <t>http://t.co/NpejxRVoNw</t>
  </si>
  <si>
    <t>http://viafoura.com</t>
  </si>
  <si>
    <t>http://t.co/SEvac8biUW</t>
  </si>
  <si>
    <t>https://t.co/ZAvWViPxdC</t>
  </si>
  <si>
    <t>http://t.co/8rx4lFTNxZ</t>
  </si>
  <si>
    <t>http://presidentofindia.nic.in/index.htm</t>
  </si>
  <si>
    <t>https://t.co/TV9HgXREOi</t>
  </si>
  <si>
    <t>http://www.ndtv.com/</t>
  </si>
  <si>
    <t>https://twitter.com/dougalpollux/status/762378133920161792</t>
  </si>
  <si>
    <t>https://t.co/U63fP7T2ST</t>
  </si>
  <si>
    <t>https://t.co/UUZDkFY2Km</t>
  </si>
  <si>
    <t>https://t.co/F1WEL3iefF</t>
  </si>
  <si>
    <t>https://t.co/pSOL7P7AZu</t>
  </si>
  <si>
    <t>https://t.co/c9r0ZrfSvr</t>
  </si>
  <si>
    <t>http://www.saatchiart.com/arneladenoir</t>
  </si>
  <si>
    <t>http://instagram.com/lillauch</t>
  </si>
  <si>
    <t>http://duBistEinHurensohn.de</t>
  </si>
  <si>
    <t>http://numbers.yahoosites.com</t>
  </si>
  <si>
    <t>http://uk.finance.yahoo.com/</t>
  </si>
  <si>
    <t>https://www.yahoo.com/author/oscar-williams-grut</t>
  </si>
  <si>
    <t>http://www.Facebook.com/austen.klumb</t>
  </si>
  <si>
    <t>https://t.co/mnbxryTuZv</t>
  </si>
  <si>
    <t>https://t.co/36sShhg67V</t>
  </si>
  <si>
    <t>https://instagram.com/leksisketch</t>
  </si>
  <si>
    <t>https://t.co/M6pB031r6E</t>
  </si>
  <si>
    <t>https://t.co/5eBOJvS3Hr</t>
  </si>
  <si>
    <t>https://t.co/PM7eK7HsT3</t>
  </si>
  <si>
    <t>http://www.redbarn.org/</t>
  </si>
  <si>
    <t>http://t.co/Pet1P8nxqB</t>
  </si>
  <si>
    <t>http://t.co/7HP81OD3Vj</t>
  </si>
  <si>
    <t>https://www.politico.eu/staff/sheherazade-semsar-de-boisseson/</t>
  </si>
  <si>
    <t>https://t.co/abPe43I61m</t>
  </si>
  <si>
    <t>http://www.politico.eu</t>
  </si>
  <si>
    <t>https://t.co/beHE6Jy5tD</t>
  </si>
  <si>
    <t>http://www.politico.eu/londonplaybook</t>
  </si>
  <si>
    <t>http://t.co/Ef1HtT09oE</t>
  </si>
  <si>
    <t>http://t.co/u0BeY6QdxV</t>
  </si>
  <si>
    <t>https://t.co/yjwm7ZPHgy</t>
  </si>
  <si>
    <t>http://politico.com</t>
  </si>
  <si>
    <t>http://t.co/OmPqlARGkX</t>
  </si>
  <si>
    <t>http://www.elon.edu/</t>
  </si>
  <si>
    <t>https://t.co/rtNTrBrUQB</t>
  </si>
  <si>
    <t>https://t.co/iit1i3AwVn</t>
  </si>
  <si>
    <t>http://t.co/E6dJgdbBTf</t>
  </si>
  <si>
    <t>http://dalwar.surge.sh</t>
  </si>
  <si>
    <t>http://www.coimbrasummit.com</t>
  </si>
  <si>
    <t>https://t.co/2cLwrem3pG</t>
  </si>
  <si>
    <t>https://t.co/66NRxZ5SEn</t>
  </si>
  <si>
    <t>https://t.co/hAPdwAvjHG</t>
  </si>
  <si>
    <t>https://t.co/4ZvGtcLhit</t>
  </si>
  <si>
    <t>http://soundcloud.com/djunivrse</t>
  </si>
  <si>
    <t>http://www.w3.org/People/Berners-Lee/</t>
  </si>
  <si>
    <t>https://t.co/yNySDAO0uk</t>
  </si>
  <si>
    <t>https://t.co/m3tkxAtRWz</t>
  </si>
  <si>
    <t>https://t.co/opiA3CnnDn</t>
  </si>
  <si>
    <t>https://t.co/KeO8Qg7v8N</t>
  </si>
  <si>
    <t>https://t.co/gDs2DPYeVT</t>
  </si>
  <si>
    <t>http://frostenson.com</t>
  </si>
  <si>
    <t>https://t.co/D7uIwMY83T</t>
  </si>
  <si>
    <t>https://t.co/SLPQ03K6Th</t>
  </si>
  <si>
    <t>https://t.co/b0SyimHdT4</t>
  </si>
  <si>
    <t>https://t.co/N1LrsfPVfb</t>
  </si>
  <si>
    <t>https://www.nytimes.com/by/ben-casselman</t>
  </si>
  <si>
    <t>http://www.nickcouldry.org</t>
  </si>
  <si>
    <t>https://t.co/35lpTfpWa9</t>
  </si>
  <si>
    <t>https://t.co/R0TJBIX8pr</t>
  </si>
  <si>
    <t>https://t.co/2O00lHktha</t>
  </si>
  <si>
    <t>https://t.co/u218FVFOb6</t>
  </si>
  <si>
    <t>http://www.marianamazzucato.com</t>
  </si>
  <si>
    <t>https://promarket.org</t>
  </si>
  <si>
    <t>http://www.kevinrkosar.com</t>
  </si>
  <si>
    <t>https://t.co/DXA5cfY8Eu</t>
  </si>
  <si>
    <t>http://aimeevanwynsberghe.com</t>
  </si>
  <si>
    <t>https://t.co/sjrsH9Rqmf</t>
  </si>
  <si>
    <t>http://www.allai.nl</t>
  </si>
  <si>
    <t>https://t.co/NP5h54MuTE</t>
  </si>
  <si>
    <t>http://CNBC.com/world/</t>
  </si>
  <si>
    <t>https://t.co/oR3i9lyQZB</t>
  </si>
  <si>
    <t>https://t.co/yr93G2sNEX</t>
  </si>
  <si>
    <t>http://www.freshfields.com//profiles/Tom_Hingley/</t>
  </si>
  <si>
    <t>https://t.co/bHP9wneC1X</t>
  </si>
  <si>
    <t>http://t.co/c5QlWcnfem</t>
  </si>
  <si>
    <t>http://www.pewresearch.org/</t>
  </si>
  <si>
    <t>https://anpa.us/</t>
  </si>
  <si>
    <t>http://t.co/iQt7HLb1Vy</t>
  </si>
  <si>
    <t>http://zmievski.org/</t>
  </si>
  <si>
    <t>Pacific Time (US &amp; Canada)</t>
  </si>
  <si>
    <t>https://pbs.twimg.com/profile_banners/34227622/1446842828</t>
  </si>
  <si>
    <t>https://pbs.twimg.com/profile_banners/392737670/1519261966</t>
  </si>
  <si>
    <t>https://pbs.twimg.com/profile_banners/2788126995/1490974664</t>
  </si>
  <si>
    <t>https://pbs.twimg.com/profile_banners/52517689/1573219596</t>
  </si>
  <si>
    <t>https://pbs.twimg.com/profile_banners/321563970/1519840941</t>
  </si>
  <si>
    <t>https://pbs.twimg.com/profile_banners/22642788/1494338667</t>
  </si>
  <si>
    <t>https://pbs.twimg.com/profile_banners/176931921/1529076362</t>
  </si>
  <si>
    <t>https://pbs.twimg.com/profile_banners/17175973/1401404583</t>
  </si>
  <si>
    <t>https://pbs.twimg.com/profile_banners/1024261100169125889/1533197068</t>
  </si>
  <si>
    <t>https://pbs.twimg.com/profile_banners/471741741/1559223310</t>
  </si>
  <si>
    <t>https://pbs.twimg.com/profile_banners/885487044243238912/1532677314</t>
  </si>
  <si>
    <t>https://pbs.twimg.com/profile_banners/14697575/1572771371</t>
  </si>
  <si>
    <t>https://pbs.twimg.com/profile_banners/37034483/1573455428</t>
  </si>
  <si>
    <t>https://pbs.twimg.com/profile_banners/226099935/1477476206</t>
  </si>
  <si>
    <t>https://pbs.twimg.com/profile_banners/2916305152/1443542022</t>
  </si>
  <si>
    <t>https://pbs.twimg.com/profile_banners/91601150/1483365421</t>
  </si>
  <si>
    <t>https://pbs.twimg.com/profile_banners/1173371946/1557981212</t>
  </si>
  <si>
    <t>https://pbs.twimg.com/profile_banners/43336665/1396981823</t>
  </si>
  <si>
    <t>https://pbs.twimg.com/profile_banners/308674565/1388858020</t>
  </si>
  <si>
    <t>https://pbs.twimg.com/profile_banners/1090615863907098624/1553009774</t>
  </si>
  <si>
    <t>https://pbs.twimg.com/profile_banners/1096207746972700672/1550256744</t>
  </si>
  <si>
    <t>https://pbs.twimg.com/profile_banners/990857147553669120/1566947101</t>
  </si>
  <si>
    <t>https://pbs.twimg.com/profile_banners/925647962641924096/1509527964</t>
  </si>
  <si>
    <t>https://pbs.twimg.com/profile_banners/1056904255/1457558490</t>
  </si>
  <si>
    <t>https://pbs.twimg.com/profile_banners/1130530874481684481/1568237295</t>
  </si>
  <si>
    <t>https://pbs.twimg.com/profile_banners/434326976/1569599795</t>
  </si>
  <si>
    <t>https://pbs.twimg.com/profile_banners/848812098457149440/1567450681</t>
  </si>
  <si>
    <t>https://pbs.twimg.com/profile_banners/2365725890/1533984222</t>
  </si>
  <si>
    <t>https://pbs.twimg.com/profile_banners/928349544580108291/1555873874</t>
  </si>
  <si>
    <t>https://pbs.twimg.com/profile_banners/2281716947/1538873466</t>
  </si>
  <si>
    <t>https://pbs.twimg.com/profile_banners/1137010912924250112/1559921382</t>
  </si>
  <si>
    <t>https://pbs.twimg.com/profile_banners/21696535/1569240435</t>
  </si>
  <si>
    <t>https://pbs.twimg.com/profile_banners/275574802/1546002484</t>
  </si>
  <si>
    <t>https://pbs.twimg.com/profile_banners/2951400706/1433611336</t>
  </si>
  <si>
    <t>https://pbs.twimg.com/profile_banners/41084608/1572257948</t>
  </si>
  <si>
    <t>https://pbs.twimg.com/profile_banners/49882288/1570199004</t>
  </si>
  <si>
    <t>https://pbs.twimg.com/profile_banners/19187800/1572900034</t>
  </si>
  <si>
    <t>https://pbs.twimg.com/profile_banners/48648593/1426981120</t>
  </si>
  <si>
    <t>https://pbs.twimg.com/profile_banners/15687093/1541007101</t>
  </si>
  <si>
    <t>https://pbs.twimg.com/profile_banners/267265444/1562474101</t>
  </si>
  <si>
    <t>https://pbs.twimg.com/profile_banners/559769434/1572359228</t>
  </si>
  <si>
    <t>https://pbs.twimg.com/profile_banners/49668135/1429434863</t>
  </si>
  <si>
    <t>https://pbs.twimg.com/profile_banners/388947237/1398205698</t>
  </si>
  <si>
    <t>https://pbs.twimg.com/profile_banners/2969760609/1568109253</t>
  </si>
  <si>
    <t>https://pbs.twimg.com/profile_banners/74991835/1545133272</t>
  </si>
  <si>
    <t>https://pbs.twimg.com/profile_banners/790854401783173120/1557483767</t>
  </si>
  <si>
    <t>https://pbs.twimg.com/profile_banners/16404379/1505124151</t>
  </si>
  <si>
    <t>https://pbs.twimg.com/profile_banners/106682853/1533133115</t>
  </si>
  <si>
    <t>https://pbs.twimg.com/profile_banners/14054492/1500931777</t>
  </si>
  <si>
    <t>https://pbs.twimg.com/profile_banners/9300262/1479760803</t>
  </si>
  <si>
    <t>https://pbs.twimg.com/profile_banners/35749835/1404424586</t>
  </si>
  <si>
    <t>https://pbs.twimg.com/profile_banners/15855913/1552060928</t>
  </si>
  <si>
    <t>https://pbs.twimg.com/profile_banners/17071048/1494251660</t>
  </si>
  <si>
    <t>https://pbs.twimg.com/profile_banners/54231999/1551878330</t>
  </si>
  <si>
    <t>https://pbs.twimg.com/profile_banners/31231434/1492560714</t>
  </si>
  <si>
    <t>https://pbs.twimg.com/profile_banners/786512101330124800/1476357609</t>
  </si>
  <si>
    <t>https://pbs.twimg.com/profile_banners/415586621/1462950486</t>
  </si>
  <si>
    <t>https://pbs.twimg.com/profile_banners/18986537/1371908879</t>
  </si>
  <si>
    <t>https://pbs.twimg.com/profile_banners/14505546/1570560178</t>
  </si>
  <si>
    <t>https://pbs.twimg.com/profile_banners/994120017192062976/1573697474</t>
  </si>
  <si>
    <t>https://pbs.twimg.com/profile_banners/109106637/1535402894</t>
  </si>
  <si>
    <t>https://pbs.twimg.com/profile_banners/380863305/1431774724</t>
  </si>
  <si>
    <t>https://pbs.twimg.com/profile_banners/75117670/1381523958</t>
  </si>
  <si>
    <t>https://pbs.twimg.com/profile_banners/26858764/1398193016</t>
  </si>
  <si>
    <t>https://pbs.twimg.com/profile_banners/176905010/1560196150</t>
  </si>
  <si>
    <t>https://pbs.twimg.com/profile_banners/863655547/1393803740</t>
  </si>
  <si>
    <t>https://pbs.twimg.com/profile_banners/2366113867/1560561826</t>
  </si>
  <si>
    <t>https://pbs.twimg.com/profile_banners/84653850/1561988502</t>
  </si>
  <si>
    <t>https://pbs.twimg.com/profile_banners/327577091/1428070570</t>
  </si>
  <si>
    <t>https://pbs.twimg.com/profile_banners/257354839/1514864421</t>
  </si>
  <si>
    <t>https://pbs.twimg.com/profile_banners/16319594/1503940736</t>
  </si>
  <si>
    <t>https://pbs.twimg.com/profile_banners/4901870272/1554656665</t>
  </si>
  <si>
    <t>https://pbs.twimg.com/profile_banners/30933639/1540548492</t>
  </si>
  <si>
    <t>https://pbs.twimg.com/profile_banners/874258695118622720/1551974202</t>
  </si>
  <si>
    <t>https://pbs.twimg.com/profile_banners/394060363/1539016378</t>
  </si>
  <si>
    <t>https://pbs.twimg.com/profile_banners/391485689/1566854878</t>
  </si>
  <si>
    <t>https://pbs.twimg.com/profile_banners/128541808/1514072095</t>
  </si>
  <si>
    <t>https://pbs.twimg.com/profile_banners/314346830/1514483998</t>
  </si>
  <si>
    <t>https://pbs.twimg.com/profile_banners/19791999/1537832586</t>
  </si>
  <si>
    <t>https://pbs.twimg.com/profile_banners/882956199112650752/1558718515</t>
  </si>
  <si>
    <t>https://pbs.twimg.com/profile_banners/1514386873/1522363627</t>
  </si>
  <si>
    <t>https://pbs.twimg.com/profile_banners/3918564203/1570219002</t>
  </si>
  <si>
    <t>https://pbs.twimg.com/profile_banners/468823008/1567625066</t>
  </si>
  <si>
    <t>https://pbs.twimg.com/profile_banners/50983715/1568757440</t>
  </si>
  <si>
    <t>https://pbs.twimg.com/profile_banners/19898168/1556723947</t>
  </si>
  <si>
    <t>https://pbs.twimg.com/profile_banners/1018838710916444160/1560345220</t>
  </si>
  <si>
    <t>https://pbs.twimg.com/profile_banners/780874232511209472/1475451549</t>
  </si>
  <si>
    <t>https://pbs.twimg.com/profile_banners/3655718661/1442575308</t>
  </si>
  <si>
    <t>https://pbs.twimg.com/profile_banners/36462231/1494251809</t>
  </si>
  <si>
    <t>https://pbs.twimg.com/profile_banners/1065056466/1525799024</t>
  </si>
  <si>
    <t>https://pbs.twimg.com/profile_banners/1265726480/1495726528</t>
  </si>
  <si>
    <t>https://pbs.twimg.com/profile_banners/34603021/1562462089</t>
  </si>
  <si>
    <t>pt</t>
  </si>
  <si>
    <t>en-GB</t>
  </si>
  <si>
    <t>http://abs.twimg.com/images/themes/theme16/bg.gif</t>
  </si>
  <si>
    <t>http://abs.twimg.com/images/themes/theme1/bg.png</t>
  </si>
  <si>
    <t>http://abs.twimg.com/images/themes/theme5/bg.gif</t>
  </si>
  <si>
    <t>http://abs.twimg.com/images/themes/theme14/bg.gif</t>
  </si>
  <si>
    <t>http://abs.twimg.com/images/themes/theme7/bg.gif</t>
  </si>
  <si>
    <t>http://abs.twimg.com/images/themes/theme15/bg.png</t>
  </si>
  <si>
    <t>http://abs.twimg.com/images/themes/theme6/bg.gif</t>
  </si>
  <si>
    <t>http://abs.twimg.com/images/themes/theme2/bg.gif</t>
  </si>
  <si>
    <t>http://abs.twimg.com/images/themes/theme13/bg.gif</t>
  </si>
  <si>
    <t>http://abs.twimg.com/images/themes/theme18/bg.gif</t>
  </si>
  <si>
    <t>http://abs.twimg.com/images/themes/theme3/bg.gif</t>
  </si>
  <si>
    <t>http://abs.twimg.com/images/themes/theme12/bg.gif</t>
  </si>
  <si>
    <t>http://abs.twimg.com/images/themes/theme9/bg.gif</t>
  </si>
  <si>
    <t>http://pbs.twimg.com/profile_images/14023752/pirate_normal.jpg</t>
  </si>
  <si>
    <t>http://pbs.twimg.com/profile_images/781095343291240448/Kz56aHeC_normal.jpg</t>
  </si>
  <si>
    <t>http://pbs.twimg.com/profile_images/643560279373025280/kMewYub5_normal.png</t>
  </si>
  <si>
    <t>http://pbs.twimg.com/profile_images/834437444556709888/ATe670pP_normal.jpg</t>
  </si>
  <si>
    <t>http://pbs.twimg.com/profile_images/1107345064848773121/POy2zvZU_normal.png</t>
  </si>
  <si>
    <t>http://pbs.twimg.com/profile_images/1094878066386423808/3Qi5uE5U_normal.jpg</t>
  </si>
  <si>
    <t>http://pbs.twimg.com/profile_images/1134090740592627712/0Fp-U5-p_normal.png</t>
  </si>
  <si>
    <t>http://pbs.twimg.com/profile_images/921303478684790784/FLIFCZxh_normal.jpg</t>
  </si>
  <si>
    <t>http://pbs.twimg.com/profile_images/1194148857703280640/CtDIMh9S_normal.jpg</t>
  </si>
  <si>
    <t>http://pbs.twimg.com/profile_images/570440108424171520/QuGYd7jH_normal.png</t>
  </si>
  <si>
    <t>http://pbs.twimg.com/profile_images/648888480974508032/66_cUYfj_normal.jpg</t>
  </si>
  <si>
    <t>http://pbs.twimg.com/profile_images/1096480634300702720/ef7KGp6a_normal.jpg</t>
  </si>
  <si>
    <t>http://pbs.twimg.com/profile_images/1151226480174784512/rmhgSSQZ_normal.jpg</t>
  </si>
  <si>
    <t>http://pbs.twimg.com/profile_images/1082299456622608384/d14qYGLv_normal.jpg</t>
  </si>
  <si>
    <t>http://pbs.twimg.com/profile_images/1156103222261686272/tEYOnEjg_normal.jpg</t>
  </si>
  <si>
    <t>http://pbs.twimg.com/profile_images/1137012768303931392/_YNnZ4rm_normal.jpg</t>
  </si>
  <si>
    <t>http://pbs.twimg.com/profile_images/1176105740148387842/6_8MjJae_normal.png</t>
  </si>
  <si>
    <t>http://pbs.twimg.com/profile_images/1058000964605616128/6RTJXCru_normal.jpg</t>
  </si>
  <si>
    <t>http://pbs.twimg.com/profile_images/1187405135455997953/kjya8FgQ_normal.jpg</t>
  </si>
  <si>
    <t>http://pbs.twimg.com/profile_images/2280344396/ffum0p3l2lqficfb6rky_normal.jpeg</t>
  </si>
  <si>
    <t>http://pbs.twimg.com/profile_images/1147726112249675776/TLjS-sXB_normal.png</t>
  </si>
  <si>
    <t>http://pbs.twimg.com/profile_images/1827596938/kleinrock_200_200_normal.jpg</t>
  </si>
  <si>
    <t>http://pbs.twimg.com/profile_images/889965676684759040/DI03TM2j_normal.jpg</t>
  </si>
  <si>
    <t>http://pbs.twimg.com/profile_images/1121662331463692288/f-7E-6e4_normal.jpg</t>
  </si>
  <si>
    <t>http://pbs.twimg.com/profile_images/829683518733160449/dzDQECyq_normal.jpg</t>
  </si>
  <si>
    <t>http://pbs.twimg.com/profile_images/1145656579225804800/wSsXIAYs_normal.png</t>
  </si>
  <si>
    <t>http://pbs.twimg.com/profile_images/841981705980379136/ugYUD6v7_normal.jpg</t>
  </si>
  <si>
    <t>http://pbs.twimg.com/profile_images/378800000073181505/2cc3f656c656f702cb276b66ff255b78_normal.png</t>
  </si>
  <si>
    <t>http://pbs.twimg.com/profile_images/997174147066150912/IKKk8dpb_normal.jpg</t>
  </si>
  <si>
    <t>http://pbs.twimg.com/profile_images/677177503694237697/y6yTzWn6_normal.png</t>
  </si>
  <si>
    <t>http://pbs.twimg.com/profile_images/1939142832/twitter_imagining_internet_logo_normal.jpg</t>
  </si>
  <si>
    <t>http://pbs.twimg.com/profile_images/879731041099034627/PyT6S0zf_normal.jpg</t>
  </si>
  <si>
    <t>http://pbs.twimg.com/profile_images/675796491571560448/0EoCkMRa_normal.jpg</t>
  </si>
  <si>
    <t>http://pbs.twimg.com/profile_images/1325092609/94d9da15ab89e3e2b4a5b9a5174f5618_normal.jpg</t>
  </si>
  <si>
    <t>http://pbs.twimg.com/profile_images/1034180623924187137/DOAITlAr_normal.jpg</t>
  </si>
  <si>
    <t>http://pbs.twimg.com/profile_images/599530591386804224/fBztcZ41_normal.png</t>
  </si>
  <si>
    <t>http://pbs.twimg.com/profile_images/984507149282758656/5wAa50hv_normal.jpg</t>
  </si>
  <si>
    <t>http://pbs.twimg.com/profile_images/1150165789913300993/4C8Xmln9_normal.jpg</t>
  </si>
  <si>
    <t>http://pbs.twimg.com/profile_images/1173595478790987776/AqbOceNT_normal.jpg</t>
  </si>
  <si>
    <t>http://pbs.twimg.com/profile_images/516921211247280128/JSGuhYaE_normal.jpeg</t>
  </si>
  <si>
    <t>http://pbs.twimg.com/profile_images/1057412800778305538/zperxJJs_normal.jpg</t>
  </si>
  <si>
    <t>http://pbs.twimg.com/profile_images/909873423031074816/iOz9-iBu_normal.jpg</t>
  </si>
  <si>
    <t>http://pbs.twimg.com/profile_images/666731236673634304/QXJWDqpK_normal.jpg</t>
  </si>
  <si>
    <t>http://pbs.twimg.com/profile_images/1255353438/hlong_normal.jpg</t>
  </si>
  <si>
    <t>http://pbs.twimg.com/profile_images/915996699142819840/uMHd1CDI_normal.jpg</t>
  </si>
  <si>
    <t>http://pbs.twimg.com/profile_images/685039688617443328/7Y9U6NFs_normal.jpg</t>
  </si>
  <si>
    <t>http://pbs.twimg.com/profile_images/699277779108552705/roYJ2Gj4_normal.jpg</t>
  </si>
  <si>
    <t>http://pbs.twimg.com/profile_images/1066031857647710213/rOt_IPN2_normal.jpg</t>
  </si>
  <si>
    <t>http://pbs.twimg.com/profile_images/876747053002612736/i5ZQDTFf_normal.jpg</t>
  </si>
  <si>
    <t>http://pbs.twimg.com/profile_images/1103616612538695682/oE_bKLr5_normal.png</t>
  </si>
  <si>
    <t>http://pbs.twimg.com/profile_images/842783491125366784/Pe9Jw8IL_normal.jpg</t>
  </si>
  <si>
    <t>http://pbs.twimg.com/profile_images/1146837356189798401/OoUbw9mM_normal.jpg</t>
  </si>
  <si>
    <t>http://pbs.twimg.com/profile_images/834118409633755136/jmJjitec_normal.jpg</t>
  </si>
  <si>
    <t>http://pbs.twimg.com/profile_images/1141719045424779264/wCy3e-E1_normal.png</t>
  </si>
  <si>
    <t>http://pbs.twimg.com/profile_images/1056176318872662022/e9PJTG0e_normal.jpg</t>
  </si>
  <si>
    <t>http://pbs.twimg.com/profile_images/1073308353110130688/kwqozQiN_normal.jpg</t>
  </si>
  <si>
    <t>http://pbs.twimg.com/profile_images/1131003123525402629/C-Wq3ZGW_normal.jpg</t>
  </si>
  <si>
    <t>http://pbs.twimg.com/profile_images/1176551990924648451/iVyfzmx6_normal.jpg</t>
  </si>
  <si>
    <t>http://pbs.twimg.com/profile_images/1166392474245509120/I_mOjhWO_normal.jpg</t>
  </si>
  <si>
    <t>http://pbs.twimg.com/profile_images/1116331807132258304/I0yUCziR_normal.png</t>
  </si>
  <si>
    <t>http://pbs.twimg.com/profile_images/879731279268380673/sm4mOQq5_normal.jpg</t>
  </si>
  <si>
    <t>http://pbs.twimg.com/profile_images/378800000380904121/2f68e8e3e88190ffd3517a70f08946ba_normal.jpeg</t>
  </si>
  <si>
    <t>http://pbs.twimg.com/profile_images/879729948969377792/YW6et1Od_normal.jpg</t>
  </si>
  <si>
    <t>http://abs.twimg.com/sticky/default_profile_images/default_profile_normal.png</t>
  </si>
  <si>
    <t>http://pbs.twimg.com/profile_images/448301181324894208/vqY_gIaL_normal.jpeg</t>
  </si>
  <si>
    <t>http://pbs.twimg.com/profile_images/1659672496/IMG-20110829-00195_normal.jpg</t>
  </si>
  <si>
    <t>Open Twitter Page for This Person</t>
  </si>
  <si>
    <t>https://twitter.com/barrywellman</t>
  </si>
  <si>
    <t>https://twitter.com/william</t>
  </si>
  <si>
    <t>https://twitter.com/geoplace</t>
  </si>
  <si>
    <t>https://twitter.com/marychayko</t>
  </si>
  <si>
    <t>https://twitter.com/rutgersdcim</t>
  </si>
  <si>
    <t>https://twitter.com/rutgerscomminfo</t>
  </si>
  <si>
    <t>https://twitter.com/jessicacalarco</t>
  </si>
  <si>
    <t>https://twitter.com/lrainie</t>
  </si>
  <si>
    <t>https://twitter.com/pewresearch</t>
  </si>
  <si>
    <t>https://twitter.com/viafoura</t>
  </si>
  <si>
    <t>https://twitter.com/jannaq</t>
  </si>
  <si>
    <t>https://twitter.com/amit_raj75</t>
  </si>
  <si>
    <t>https://twitter.com/pmoindia</t>
  </si>
  <si>
    <t>https://twitter.com/rashtrapatibhvn</t>
  </si>
  <si>
    <t>https://twitter.com/news24</t>
  </si>
  <si>
    <t>https://twitter.com/ndtv</t>
  </si>
  <si>
    <t>https://twitter.com/dougalpollux</t>
  </si>
  <si>
    <t>https://twitter.com/snowden</t>
  </si>
  <si>
    <t>https://twitter.com/assishenriques</t>
  </si>
  <si>
    <t>https://twitter.com/mikeb8637</t>
  </si>
  <si>
    <t>https://twitter.com/marcvanderwoude</t>
  </si>
  <si>
    <t>https://twitter.com/nothingsmonstrd</t>
  </si>
  <si>
    <t>https://twitter.com/ruisalvador12</t>
  </si>
  <si>
    <t>https://twitter.com/ruipinto_fl</t>
  </si>
  <si>
    <t>https://twitter.com/cryptomer_pers</t>
  </si>
  <si>
    <t>https://twitter.com/oritkopel</t>
  </si>
  <si>
    <t>https://twitter.com/brchelmo</t>
  </si>
  <si>
    <t>https://twitter.com/catharinanana2</t>
  </si>
  <si>
    <t>https://twitter.com/_denoir</t>
  </si>
  <si>
    <t>https://twitter.com/kentuckydeal</t>
  </si>
  <si>
    <t>https://twitter.com/griffinthepeter</t>
  </si>
  <si>
    <t>https://twitter.com/lillauch</t>
  </si>
  <si>
    <t>https://twitter.com/spiderthemood</t>
  </si>
  <si>
    <t>https://twitter.com/likely75463987</t>
  </si>
  <si>
    <t>https://twitter.com/yahoofinanceuk</t>
  </si>
  <si>
    <t>https://twitter.com/oscarwgrut</t>
  </si>
  <si>
    <t>https://twitter.com/lennstar_de</t>
  </si>
  <si>
    <t>https://twitter.com/austenklumb</t>
  </si>
  <si>
    <t>https://twitter.com/maevcreavennutr</t>
  </si>
  <si>
    <t>https://twitter.com/ficticiusbeing</t>
  </si>
  <si>
    <t>https://twitter.com/voltane</t>
  </si>
  <si>
    <t>https://twitter.com/liz_kintzele</t>
  </si>
  <si>
    <t>https://twitter.com/ildannymoore</t>
  </si>
  <si>
    <t>https://twitter.com/jmulvenon</t>
  </si>
  <si>
    <t>https://twitter.com/_elena</t>
  </si>
  <si>
    <t>https://twitter.com/vgcerf</t>
  </si>
  <si>
    <t>https://twitter.com/paulvixie</t>
  </si>
  <si>
    <t>https://twitter.com/kleinrock</t>
  </si>
  <si>
    <t>https://twitter.com/internet_hof</t>
  </si>
  <si>
    <t>https://twitter.com/sherazadesemsar</t>
  </si>
  <si>
    <t>https://twitter.com/markscott82</t>
  </si>
  <si>
    <t>https://twitter.com/politicoeurope</t>
  </si>
  <si>
    <t>https://twitter.com/websummit</t>
  </si>
  <si>
    <t>https://twitter.com/bernardnatashal</t>
  </si>
  <si>
    <t>https://twitter.com/kate_day</t>
  </si>
  <si>
    <t>https://twitter.com/mitchellbaker</t>
  </si>
  <si>
    <t>https://twitter.com/mozilla</t>
  </si>
  <si>
    <t>https://twitter.com/prlvx</t>
  </si>
  <si>
    <t>https://twitter.com/politico</t>
  </si>
  <si>
    <t>https://twitter.com/imagineinternet</t>
  </si>
  <si>
    <t>https://twitter.com/elonuniversity</t>
  </si>
  <si>
    <t>https://twitter.com/pewinternet</t>
  </si>
  <si>
    <t>https://twitter.com/eloncomm</t>
  </si>
  <si>
    <t>https://twitter.com/elondan</t>
  </si>
  <si>
    <t>https://twitter.com/dalwar23</t>
  </si>
  <si>
    <t>https://twitter.com/coimbrasummit</t>
  </si>
  <si>
    <t>https://twitter.com/rocford</t>
  </si>
  <si>
    <t>https://twitter.com/neo_globe</t>
  </si>
  <si>
    <t>https://twitter.com/ianmcalvert</t>
  </si>
  <si>
    <t>https://twitter.com/bradsmi</t>
  </si>
  <si>
    <t>https://twitter.com/djunivrse</t>
  </si>
  <si>
    <t>https://twitter.com/danbuk4</t>
  </si>
  <si>
    <t>https://twitter.com/timberners_lee</t>
  </si>
  <si>
    <t>https://twitter.com/edsaperia</t>
  </si>
  <si>
    <t>https://twitter.com/nwspk</t>
  </si>
  <si>
    <t>https://twitter.com/anna_rothschild</t>
  </si>
  <si>
    <t>https://twitter.com/maggiekb1</t>
  </si>
  <si>
    <t>https://twitter.com/leedrutman</t>
  </si>
  <si>
    <t>https://twitter.com/sfrostenson</t>
  </si>
  <si>
    <t>https://twitter.com/mattgrossmann</t>
  </si>
  <si>
    <t>https://twitter.com/brendannyhan</t>
  </si>
  <si>
    <t>https://twitter.com/justinwolfers</t>
  </si>
  <si>
    <t>https://twitter.com/byheatherlong</t>
  </si>
  <si>
    <t>https://twitter.com/bencasselman</t>
  </si>
  <si>
    <t>https://twitter.com/couldrynick</t>
  </si>
  <si>
    <t>https://twitter.com/carlotaprzperez</t>
  </si>
  <si>
    <t>https://twitter.com/jryancollins</t>
  </si>
  <si>
    <t>https://twitter.com/rainerkattel</t>
  </si>
  <si>
    <t>https://twitter.com/iipp_ucl</t>
  </si>
  <si>
    <t>https://twitter.com/mazzucatom</t>
  </si>
  <si>
    <t>https://twitter.com/stefanofeltri</t>
  </si>
  <si>
    <t>https://twitter.com/kevinrkosar</t>
  </si>
  <si>
    <t>https://twitter.com/katewaldock</t>
  </si>
  <si>
    <t>https://twitter.com/ciran0</t>
  </si>
  <si>
    <t>https://twitter.com/aimeevanrobot</t>
  </si>
  <si>
    <t>https://twitter.com/cjcolclough</t>
  </si>
  <si>
    <t>https://twitter.com/mullercatelijne</t>
  </si>
  <si>
    <t>https://twitter.com/ranaforoohar</t>
  </si>
  <si>
    <t>https://twitter.com/kubazielinski</t>
  </si>
  <si>
    <t>https://twitter.com/cnbci</t>
  </si>
  <si>
    <t>https://twitter.com/livingfacts</t>
  </si>
  <si>
    <t>https://twitter.com/briantkennedy</t>
  </si>
  <si>
    <t>https://twitter.com/tomhingley_law</t>
  </si>
  <si>
    <t>https://twitter.com/pewreligion</t>
  </si>
  <si>
    <t>https://twitter.com/kim_c_parker</t>
  </si>
  <si>
    <t>https://twitter.com/carrolldoherty</t>
  </si>
  <si>
    <t>https://twitter.com/pawelterlecki</t>
  </si>
  <si>
    <t>https://twitter.com/facttank</t>
  </si>
  <si>
    <t>https://twitter.com/avery_gemini</t>
  </si>
  <si>
    <t>https://twitter.com/snowdena</t>
  </si>
  <si>
    <t>https://twitter.com/a</t>
  </si>
  <si>
    <t>https://twitter.com/politicoa</t>
  </si>
  <si>
    <t>barrywellman
@MaryChayko @JessicaCalarco @pewresearch
@RutgersCommInfo @RutgersDCIM @lrainie
Thank Lee, not me. He runs the
show. But do see his and my new
use of the data in the 2nd (2019)
edition of @geoplace Mark Graham
&amp;amp; @William Dutton, Society
&amp;amp; the Internet</t>
  </si>
  <si>
    <t xml:space="preserve">william
</t>
  </si>
  <si>
    <t xml:space="preserve">geoplace
</t>
  </si>
  <si>
    <t>marychayko
@JessicaCalarco @pewresearch I
think I use @pewresearch data and
website in every @RutgersCommInfo
@RutgersDCIM course I teach, always.
Data you can trust and excellent
teaching tools! @lrainie @barrywellman</t>
  </si>
  <si>
    <t xml:space="preserve">rutgersdcim
</t>
  </si>
  <si>
    <t xml:space="preserve">rutgerscomminfo
</t>
  </si>
  <si>
    <t xml:space="preserve">jessicacalarco
</t>
  </si>
  <si>
    <t>lrainie
This is how we roll @PewResearch</t>
  </si>
  <si>
    <t>pewresearch
RT @lrainie: Amid today's testimony,
it's useful to remember recent
@pewresearch @FactTank finding:
Republicans have confidence in
presiden…</t>
  </si>
  <si>
    <t>viafoura
In the next 50 years, experts suggest
that #digital life will be highly
personalized for each user. See
the full list of predictions âž¡ï¸
https://t.co/7imCSzsSag cc: @JannaQ
and @lrainie via @pewresearch #trends</t>
  </si>
  <si>
    <t>jannaq
Happy to see our @ImagineInternet
&amp;amp; @PewInternet report on the
"Next 50 Years of Digital Life"
featured on the mega #WebSummit
mainstage today at the 80,000-participant
#WebSummit2019! https://t.co/x6lM3lYYef</t>
  </si>
  <si>
    <t>amit_raj75
#Reality_Of_Christianity à¤ªà¥‚à¤°à¥à¤£
à¤ªà¥à¤°à¤­à¥ à¤¸à¤¾à¤§à¤• à¤•à¥€
à¤†à¤¯à¥ à¤­à¥€ à¤¬à¤¢à¤¼à¤¾ à¤¦à¥‡à¤¤à¤¾
à¤¹à¥ˆ, à¤œà¤¬à¤•à¤¿ à¤ˆà¤¸à¤¾
à¤®à¤¸à¥€à¤¹ à¤œà¥€ à¤•à¥€ à¤®à¥ƒà¤¤à¥à¤¯à¥
30 à¤µà¤°à¥à¤· à¤®à¥‡à¤‚ à¤¹à¥‹
à¤—à¤¯à¥€ à¤œà¥‹ à¤ªà¥‚à¤°à¥à¤µ
à¤¨à¤¿à¤°à¥à¤§à¤¾à¤°à¤¿à¤¤ à¤¥à¥€à¥¤
à¤¸à¥à¤ªà¤·à¥à¤Ÿ à¤°à¥‚à¤ª à¤¸à¥‡
à¤‰à¤¨à¤•à¥€ à¤­à¤•à¥à¤¤à¤¿ à¤¸à¤¹à¥€
à¤¨à¤¹à¥€à¤‚ à¤¥à¥€ à¤œà¤¿à¤¸à¤¸à¥‡
à¤ªà¥à¤°à¤­à¥ à¤‰à¤¨à¤•à¥€ à¤†à¤¯à¥
à¤¬à¤¢à¤¼à¤¾ à¤¦à¥‡à¤¤à¥‡à¥¤ Saint
Rampal Ji @ndtv @news24 @rashtrapatibhvn
@PMOIndia @lrainie https://t.co/ojnri1DHNN</t>
  </si>
  <si>
    <t xml:space="preserve">pmoindia
</t>
  </si>
  <si>
    <t xml:space="preserve">rashtrapatibhvn
</t>
  </si>
  <si>
    <t xml:space="preserve">news24
</t>
  </si>
  <si>
    <t xml:space="preserve">ndtv
</t>
  </si>
  <si>
    <t>dougalpollux
@lrainie @Snowden or as Ben Franklin
said â€œThree may keep a secret
if two of them are deadâ€</t>
  </si>
  <si>
    <t xml:space="preserve">snowden
</t>
  </si>
  <si>
    <t>assishenriques
RT lrainie: Words for the age from
Snowden at #WebSummit: â€œEverything
always leaksâ€.</t>
  </si>
  <si>
    <t>mikeb8637
#InformationEmbargo #UAP https://t.co/icfYjpwOqB</t>
  </si>
  <si>
    <t>marcvanderwoude
True. https://t.co/Vm4WR6dzIe</t>
  </si>
  <si>
    <t>nothingsmonstrd
This is why flooding the zone with
disinformation is a long term strategy
for cultivating cynicism and apathy,
so that when leaks come they are
met with shrugs. https://t.co/b8NKlqViyY</t>
  </si>
  <si>
    <t>ruisalvador12
@lrainie @Snowden Free @RuiPinto_FL</t>
  </si>
  <si>
    <t xml:space="preserve">ruipinto_fl
</t>
  </si>
  <si>
    <t>cryptomer_pers
#no2bio https://t.co/h15tQJMizJ</t>
  </si>
  <si>
    <t>oritkopel
RT @CrypTomer_pers: #no2bio https://t.co/h15tQJMizJ</t>
  </si>
  <si>
    <t>brchelmo
@lrainie @Snowden Great-grandpa
always said "the deepest seeds
find the light of day"</t>
  </si>
  <si>
    <t>catharinanana2
@lrainie @Snowden This freaks me
out @_deNoir</t>
  </si>
  <si>
    <t>_denoir
@Catharinanana2 @lrainie @Snowden
Yes, everything is censored, we
are on edge of ww3 but there is
hope ðŸ¥‚</t>
  </si>
  <si>
    <t>kentuckydeal
@spiderthemood @lillauch @GriffinthePeter
https://t.co/KCqYW4FqEL</t>
  </si>
  <si>
    <t xml:space="preserve">griffinthepeter
</t>
  </si>
  <si>
    <t xml:space="preserve">lillauch
</t>
  </si>
  <si>
    <t xml:space="preserve">spiderthemood
</t>
  </si>
  <si>
    <t>likely75463987
@lrainie @Snowden Edward Snowden:
'It is not data that is being exploited,
itâ€™s people' https://t.co/e1dvVuDrpK
by @OscarWGrut via @YahooFinanceUK
https://t.co/JfbK6VRVMD</t>
  </si>
  <si>
    <t xml:space="preserve">yahoofinanceuk
</t>
  </si>
  <si>
    <t xml:space="preserve">oscarwgrut
</t>
  </si>
  <si>
    <t>lennstar_de
@lrainie @Snowden It does not even
need to leak to hurt you. The normal
dropping is all it takes. https://t.co/0uO1YLS0kn</t>
  </si>
  <si>
    <t>austenklumb
@lrainie @Snowden Except the truth!</t>
  </si>
  <si>
    <t>maevcreavennutr
Everything always leaks ! And donâ€™t
we know if esp in nutrition and
healthcare #leak #brain #gut #leakygut
https://t.co/F0r7Sfrh2h</t>
  </si>
  <si>
    <t>ficticiusbeing
@voltane @lrainie @Snowden Just
a case of faulty prostate</t>
  </si>
  <si>
    <t xml:space="preserve">voltane
</t>
  </si>
  <si>
    <t>liz_kintzele
#truth https://t.co/aS6bJpe72T</t>
  </si>
  <si>
    <t>ildannymoore
Some folks would like to believe
this, but that's just objectively
not true. https://t.co/v8Eu4WA3S3</t>
  </si>
  <si>
    <t>jmulvenon
RT @ILDannyMoore: Some folks would
like to believe this, but that's
just objectively not true. https://t.co/v8Eu4WA3S3</t>
  </si>
  <si>
    <t>_elena
This morning on the Future Societies
stage at @WebSummit, @politicoâ€™s
@markscott82 interviewed @lrainie
( @pewresearch ) and @MitchellBaker
( @mozilla ) regarding the future
of the Internet. Fascinating discussion
about privacy, data rights and
regulation #WebSummit2019 https://t.co/xALpTaG9gj</t>
  </si>
  <si>
    <t xml:space="preserve">vgcerf
</t>
  </si>
  <si>
    <t xml:space="preserve">paulvixie
</t>
  </si>
  <si>
    <t xml:space="preserve">kleinrock
</t>
  </si>
  <si>
    <t xml:space="preserve">internet_hof
</t>
  </si>
  <si>
    <t>sherazadesemsar
RT @BernardNatashaL: It's officially
@WebSummit season and @POLITICOEurope's
Chief Technology Correspondent
@markscott82 is moderating a diâ€¦</t>
  </si>
  <si>
    <t xml:space="preserve">markscott82
</t>
  </si>
  <si>
    <t xml:space="preserve">politicoeurope
</t>
  </si>
  <si>
    <t xml:space="preserve">websummit
</t>
  </si>
  <si>
    <t>bernardnatashal
It's officially @WebSummit season
and @POLITICOEurope's Chief Technology
Correspondent @markscott82 is moderating
a discussion with @lrainie and
@MitchellBaker looking back at
50 years of the internet. https://t.co/fscUQqfPJ2</t>
  </si>
  <si>
    <t>kate_day
RT @BernardNatashaL: It's officially
@WebSummit season and @POLITICOEurope's
Chief Technology Correspondent
@markscott82 is moderating a diâ€¦</t>
  </si>
  <si>
    <t xml:space="preserve">mitchellbaker
</t>
  </si>
  <si>
    <t xml:space="preserve">mozilla
</t>
  </si>
  <si>
    <t>prlvx
@_elena @WebSummit @politico @markscott82
@lrainie @pewresearch @MitchellBaker
@mozilla Enjoy Lisbon!</t>
  </si>
  <si>
    <t xml:space="preserve">politico
</t>
  </si>
  <si>
    <t>imagineinternet
Happy to see @LRainie tell about
our @ImagineInternet, @ElonComm
&amp;amp; @PewInternet report on the
"Next 50 Years of Digital Life"
live on the mega #WebSummit mainstage
today at the 80,000-participant
#WebSummit2019! Read the report
here: https://t.co/72uYjJ6A47 https://t.co/Ks2vWhO5OR</t>
  </si>
  <si>
    <t>elonuniversity
RT @ImagineInternet: Happy to see
@LRainie tell about our @ImagineInternet,
@ElonComm &amp;amp; @PewInternet report
on the "Next 50 Years of Digitaâ€¦</t>
  </si>
  <si>
    <t xml:space="preserve">pewinternet
</t>
  </si>
  <si>
    <t>eloncomm
RT @ImagineInternet: Happy to see
@LRainie tell about our @ImagineInternet,
@ElonComm &amp;amp; @PewInternet report
on the "Next 50 Years of Digitaâ€¦</t>
  </si>
  <si>
    <t>elondan
RT @ImagineInternet: Happy to see
@LRainie tell about our @ImagineInternet,
@ElonComm &amp;amp; @PewInternet report
on the "Next 50 Years of Digitaâ€¦</t>
  </si>
  <si>
    <t>dalwar23
@lrainie @Snowden Anything that
can go wrong will go wrong - Muphy's
law. Isn't it always the case?
#WebSummit</t>
  </si>
  <si>
    <t>coimbrasummit
RT @ImagineInternet: Happy to see
@LRainie tell about our @ImagineInternet,
@ElonComm &amp;amp; @PewInternet report
on the "Next 50 Years of Digitaâ€¦</t>
  </si>
  <si>
    <t>rocford
RT @ImagineInternet: Happy to see
@LRainie tell about our @ImagineInternet,
@ElonComm &amp;amp; @PewInternet report
on the "Next 50 Years of Digitaâ€¦</t>
  </si>
  <si>
    <t>neo_globe
6G is just the next G in the G-String....
consumers donâ€™t care; they want
the service and the application,
not the marketing. https://t.co/n4c7oaIVsd</t>
  </si>
  <si>
    <t>ianmcalvert
What is the context of this @lrainie?
We have a new G every decade, so
hence we know #6G is coming, it's
just when? Early, mid or late 2020's?
In what way was @BradSmi talking
about the migration from #5G to
#6G? https://t.co/Jh25EOJu1a</t>
  </si>
  <si>
    <t xml:space="preserve">bradsmi
</t>
  </si>
  <si>
    <t>djunivrse
RAPTURE IS FOREVER https://t.co/zqO3doTMat</t>
  </si>
  <si>
    <t>danbuk4
How #BigTech and Finance Betrayed
Us and What We Can Do About It
| @RanaForoohar https://t.co/62pHRssgUb
@MullerCatelijne @CjColclough @aimeevanrobot
@Ciran0 @katewaldock @kevinrkosar
@StefanoFeltri @MazzucatoM @IIPP_UCL
@lrainie @rainerkattel @jryancollins
@CarlotaPrzPerez</t>
  </si>
  <si>
    <t xml:space="preserve">timberners_lee
</t>
  </si>
  <si>
    <t xml:space="preserve">edsaperia
</t>
  </si>
  <si>
    <t xml:space="preserve">nwspk
</t>
  </si>
  <si>
    <t xml:space="preserve">anna_rothschild
</t>
  </si>
  <si>
    <t xml:space="preserve">maggiekb1
</t>
  </si>
  <si>
    <t xml:space="preserve">leedrutman
</t>
  </si>
  <si>
    <t xml:space="preserve">sfrostenson
</t>
  </si>
  <si>
    <t xml:space="preserve">mattgrossmann
</t>
  </si>
  <si>
    <t xml:space="preserve">brendannyhan
</t>
  </si>
  <si>
    <t xml:space="preserve">justinwolfers
</t>
  </si>
  <si>
    <t xml:space="preserve">byheatherlong
</t>
  </si>
  <si>
    <t xml:space="preserve">bencasselman
</t>
  </si>
  <si>
    <t xml:space="preserve">couldrynick
</t>
  </si>
  <si>
    <t xml:space="preserve">carlotaprzperez
</t>
  </si>
  <si>
    <t xml:space="preserve">jryancollins
</t>
  </si>
  <si>
    <t xml:space="preserve">rainerkattel
</t>
  </si>
  <si>
    <t xml:space="preserve">iipp_ucl
</t>
  </si>
  <si>
    <t xml:space="preserve">mazzucatom
</t>
  </si>
  <si>
    <t xml:space="preserve">stefanofeltri
</t>
  </si>
  <si>
    <t xml:space="preserve">kevinrkosar
</t>
  </si>
  <si>
    <t xml:space="preserve">katewaldock
</t>
  </si>
  <si>
    <t xml:space="preserve">ciran0
</t>
  </si>
  <si>
    <t xml:space="preserve">aimeevanrobot
</t>
  </si>
  <si>
    <t xml:space="preserve">cjcolclough
</t>
  </si>
  <si>
    <t xml:space="preserve">mullercatelijne
</t>
  </si>
  <si>
    <t xml:space="preserve">ranaforoohar
</t>
  </si>
  <si>
    <t>kubazielinski
â€œOnly way to protect anyone is
to protect everyoneâ€ Edward Snowden
@ WebSummit main stage talking
about redesigning the Internet.
#WebSummit #WebSummitInsights</t>
  </si>
  <si>
    <t>cnbci
Edward @Snowdenâ€™s closing message
at #WebSummit: â€œThe only way
to protect anyone is to protect
everyone.â€ https://t.co/SukebaLpks</t>
  </si>
  <si>
    <t>livingfacts
While a majority of Americans get
some of their news from social
media, 57% of them say they expect
it to be largely inaccurate. Trust
usâ€”youâ€™ll want to read moreðŸ˜‰:
https://t.co/Zgdls7YBIM</t>
  </si>
  <si>
    <t>briantkennedy
Last year, 67% of Americans said
the federal government was doing
too little to reduce the effects
of #climatechange https://t.co/0ttmhEKEIp
https://t.co/28vv5pk89N</t>
  </si>
  <si>
    <t>tomhingley_law
The 2010s have been defined by
developments in: 1) Computing power
2) the cloud 3) data 4) AI. The
2020s: 1) Quantum 2) Further digital
and cloud innovation 3) 5G, 6G
leading to ambient computing 4)
AI + AGI Read more at #FreshfieldsDigital
https://t.co/dggcJ0pjoJ #WebSummit</t>
  </si>
  <si>
    <t>pewreligion
Levels of interreligious tension
and violence, also known as sectarian
or communal violence, have declined
globally between 2007 and 2017,
according to our analysis, in contrast
with several other types of rising
religious restrictions and hostilities:
https://t.co/ivLEVn8kPe https://t.co/DxzLxpIxKI</t>
  </si>
  <si>
    <t>kim_c_parker
Big new report out today on marriage
and cohabitation in the U.S. It's
now more common for adtuls ages
18-44 to have lived with a partner
than to have ever been married
https://t.co/XlcWW2A5yR https://t.co/7sD9O7yh4S</t>
  </si>
  <si>
    <t>carrolldoherty
From week of House impeachment
vote Dec. 1998: In contrast to
Watergate, public tuned out of
Clinton impeachment (didn't crack
top 10 stories of year for news
interest). Clinton's job approval
*rose* 10 pts following House impeachment
vote. https://t.co/fmZj7oRfMz</t>
  </si>
  <si>
    <t>pawelterlecki
RT @lrainie: Amid today's testimony,
it's useful to remember recent
@pewresearch @FactTank finding:
Republicans have confidence in
presiden…</t>
  </si>
  <si>
    <t xml:space="preserve">facttank
</t>
  </si>
  <si>
    <t>avery_gemini
@lrainie @pewresearch @FactTank
This survey was conducted almost
a FULL YEAR AGO!!! Stop it with
the malarkey! This is like showing
a traffic cop an expired insurance
policy and saying that they covered
me back then, so I am still good
now! #GTFOH #SmokeScreens #WeThePeople
#BeBetter #WeDeserveBetter</t>
  </si>
  <si>
    <t xml:space="preserve">snowdena
</t>
  </si>
  <si>
    <t xml:space="preserve">a
</t>
  </si>
  <si>
    <t xml:space="preserve">politicoa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</si>
  <si>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</si>
  <si>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</si>
  <si>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</si>
  <si>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</si>
  <si>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</si>
  <si>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</si>
  <si>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</si>
  <si>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&lt;value&gt;LRainie@pewresearch.org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t>
  </si>
  <si>
    <t>Workbook Settings 5</t>
  </si>
  <si>
    <t xml:space="preserve">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t>
  </si>
  <si>
    <t>Workbook Settings 6</t>
  </si>
  <si>
    <t>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t>
  </si>
  <si>
    <t>Workbook Settings 7</t>
  </si>
  <si>
    <t xml:space="preserve">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t>
  </si>
  <si>
    <t>Workbook Settings 8</t>
  </si>
  <si>
    <t>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t>
  </si>
  <si>
    <t>Workbook Settings 9</t>
  </si>
  <si>
    <t>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t>
  </si>
  <si>
    <t>Workbook Settings 10</t>
  </si>
  <si>
    <t>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t>
  </si>
  <si>
    <t>Workbook Settings 11</t>
  </si>
  <si>
    <t>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t>
  </si>
  <si>
    <t>Workbook Settings 12</t>
  </si>
  <si>
    <t>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t>
  </si>
  <si>
    <t>Workbook Settings 13</t>
  </si>
  <si>
    <t>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t>
  </si>
  <si>
    <t>Workbook Settings 14</t>
  </si>
  <si>
    <t>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t>
  </si>
  <si>
    <t>Workbook Settings 15</t>
  </si>
  <si>
    <t>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t>
  </si>
  <si>
    <t>Workbook Settings 16</t>
  </si>
  <si>
    <t>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t>
  </si>
  <si>
    <t>Workbook Settings 17</t>
  </si>
  <si>
    <t>&gt;False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t>
  </si>
  <si>
    <t>Workbook Settings 18</t>
  </si>
  <si>
    <t>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</si>
  <si>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</si>
  <si>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</si>
  <si>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</si>
  <si>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</si>
  <si>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</si>
  <si>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</si>
  <si>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</si>
  <si>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</si>
  <si>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</si>
  <si>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</si>
  <si>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</si>
  <si>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</si>
  <si>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</si>
  <si>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</si>
  <si>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</si>
  <si>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</si>
  <si>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</si>
  <si>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</si>
  <si>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</si>
  <si>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</si>
  <si>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</si>
  <si>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</si>
  <si>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</si>
  <si>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</si>
  <si>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</si>
  <si>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</si>
  <si>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</si>
  <si>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</si>
  <si>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</si>
  <si>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</si>
  <si>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t>
  </si>
  <si>
    <t>Entire Graph Count</t>
  </si>
  <si>
    <t>Top URLs in Tweet in G1</t>
  </si>
  <si>
    <t>https://www.pewresearch.org/internet/2019/10/28/experts-optimistic-about-the-next-50-years-of-digital-life/</t>
  </si>
  <si>
    <t>https://twitter.com/bernardnatashal/status/1191686414011899909</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</si>
  <si>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</si>
  <si>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</si>
  <si>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</si>
  <si>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</si>
  <si>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</si>
  <si>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</si>
  <si>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</si>
  <si>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</si>
  <si>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</si>
  <si>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</si>
  <si>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</si>
  <si>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</si>
  <si>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</si>
  <si>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</si>
  <si>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</si>
  <si>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</si>
  <si>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</si>
  <si>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</si>
  <si>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</si>
  <si>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</si>
  <si>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https://www.pewsocialtrends.org/2019/11/06/marriage-and-cohabitation-in-the-u-s/ - https://www.pewresearch.org/fact-tank/2019/09/06/republicans-have-confidence-in-presidential-appointees-democrats-trust-career-government-employees/ https://twitter.com/jannaq/status/1189261303405305858 https://www.pewresearch.org/internet/2019/10/28/experts-optimistic-about-the-next-50-years-of-digital-life/ https://twitter.com/bernardnatashal/status/1191686414011899909 https://pewrsr.ch/2FXletr https://medium.com/pew-research-center-decoded/when-the-unexpected-happens-whats-a-survey-researcher-to-do-8a658e1698ac https://pewrsr.ch/2NUwMSn http://pewrsr.ch/X0YjPZ</t>
  </si>
  <si>
    <t>https://www.youtube.com/watch?v=EszTAS7pq_o&amp;feature=youtu.be https://www.youtube.com/watch?v=E9ZLNuhd9UU&amp;feature=youtu.be</t>
  </si>
  <si>
    <t>https://twitter.com/lrainie/status/1191431437607735297 https://twitter.com/lrainie/status/1192027538190671872</t>
  </si>
  <si>
    <t>https://www.elon.edu/u/imagining/surveys/x-2-internet-50th-2019/ https://twitter.com/lrainie/status/1191715513870630912</t>
  </si>
  <si>
    <t>Top Domains in Tweet in Entire Graph</t>
  </si>
  <si>
    <t>pewinternet.org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</si>
  <si>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</si>
  <si>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</si>
  <si>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</si>
  <si>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</si>
  <si>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</si>
  <si>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</si>
  <si>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</si>
  <si>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</si>
  <si>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</si>
  <si>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</si>
  <si>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</si>
  <si>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pewrsr.ch twitter.com pewresearch.org pewsocialtrends.org medium.com freshfields.com pewinternet.org livingfacts.us nytimes.com</t>
  </si>
  <si>
    <t>elon.edu twitter.com</t>
  </si>
  <si>
    <t>Top Hashtags in Tweet in Entire Graph</t>
  </si>
  <si>
    <t>6g</t>
  </si>
  <si>
    <t>gtfoh</t>
  </si>
  <si>
    <t>smokescreens</t>
  </si>
  <si>
    <t>wethepeople</t>
  </si>
  <si>
    <t>bebetter</t>
  </si>
  <si>
    <t>Top Hashtags in Tweet in G1</t>
  </si>
  <si>
    <t>wedeservebetter</t>
  </si>
  <si>
    <t>freshfieldsdigital</t>
  </si>
  <si>
    <t>Top Hashtags in Tweet in G2</t>
  </si>
  <si>
    <t>Top Hashtags in Tweet in G3</t>
  </si>
  <si>
    <t>Top Hashtags in Tweet in G4</t>
  </si>
  <si>
    <t>informationembargo</t>
  </si>
  <si>
    <t>uap</t>
  </si>
  <si>
    <t>leak</t>
  </si>
  <si>
    <t>brain</t>
  </si>
  <si>
    <t>gut</t>
  </si>
  <si>
    <t>leakygut</t>
  </si>
  <si>
    <t>Top Hashtags in Tweet in G5</t>
  </si>
  <si>
    <t>Top Hashtags in Tweet in G6</t>
  </si>
  <si>
    <t>Top Hashtags in Tweet in G7</t>
  </si>
  <si>
    <t>Top Hashtags in Tweet in G8</t>
  </si>
  <si>
    <t>Top Hashtags in Tweet in G9</t>
  </si>
  <si>
    <t>Top Hashtags in Tweet in G10</t>
  </si>
  <si>
    <t>Top Hashtags in Tweet</t>
  </si>
  <si>
    <t>websummit websummit2019 climatechange 6g gtfoh smokescreens wethepeople bebetter wedeservebetter freshfieldsdigital</t>
  </si>
  <si>
    <t>data bigtech</t>
  </si>
  <si>
    <t>websummit informationembargo uap leak brain gut leakygut truth</t>
  </si>
  <si>
    <t>Top Words in Tweet in Entire Graph</t>
  </si>
  <si>
    <t>Words in Sentiment List#1: Positive</t>
  </si>
  <si>
    <t>Words in Sentiment List#2: Negative</t>
  </si>
  <si>
    <t>Words in Sentiment List#3: Angry/Violent</t>
  </si>
  <si>
    <t>Non-categorized Words</t>
  </si>
  <si>
    <t>Total Words</t>
  </si>
  <si>
    <t>à</t>
  </si>
  <si>
    <t>#websummit</t>
  </si>
  <si>
    <t>Top Words in Tweet in G1</t>
  </si>
  <si>
    <t>â</t>
  </si>
  <si>
    <t>ðÿ</t>
  </si>
  <si>
    <t>protect</t>
  </si>
  <si>
    <t>new</t>
  </si>
  <si>
    <t>see</t>
  </si>
  <si>
    <t>life</t>
  </si>
  <si>
    <t>Top Words in Tweet in G2</t>
  </si>
  <si>
    <t>colonized</t>
  </si>
  <si>
    <t>#data</t>
  </si>
  <si>
    <t>hollowing</t>
  </si>
  <si>
    <t>out</t>
  </si>
  <si>
    <t>digital</t>
  </si>
  <si>
    <t>society</t>
  </si>
  <si>
    <t>Top Words in Tweet in G3</t>
  </si>
  <si>
    <t>officially</t>
  </si>
  <si>
    <t>season</t>
  </si>
  <si>
    <t>politicoeurope's</t>
  </si>
  <si>
    <t>chief</t>
  </si>
  <si>
    <t>technology</t>
  </si>
  <si>
    <t>Top Words in Tweet in G4</t>
  </si>
  <si>
    <t>always</t>
  </si>
  <si>
    <t>leaks</t>
  </si>
  <si>
    <t>donâ</t>
  </si>
  <si>
    <t>t</t>
  </si>
  <si>
    <t>g</t>
  </si>
  <si>
    <t>Top Words in Tweet in G5</t>
  </si>
  <si>
    <t>report</t>
  </si>
  <si>
    <t>happy</t>
  </si>
  <si>
    <t>next</t>
  </si>
  <si>
    <t>50</t>
  </si>
  <si>
    <t>years</t>
  </si>
  <si>
    <t>tell</t>
  </si>
  <si>
    <t>Top Words in Tweet in G6</t>
  </si>
  <si>
    <t>use</t>
  </si>
  <si>
    <t>Top Words in Tweet in G7</t>
  </si>
  <si>
    <t>ªà</t>
  </si>
  <si>
    <t>œà</t>
  </si>
  <si>
    <t>Top Words in Tweet in G8</t>
  </si>
  <si>
    <t>Top Words in Tweet in G9</t>
  </si>
  <si>
    <t>Top Words in Tweet in G10</t>
  </si>
  <si>
    <t>folks</t>
  </si>
  <si>
    <t>believe</t>
  </si>
  <si>
    <t>objectively</t>
  </si>
  <si>
    <t>true</t>
  </si>
  <si>
    <t>Top Words in Tweet</t>
  </si>
  <si>
    <t>lrainie #websummit snowden pewresearch â ðÿ protect new see life</t>
  </si>
  <si>
    <t>lrainie colonized #data hollowing out digital society couldrynick bencasselman byheatherlong</t>
  </si>
  <si>
    <t>lrainie websummit markscott82 pewresearch mitchellbaker officially season politicoeurope's chief technology</t>
  </si>
  <si>
    <t>always leaks donâ t g</t>
  </si>
  <si>
    <t>imagineinternet report happy see pewinternet next 50 years lrainie tell</t>
  </si>
  <si>
    <t>pewresearch data jessicacalarco rutgerscomminfo rutgersdcim lrainie use</t>
  </si>
  <si>
    <t>à ªà œà</t>
  </si>
  <si>
    <t>folks believe objectively true</t>
  </si>
  <si>
    <t>#no2bio</t>
  </si>
  <si>
    <t>Top Word Pairs in Tweet in Entire Graph</t>
  </si>
  <si>
    <t>à,à</t>
  </si>
  <si>
    <t>50,years</t>
  </si>
  <si>
    <t>lrainie,snowden</t>
  </si>
  <si>
    <t>next,50</t>
  </si>
  <si>
    <t>happy,see</t>
  </si>
  <si>
    <t>pewinternet,report</t>
  </si>
  <si>
    <t>report,next</t>
  </si>
  <si>
    <t>social,media</t>
  </si>
  <si>
    <t>see,lrainie</t>
  </si>
  <si>
    <t>lrainie,tell</t>
  </si>
  <si>
    <t>Top Word Pairs in Tweet in G1</t>
  </si>
  <si>
    <t>brad,smith</t>
  </si>
  <si>
    <t>microsoft,pres</t>
  </si>
  <si>
    <t>pres,brad</t>
  </si>
  <si>
    <t>pewresearch,facttank</t>
  </si>
  <si>
    <t>digital,life</t>
  </si>
  <si>
    <t>way,protect</t>
  </si>
  <si>
    <t>Top Word Pairs in Tweet in G2</t>
  </si>
  <si>
    <t>colonized,#data</t>
  </si>
  <si>
    <t>#data,hollowing</t>
  </si>
  <si>
    <t>hollowing,out</t>
  </si>
  <si>
    <t>out,digital</t>
  </si>
  <si>
    <t>digital,society</t>
  </si>
  <si>
    <t>society,couldrynick</t>
  </si>
  <si>
    <t>couldrynick,bencasselman</t>
  </si>
  <si>
    <t>bencasselman,byheatherlong</t>
  </si>
  <si>
    <t>Top Word Pairs in Tweet in G3</t>
  </si>
  <si>
    <t>officially,websummit</t>
  </si>
  <si>
    <t>websummit,season</t>
  </si>
  <si>
    <t>season,politicoeurope's</t>
  </si>
  <si>
    <t>politicoeurope's,chief</t>
  </si>
  <si>
    <t>chief,technology</t>
  </si>
  <si>
    <t>technology,correspondent</t>
  </si>
  <si>
    <t>correspondent,markscott82</t>
  </si>
  <si>
    <t>markscott82,moderating</t>
  </si>
  <si>
    <t>lrainie,pewresearch</t>
  </si>
  <si>
    <t>pewresearch,mitchellbaker</t>
  </si>
  <si>
    <t>Top Word Pairs in Tweet in G4</t>
  </si>
  <si>
    <t>donâ,t</t>
  </si>
  <si>
    <t>Top Word Pairs in Tweet in G5</t>
  </si>
  <si>
    <t>tell,imagineinternet</t>
  </si>
  <si>
    <t>imagineinternet,eloncomm</t>
  </si>
  <si>
    <t>eloncomm,pewinternet</t>
  </si>
  <si>
    <t>Top Word Pairs in Tweet in G6</t>
  </si>
  <si>
    <t>jessicacalarco,pewresearch</t>
  </si>
  <si>
    <t>rutgerscomminfo,rutgersdcim</t>
  </si>
  <si>
    <t>Top Word Pairs in Tweet in G7</t>
  </si>
  <si>
    <t>à,ªà</t>
  </si>
  <si>
    <t>ªà,à</t>
  </si>
  <si>
    <t>à,œà</t>
  </si>
  <si>
    <t>œà,à</t>
  </si>
  <si>
    <t>Top Word Pairs in Tweet in G8</t>
  </si>
  <si>
    <t>Top Word Pairs in Tweet in G9</t>
  </si>
  <si>
    <t>Top Word Pairs in Tweet in G10</t>
  </si>
  <si>
    <t>folks,believe</t>
  </si>
  <si>
    <t>believe,objectively</t>
  </si>
  <si>
    <t>objectively,true</t>
  </si>
  <si>
    <t>Top Word Pairs in Tweet</t>
  </si>
  <si>
    <t>lrainie,snowden  brad,smith  social,media  microsoft,pres  pres,brad  next,50  50,years  pewresearch,facttank  digital,life  way,protect</t>
  </si>
  <si>
    <t>colonized,#data  #data,hollowing  hollowing,out  out,digital  digital,society  society,couldrynick  couldrynick,bencasselman  bencasselman,byheatherlong</t>
  </si>
  <si>
    <t>officially,websummit  websummit,season  season,politicoeurope's  politicoeurope's,chief  chief,technology  technology,correspondent  correspondent,markscott82  markscott82,moderating  lrainie,pewresearch  pewresearch,mitchellbaker</t>
  </si>
  <si>
    <t>happy,see  pewinternet,report  report,next  next,50  50,years  see,lrainie  lrainie,tell  tell,imagineinternet  imagineinternet,eloncomm  eloncomm,pewinternet</t>
  </si>
  <si>
    <t>jessicacalarco,pewresearch  rutgerscomminfo,rutgersdcim</t>
  </si>
  <si>
    <t>à,à  à,ªà  ªà,à  à,œà  œà,à</t>
  </si>
  <si>
    <t>folks,believe  believe,objectively  objectively,true</t>
  </si>
  <si>
    <t>Top Replied-To in Entire Graph</t>
  </si>
  <si>
    <t>Top Mentioned in Entire Graph</t>
  </si>
  <si>
    <t>Top Replied-To in G1</t>
  </si>
  <si>
    <t>Top Replied-To in G2</t>
  </si>
  <si>
    <t>Top Mentioned in G1</t>
  </si>
  <si>
    <t>snowdenâ</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</si>
  <si>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</si>
  <si>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</si>
  <si>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</si>
  <si>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</si>
  <si>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</si>
  <si>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</si>
  <si>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</si>
  <si>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</si>
  <si>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</si>
  <si>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</si>
  <si>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</si>
  <si>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</si>
  <si>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</si>
  <si>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</si>
  <si>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</si>
  <si>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</si>
  <si>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</si>
  <si>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</si>
  <si>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lrainie bradsmi voltane catharinanana2</t>
  </si>
  <si>
    <t>jannaq lrainie _elena</t>
  </si>
  <si>
    <t>marychayko jessicacalarco</t>
  </si>
  <si>
    <t>Top Mentioned in Tweet</t>
  </si>
  <si>
    <t>snowden pewresearch lrainie facttank imagineinternet carrolldoherty snowdenâ pewinternet jannaq kubazielinski</t>
  </si>
  <si>
    <t>lrainie couldrynick bencasselman byheatherlong ranaforoohar mullercatelijne cjcolclough aimeevanrobot ciran0 katewaldock</t>
  </si>
  <si>
    <t>websummit markscott82 lrainie pewresearch mitchellbaker politicoeurope mozilla bernardnatashal internet_hof kleinrock</t>
  </si>
  <si>
    <t>imagineinternet pewinternet lrainie eloncomm</t>
  </si>
  <si>
    <t>pewresearch rutgerscomminfo rutgersdcim lrainie jessicacalarco geoplace william barrywellman</t>
  </si>
  <si>
    <t>ndtv news24 rashtrapatibhvn pmoindia lrainie</t>
  </si>
  <si>
    <t>lillauch griffinthepeter</t>
  </si>
  <si>
    <t>snowden oscarwgrut yahoofinanceuk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</si>
  <si>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</si>
  <si>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</si>
  <si>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</si>
  <si>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</si>
  <si>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</si>
  <si>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</si>
  <si>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</si>
  <si>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</si>
  <si>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</si>
  <si>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</si>
  <si>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</si>
  <si>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</si>
  <si>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cnbci ianmcalvert pawelterlecki dougalpollux pewresearch coimbrasummit facttank _denoir lennstar_de pewreligion</t>
  </si>
  <si>
    <t>danbuk4 brendannyhan maggiekb1 byheatherlong justinwolfers bencasselman mazzucatom mattgrossmann stefanofeltri kevinrkosar</t>
  </si>
  <si>
    <t>politico politicoeurope kate_day markscott82 websummit mozilla paulvixie sherazadesemsar prlvx internet_hof</t>
  </si>
  <si>
    <t>nothingsmonstrd marcvanderwoude a neo_globe assishenriques mikeb8637 maevcreavennutr djunivrse liz_kintzele politicoa</t>
  </si>
  <si>
    <t>pewinternet elonuniversity rocford jannaq eloncomm imagineinternet elondan</t>
  </si>
  <si>
    <t>barrywellman rutgerscomminfo jessicacalarco marychayko geoplace william rutgersdcim</t>
  </si>
  <si>
    <t>ndtv news24 pmoindia rashtrapatibhvn amit_raj75</t>
  </si>
  <si>
    <t>lillauch griffinthepeter spiderthemood kentuckydeal</t>
  </si>
  <si>
    <t>oscarwgrut likely75463987 yahoofinanceuk</t>
  </si>
  <si>
    <t>jmulvenon ildannymoore</t>
  </si>
  <si>
    <t>cryptomer_pers oritkopel</t>
  </si>
  <si>
    <t>Top URLs in Tweet by Count</t>
  </si>
  <si>
    <t>https://www.pewresearch.org/fact-tank/2019/09/06/republicans-have-confidence-in-presidential-appointees-democrats-trust-career-government-employees/ https://www.pewresearch.org/internet/2019/10/28/experts-optimistic-about-the-next-50-years-of-digital-life/ https://twitter.com/bernardnatashal/status/1191686414011899909 https://www.pewsocialtrends.org/2019/11/06/marriage-and-cohabitation-in-the-u-s/ https://twitter.com/jannaq/status/1189261303405305858</t>
  </si>
  <si>
    <t>https://www.pewsocialtrends.org/2019/11/06/marriage-and-cohabitation-in-the-u-s/ https://pewrsr.ch/2NUwMSn https://medium.com/pew-research-center-decoded/when-the-unexpected-happens-whats-a-survey-researcher-to-do-8a658e1698ac https://pewrsr.ch/2FXletr</t>
  </si>
  <si>
    <t>- https://www.pewresearch.org/internet/2019/10/28/experts-optimistic-about-the-next-50-years-of-digital-life/?utm_campaign=General Social Organic 2019&amp;utm_content=104697200&amp;utm_medium=social&amp;utm_source=twitter&amp;hss_channel=tw-176931921</t>
  </si>
  <si>
    <t>http://pewrsr.ch/X0YjPZ https://pewrsr.ch/2B3CFpW https://pewrsr.ch/2O14EQE</t>
  </si>
  <si>
    <t>Top URLs in Tweet by Salience</t>
  </si>
  <si>
    <t>https://www.youtube.com/watch?v=E9ZLNuhd9UU&amp;feature=youtu.be https://www.youtube.com/watch?v=EszTAS7pq_o&amp;feature=youtu.be</t>
  </si>
  <si>
    <t>Top Domains in Tweet by Count</t>
  </si>
  <si>
    <t>pewresearch.org twitter.com pewsocialtrends.org</t>
  </si>
  <si>
    <t>pewrsr.ch pewsocialtrends.org medium.com</t>
  </si>
  <si>
    <t>Top Domains in Tweet by Salience</t>
  </si>
  <si>
    <t>Top Hashtags in Tweet by Count</t>
  </si>
  <si>
    <t>websummit websummit2019 climatechange</t>
  </si>
  <si>
    <t>6g 5g</t>
  </si>
  <si>
    <t>Top Hashtags in Tweet by Salience</t>
  </si>
  <si>
    <t>websummit2019 climatechange websummit</t>
  </si>
  <si>
    <t>bigtech data</t>
  </si>
  <si>
    <t>Top Words in Tweet by Count</t>
  </si>
  <si>
    <t>marychayko jessicacalarco pewresearch rutgerscomminfo rutgersdcim thank lee runs show see</t>
  </si>
  <si>
    <t>pewresearch data jessicacalarco think use website rutgerscomminfo rutgersdcim course teach</t>
  </si>
  <si>
    <t>#websummit pewresearch â microsoft brad smith new protect pres tech</t>
  </si>
  <si>
    <t>ðÿ see life better social media 71 amid today's testimony</t>
  </si>
  <si>
    <t>next 50 years experts suggest #digital life highly personalized each</t>
  </si>
  <si>
    <t>happy see imagineinternet pewinternet report next 50 years digital life</t>
  </si>
  <si>
    <t>à ªà œà #reality_of_christianity ˆ ˆà ƒà 30 µà µ</t>
  </si>
  <si>
    <t>snowden ben franklin â œthree keep secret two deadâ</t>
  </si>
  <si>
    <t>words age snowden #websummit â œeverything always leaksâ</t>
  </si>
  <si>
    <t>#informationembargo #uap</t>
  </si>
  <si>
    <t>flooding zone disinformation long term strategy cultivating cynicism apathy leaks</t>
  </si>
  <si>
    <t>snowden free ruipinto_fl</t>
  </si>
  <si>
    <t>cryptomer_pers #no2bio</t>
  </si>
  <si>
    <t>snowden great grandpa always deepest seeds find light day</t>
  </si>
  <si>
    <t>snowden freaks out _denoir</t>
  </si>
  <si>
    <t>catharinanana2 snowden yes everything censored edge ww3 hope ðÿ</t>
  </si>
  <si>
    <t>spiderthemood lillauch griffinthepeter</t>
  </si>
  <si>
    <t>snowden edward 'it data being exploited itâ s people' oscarwgrut</t>
  </si>
  <si>
    <t>snowden even need leak hurt normal dropping takes</t>
  </si>
  <si>
    <t>snowden except truth</t>
  </si>
  <si>
    <t>everything always leaks donâ t know esp nutrition healthcare #leak</t>
  </si>
  <si>
    <t>voltane snowden case faulty prostate</t>
  </si>
  <si>
    <t>#truth</t>
  </si>
  <si>
    <t>ildannymoore folks believe objectively true</t>
  </si>
  <si>
    <t>pewresearch forward future jannaq internet_hof kleinrock paulvixie vgcerf elonuniversity imagineinternet</t>
  </si>
  <si>
    <t>bernardnatashal officially websummit season politicoeurope's chief technology correspondent markscott82 moderating</t>
  </si>
  <si>
    <t>officially websummit season politicoeurope's chief technology correspondent markscott82 moderating discussion</t>
  </si>
  <si>
    <t>_elena websummit politico markscott82 pewresearch mitchellbaker mozilla enjoy lisbon</t>
  </si>
  <si>
    <t>report happy see tell imagineinternet eloncomm pewinternet next 50 years</t>
  </si>
  <si>
    <t>imagineinternet happy see tell eloncomm pewinternet report next 50 years</t>
  </si>
  <si>
    <t>go wrong snowden anything muphy's law always case #websummit</t>
  </si>
  <si>
    <t>imagineinternet happy see pewinternet report next 50 years go wrong</t>
  </si>
  <si>
    <t>g 6g next string consumers donâ t care want service</t>
  </si>
  <si>
    <t>#6g context new g decade hence know coming early mid</t>
  </si>
  <si>
    <t>rapture forever</t>
  </si>
  <si>
    <t>colonized #data hollowing out digital society couldrynick bencasselman byheatherlong #bigtech</t>
  </si>
  <si>
    <t>protect â œonly way anyone everyoneâ edward snowden websummit main</t>
  </si>
  <si>
    <t>â protect edward snowdenâ s closing message #websummit œthe way</t>
  </si>
  <si>
    <t>majority americans news social media 57 expect largely inaccurate trust</t>
  </si>
  <si>
    <t>last year 67 americans federal government doing little reduce effects</t>
  </si>
  <si>
    <t>1 computing 2 cloud 3 4 ai 2010s defined developments</t>
  </si>
  <si>
    <t>violence levels interreligious tension known sectarian communal declined globally between</t>
  </si>
  <si>
    <t>big new report out today marriage cohabitation u s now</t>
  </si>
  <si>
    <t>impeachment house vote out 10 year election high week dec</t>
  </si>
  <si>
    <t>amid today's testimony useful remember recent pewresearch facttank finding republicans</t>
  </si>
  <si>
    <t>pewresearch facttank survey conducted full year ago stop malarkey showing</t>
  </si>
  <si>
    <t>Top Words in Tweet by Salience</t>
  </si>
  <si>
    <t>protect â ðÿ #websummit new pewresearch microsoft brad smith pres</t>
  </si>
  <si>
    <t>ðÿ better social media 71 see life amid today's testimony</t>
  </si>
  <si>
    <t>future jannaq internet_hof kleinrock paulvixie vgcerf elonuniversity imagineinternet looking morning</t>
  </si>
  <si>
    <t>go wrong imagineinternet tell eloncomm digitaâ jannaq digital life featured</t>
  </si>
  <si>
    <t>#bigtech finance betrayed ranaforoohar mullercatelijne cjcolclough aimeevanrobot ciran0 katewaldock kevinrkosar</t>
  </si>
  <si>
    <t>impeachment house vote 10 election high week dec 1998 contrast</t>
  </si>
  <si>
    <t>Top Word Pairs in Tweet by Count</t>
  </si>
  <si>
    <t>marychayko,jessicacalarco  jessicacalarco,pewresearch  pewresearch,rutgerscomminfo  rutgerscomminfo,rutgersdcim  rutgersdcim,lrainie  lrainie,thank  thank,lee  lee,runs  runs,show  show,see</t>
  </si>
  <si>
    <t>jessicacalarco,pewresearch  pewresearch,think  think,use  use,pewresearch  pewresearch,data  data,website  website,rutgerscomminfo  rutgerscomminfo,rutgersdcim  rutgersdcim,course  course,teach</t>
  </si>
  <si>
    <t>brad,smith  microsoft,pres  pres,brad  social,media  #websummit,â  way,protect  protect,anyone  anyone,protect  digital,life  #websummit,#websummit2019</t>
  </si>
  <si>
    <t>social,media  71,ðÿ  lrainie,amid  amid,today's  today's,testimony  testimony,useful  useful,remember  remember,recent  recent,pewresearch  pewresearch,facttank</t>
  </si>
  <si>
    <t>next,50  50,years  years,experts  experts,suggest  suggest,#digital  #digital,life  life,highly  highly,personalized  personalized,each  each,user</t>
  </si>
  <si>
    <t>happy,see  see,imagineinternet  imagineinternet,pewinternet  pewinternet,report  report,next  next,50  50,years  years,digital  digital,life  life,featured</t>
  </si>
  <si>
    <t>à,à  à,ªà  ªà,à  à,œà  œà,à  #reality_of_christianity,à  à,ˆ  ˆ,à  à,ˆà  ˆà,à</t>
  </si>
  <si>
    <t>lrainie,snowden  snowden,ben  ben,franklin  franklin,â  â,œthree  œthree,keep  keep,secret  secret,two  two,deadâ</t>
  </si>
  <si>
    <t>lrainie,words  words,age  age,snowden  snowden,#websummit  #websummit,â  â,œeverything  œeverything,always  always,leaksâ</t>
  </si>
  <si>
    <t>#informationembargo,#uap</t>
  </si>
  <si>
    <t>flooding,zone  zone,disinformation  disinformation,long  long,term  term,strategy  strategy,cultivating  cultivating,cynicism  cynicism,apathy  apathy,leaks  leaks,come</t>
  </si>
  <si>
    <t>lrainie,snowden  snowden,free  free,ruipinto_fl</t>
  </si>
  <si>
    <t>cryptomer_pers,#no2bio</t>
  </si>
  <si>
    <t>lrainie,snowden  snowden,great  great,grandpa  grandpa,always  always,deepest  deepest,seeds  seeds,find  find,light  light,day</t>
  </si>
  <si>
    <t>lrainie,snowden  snowden,freaks  freaks,out  out,_denoir</t>
  </si>
  <si>
    <t>catharinanana2,lrainie  lrainie,snowden  snowden,yes  yes,everything  everything,censored  censored,edge  edge,ww3  ww3,hope  hope,ðÿ</t>
  </si>
  <si>
    <t>spiderthemood,lillauch  lillauch,griffinthepeter</t>
  </si>
  <si>
    <t>lrainie,snowden  snowden,edward  edward,snowden  snowden,'it  'it,data  data,being  being,exploited  exploited,itâ  itâ,s  s,people'</t>
  </si>
  <si>
    <t>lrainie,snowden  snowden,even  even,need  need,leak  leak,hurt  hurt,normal  normal,dropping  dropping,takes</t>
  </si>
  <si>
    <t>lrainie,snowden  snowden,except  except,truth</t>
  </si>
  <si>
    <t>everything,always  always,leaks  leaks,donâ  donâ,t  t,know  know,esp  esp,nutrition  nutrition,healthcare  healthcare,#leak  #leak,#brain</t>
  </si>
  <si>
    <t>voltane,lrainie  lrainie,snowden  snowden,case  case,faulty  faulty,prostate</t>
  </si>
  <si>
    <t>ildannymoore,folks  folks,believe  believe,objectively  objectively,true</t>
  </si>
  <si>
    <t>jannaq,internet_hof  internet_hof,kleinrock  kleinrock,paulvixie  paulvixie,vgcerf  vgcerf,elonuniversity  elonuniversity,pewresearch  pewresearch,lrainie  lrainie,imagineinternet  imagineinternet,looking  looking,forward</t>
  </si>
  <si>
    <t>bernardnatashal,officially  officially,websummit  websummit,season  season,politicoeurope's  politicoeurope's,chief  chief,technology  technology,correspondent  correspondent,markscott82  markscott82,moderating  moderating,diâ</t>
  </si>
  <si>
    <t>officially,websummit  websummit,season  season,politicoeurope's  politicoeurope's,chief  chief,technology  technology,correspondent  correspondent,markscott82  markscott82,moderating  moderating,discussion  discussion,lrainie</t>
  </si>
  <si>
    <t>_elena,websummit  websummit,politico  politico,markscott82  markscott82,lrainie  lrainie,pewresearch  pewresearch,mitchellbaker  mitchellbaker,mozilla  mozilla,enjoy  enjoy,lisbon</t>
  </si>
  <si>
    <t>happy,see  see,lrainie  lrainie,tell  tell,imagineinternet  imagineinternet,eloncomm  eloncomm,pewinternet  pewinternet,report  report,next  next,50  50,years</t>
  </si>
  <si>
    <t>imagineinternet,happy  happy,see  see,lrainie  lrainie,tell  tell,imagineinternet  imagineinternet,eloncomm  eloncomm,pewinternet  pewinternet,report  report,next  next,50</t>
  </si>
  <si>
    <t>go,wrong  lrainie,snowden  snowden,anything  anything,go  wrong,go  wrong,muphy's  muphy's,law  law,always  always,case  case,#websummit</t>
  </si>
  <si>
    <t>happy,see  pewinternet,report  report,next  next,50  50,years  go,wrong  imagineinternet,happy  see,lrainie  lrainie,tell  tell,imagineinternet</t>
  </si>
  <si>
    <t>6g,next  next,g  g,g  g,string  string,consumers  consumers,donâ  donâ,t  t,care  care,want  want,service</t>
  </si>
  <si>
    <t>context,lrainie  lrainie,new  new,g  g,decade  decade,hence  hence,know  know,#6g  #6g,coming  coming,early  early,mid</t>
  </si>
  <si>
    <t>rapture,forever</t>
  </si>
  <si>
    <t>colonized,#data  #data,hollowing  hollowing,out  out,digital  digital,society  society,couldrynick  couldrynick,bencasselman  bencasselman,byheatherlong  #bigtech,finance  finance,betrayed</t>
  </si>
  <si>
    <t>â,œonly  œonly,way  way,protect  protect,anyone  anyone,protect  protect,everyoneâ  everyoneâ,edward  edward,snowden  snowden,websummit  websummit,main</t>
  </si>
  <si>
    <t>edward,snowdenâ  snowdenâ,s  s,closing  closing,message  message,#websummit  #websummit,â  â,œthe  œthe,way  way,protect  protect,anyone</t>
  </si>
  <si>
    <t>majority,americans  americans,news  news,social  social,media  media,57  57,expect  expect,largely  largely,inaccurate  inaccurate,trust  trust,usâ</t>
  </si>
  <si>
    <t>last,year  year,67  67,americans  americans,federal  federal,government  government,doing  doing,little  little,reduce  reduce,effects  effects,#climatechange</t>
  </si>
  <si>
    <t>4,ai  2010s,defined  defined,developments  developments,1  1,computing  computing,power  power,2  2,cloud  cloud,3  3,data</t>
  </si>
  <si>
    <t>levels,interreligious  interreligious,tension  tension,violence  violence,known  known,sectarian  sectarian,communal  communal,violence  violence,declined  declined,globally  globally,between</t>
  </si>
  <si>
    <t>big,new  new,report  report,out  out,today  today,marriage  marriage,cohabitation  cohabitation,u  u,s  s,now  now,more</t>
  </si>
  <si>
    <t>house,impeachment  impeachment,vote  week,house  vote,dec  dec,1998  1998,contrast  contrast,watergate  watergate,public  public,tuned  tuned,out</t>
  </si>
  <si>
    <t>lrainie,amid  amid,today's  today's,testimony  testimony,useful  useful,remember  remember,recent  recent,pewresearch  pewresearch,facttank  facttank,finding  finding,republicans</t>
  </si>
  <si>
    <t>lrainie,pewresearch  pewresearch,facttank  facttank,survey  survey,conducted  conducted,full  full,year  year,ago  ago,stop  stop,malarkey  malarkey,showing</t>
  </si>
  <si>
    <t>Top Word Pairs in Tweet by Salience</t>
  </si>
  <si>
    <t>brad,smith  microsoft,pres  pres,brad  social,media  more,powerful  #websummit,â  way,protect  protect,anyone  anyone,protect  digital,life</t>
  </si>
  <si>
    <t>go,wrong  imagineinternet,happy  see,lrainie  lrainie,tell  tell,imagineinternet  imagineinternet,eloncomm  eloncomm,pewinternet  years,digitaâ  jannaq,happy  see,imagineinternet</t>
  </si>
  <si>
    <t>#bigtech,finance  finance,betrayed  betrayed,ranaforoohar  ranaforoohar,mullercatelijne  mullercatelijne,cjcolclough  cjcolclough,aimeevanrobot  aimeevanrobot,ciran0  ciran0,katewaldock  katewaldock,kevinrkosar  kevinrkosar,stefanofeltri</t>
  </si>
  <si>
    <t>Word</t>
  </si>
  <si>
    <t>year</t>
  </si>
  <si>
    <t>s</t>
  </si>
  <si>
    <t>americans</t>
  </si>
  <si>
    <t>social</t>
  </si>
  <si>
    <t>media</t>
  </si>
  <si>
    <t>microsoft</t>
  </si>
  <si>
    <t>brad</t>
  </si>
  <si>
    <t>smith</t>
  </si>
  <si>
    <t>impeachment</t>
  </si>
  <si>
    <t>more</t>
  </si>
  <si>
    <t>ai</t>
  </si>
  <si>
    <t>edward</t>
  </si>
  <si>
    <t>way</t>
  </si>
  <si>
    <t>digitaâ</t>
  </si>
  <si>
    <t>#websummit2019</t>
  </si>
  <si>
    <t>pres</t>
  </si>
  <si>
    <t>public</t>
  </si>
  <si>
    <t>know</t>
  </si>
  <si>
    <t>today</t>
  </si>
  <si>
    <t>violence</t>
  </si>
  <si>
    <t>developments</t>
  </si>
  <si>
    <t>1</t>
  </si>
  <si>
    <t>largely</t>
  </si>
  <si>
    <t>anyone</t>
  </si>
  <si>
    <t>stage</t>
  </si>
  <si>
    <t>talking</t>
  </si>
  <si>
    <t>internet</t>
  </si>
  <si>
    <t>tech</t>
  </si>
  <si>
    <t>go</t>
  </si>
  <si>
    <t>wrong</t>
  </si>
  <si>
    <t>future</t>
  </si>
  <si>
    <t>need</t>
  </si>
  <si>
    <t>now</t>
  </si>
  <si>
    <t>amid</t>
  </si>
  <si>
    <t>today's</t>
  </si>
  <si>
    <t>testimony</t>
  </si>
  <si>
    <t>useful</t>
  </si>
  <si>
    <t>remember</t>
  </si>
  <si>
    <t>recent</t>
  </si>
  <si>
    <t>finding</t>
  </si>
  <si>
    <t>republicans</t>
  </si>
  <si>
    <t>confidence</t>
  </si>
  <si>
    <t>trust</t>
  </si>
  <si>
    <t>government</t>
  </si>
  <si>
    <t>house</t>
  </si>
  <si>
    <t>vote</t>
  </si>
  <si>
    <t>contrast</t>
  </si>
  <si>
    <t>2020</t>
  </si>
  <si>
    <t>election</t>
  </si>
  <si>
    <t>high</t>
  </si>
  <si>
    <t>news</t>
  </si>
  <si>
    <t>big</t>
  </si>
  <si>
    <t>married</t>
  </si>
  <si>
    <t>computing</t>
  </si>
  <si>
    <t>2</t>
  </si>
  <si>
    <t>cloud</t>
  </si>
  <si>
    <t>3</t>
  </si>
  <si>
    <t>4</t>
  </si>
  <si>
    <t>2020s</t>
  </si>
  <si>
    <t>read</t>
  </si>
  <si>
    <t>effects</t>
  </si>
  <si>
    <t>mega</t>
  </si>
  <si>
    <t>case</t>
  </si>
  <si>
    <t>correspondent</t>
  </si>
  <si>
    <t>moderating</t>
  </si>
  <si>
    <t>being</t>
  </si>
  <si>
    <t>experts</t>
  </si>
  <si>
    <t>better</t>
  </si>
  <si>
    <t>people</t>
  </si>
  <si>
    <t>71</t>
  </si>
  <si>
    <t>survey</t>
  </si>
  <si>
    <t>full</t>
  </si>
  <si>
    <t>back</t>
  </si>
  <si>
    <t>presiden</t>
  </si>
  <si>
    <t>week</t>
  </si>
  <si>
    <t>dec</t>
  </si>
  <si>
    <t>1998</t>
  </si>
  <si>
    <t>watergate</t>
  </si>
  <si>
    <t>tuned</t>
  </si>
  <si>
    <t>clinton</t>
  </si>
  <si>
    <t>personal</t>
  </si>
  <si>
    <t>side</t>
  </si>
  <si>
    <t>partisan</t>
  </si>
  <si>
    <t>antipathy</t>
  </si>
  <si>
    <t>majorities</t>
  </si>
  <si>
    <t>both</t>
  </si>
  <si>
    <t>parties</t>
  </si>
  <si>
    <t>setting</t>
  </si>
  <si>
    <t>politics</t>
  </si>
  <si>
    <t>aside</t>
  </si>
  <si>
    <t>members</t>
  </si>
  <si>
    <t>whole</t>
  </si>
  <si>
    <t>lot</t>
  </si>
  <si>
    <t>sure</t>
  </si>
  <si>
    <t>looks</t>
  </si>
  <si>
    <t>10</t>
  </si>
  <si>
    <t>values</t>
  </si>
  <si>
    <t>marriage</t>
  </si>
  <si>
    <t>cohabitation</t>
  </si>
  <si>
    <t>u</t>
  </si>
  <si>
    <t>common</t>
  </si>
  <si>
    <t>adtuls</t>
  </si>
  <si>
    <t>ages</t>
  </si>
  <si>
    <t>18</t>
  </si>
  <si>
    <t>44</t>
  </si>
  <si>
    <t>levels</t>
  </si>
  <si>
    <t>interreligious</t>
  </si>
  <si>
    <t>tension</t>
  </si>
  <si>
    <t>known</t>
  </si>
  <si>
    <t>sectarian</t>
  </si>
  <si>
    <t>communal</t>
  </si>
  <si>
    <t>declined</t>
  </si>
  <si>
    <t>globally</t>
  </si>
  <si>
    <t>2010s</t>
  </si>
  <si>
    <t>defined</t>
  </si>
  <si>
    <t>power</t>
  </si>
  <si>
    <t>quantum</t>
  </si>
  <si>
    <t>5g</t>
  </si>
  <si>
    <t>ambient</t>
  </si>
  <si>
    <t>last</t>
  </si>
  <si>
    <t>67</t>
  </si>
  <si>
    <t>federal</t>
  </si>
  <si>
    <t>doing</t>
  </si>
  <si>
    <t>little</t>
  </si>
  <si>
    <t>reduce</t>
  </si>
  <si>
    <t>#climatechange</t>
  </si>
  <si>
    <t>majority</t>
  </si>
  <si>
    <t>57</t>
  </si>
  <si>
    <t>expect</t>
  </si>
  <si>
    <t>ll</t>
  </si>
  <si>
    <t>want</t>
  </si>
  <si>
    <t>closing</t>
  </si>
  <si>
    <t>message</t>
  </si>
  <si>
    <t>œthe</t>
  </si>
  <si>
    <t>everyone</t>
  </si>
  <si>
    <t>œonly</t>
  </si>
  <si>
    <t>everyoneâ</t>
  </si>
  <si>
    <t>main</t>
  </si>
  <si>
    <t>redesigning</t>
  </si>
  <si>
    <t>#6g</t>
  </si>
  <si>
    <t>featured</t>
  </si>
  <si>
    <t>anything</t>
  </si>
  <si>
    <t>muphy's</t>
  </si>
  <si>
    <t>law</t>
  </si>
  <si>
    <t>mainstage</t>
  </si>
  <si>
    <t>80</t>
  </si>
  <si>
    <t>000</t>
  </si>
  <si>
    <t>participant</t>
  </si>
  <si>
    <t>here</t>
  </si>
  <si>
    <t>looking</t>
  </si>
  <si>
    <t>forward</t>
  </si>
  <si>
    <t>cc</t>
  </si>
  <si>
    <t>societies</t>
  </si>
  <si>
    <t>discussion</t>
  </si>
  <si>
    <t>privacy</t>
  </si>
  <si>
    <t>rights</t>
  </si>
  <si>
    <t>diâ</t>
  </si>
  <si>
    <t>yes</t>
  </si>
  <si>
    <t>tomorrow</t>
  </si>
  <si>
    <t>lee</t>
  </si>
  <si>
    <t>everything</t>
  </si>
  <si>
    <t>words</t>
  </si>
  <si>
    <t>age</t>
  </si>
  <si>
    <t>œeverything</t>
  </si>
  <si>
    <t>leaksâ</t>
  </si>
  <si>
    <t>30</t>
  </si>
  <si>
    <t>don</t>
  </si>
  <si>
    <t>essential</t>
  </si>
  <si>
    <t>living</t>
  </si>
  <si>
    <t>fulfilling</t>
  </si>
  <si>
    <t>change</t>
  </si>
  <si>
    <t>humans</t>
  </si>
  <si>
    <t>existence</t>
  </si>
  <si>
    <t>weather</t>
  </si>
  <si>
    <t>events</t>
  </si>
  <si>
    <t>global</t>
  </si>
  <si>
    <t>summits</t>
  </si>
  <si>
    <t>snap</t>
  </si>
  <si>
    <t>elections</t>
  </si>
  <si>
    <t>outside</t>
  </si>
  <si>
    <t>disrupt</t>
  </si>
  <si>
    <t>surveys</t>
  </si>
  <si>
    <t>users</t>
  </si>
  <si>
    <t>content</t>
  </si>
  <si>
    <t>makes</t>
  </si>
  <si>
    <t>feelâ</t>
  </si>
  <si>
    <t>amused</t>
  </si>
  <si>
    <t>88</t>
  </si>
  <si>
    <t>angry</t>
  </si>
  <si>
    <t>tools</t>
  </si>
  <si>
    <t>human</t>
  </si>
  <si>
    <t>machines</t>
  </si>
  <si>
    <t>tool</t>
  </si>
  <si>
    <t>weapon</t>
  </si>
  <si>
    <t>powerful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</si>
  <si>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</si>
  <si>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</si>
  <si>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</si>
  <si>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</si>
  <si>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</si>
  <si>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</si>
  <si>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</si>
  <si>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</si>
  <si>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</si>
  <si>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</si>
  <si>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</si>
  <si>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</si>
  <si>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</si>
  <si>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</si>
  <si>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</si>
  <si>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</si>
  <si>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</si>
  <si>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</si>
  <si>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</si>
  <si>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</si>
  <si>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</si>
  <si>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</si>
  <si>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</si>
  <si>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</si>
  <si>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</si>
  <si>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</si>
  <si>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</si>
  <si>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</si>
  <si>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</si>
  <si>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</si>
  <si>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</si>
  <si>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</si>
  <si>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</si>
  <si>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</si>
  <si>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</si>
  <si>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</si>
  <si>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</si>
  <si>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</si>
  <si>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</si>
  <si>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</si>
  <si>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</si>
  <si>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</si>
  <si>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</si>
  <si>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</si>
  <si>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</si>
  <si>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</si>
  <si>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</si>
  <si>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</si>
  <si>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</si>
  <si>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</si>
  <si>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</si>
  <si>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</si>
  <si>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</si>
  <si>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</si>
  <si>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</si>
  <si>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</si>
  <si>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</si>
  <si>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</si>
  <si>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</si>
  <si>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</si>
  <si>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</si>
  <si>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</si>
  <si>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</si>
  <si>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</si>
  <si>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Nov</t>
  </si>
  <si>
    <t>1-Nov</t>
  </si>
  <si>
    <t>4 PM</t>
  </si>
  <si>
    <t>10 PM</t>
  </si>
  <si>
    <t>2-Nov</t>
  </si>
  <si>
    <t>6 PM</t>
  </si>
  <si>
    <t>3-Nov</t>
  </si>
  <si>
    <t>4 AM</t>
  </si>
  <si>
    <t>7 AM</t>
  </si>
  <si>
    <t>11 PM</t>
  </si>
  <si>
    <t>4-Nov</t>
  </si>
  <si>
    <t>7 PM</t>
  </si>
  <si>
    <t>8 PM</t>
  </si>
  <si>
    <t>9 PM</t>
  </si>
  <si>
    <t>5-Nov</t>
  </si>
  <si>
    <t>1 AM</t>
  </si>
  <si>
    <t>11 AM</t>
  </si>
  <si>
    <t>1 PM</t>
  </si>
  <si>
    <t>2 PM</t>
  </si>
  <si>
    <t>6-Nov</t>
  </si>
  <si>
    <t>12 AM</t>
  </si>
  <si>
    <t>5 AM</t>
  </si>
  <si>
    <t>10 AM</t>
  </si>
  <si>
    <t>12 PM</t>
  </si>
  <si>
    <t>3 PM</t>
  </si>
  <si>
    <t>7-Nov</t>
  </si>
  <si>
    <t>3 AM</t>
  </si>
  <si>
    <t>8-Nov</t>
  </si>
  <si>
    <t>12-Nov</t>
  </si>
  <si>
    <t>13-Nov</t>
  </si>
  <si>
    <t>14-Nov</t>
  </si>
  <si>
    <t>128, 128, 128</t>
  </si>
  <si>
    <t>Red</t>
  </si>
  <si>
    <t>G1: lrainie #websummit snowden pewresearch â ðÿ protect new see life</t>
  </si>
  <si>
    <t>G2: lrainie colonized #data hollowing out digital society couldrynick bencasselman byheatherlong</t>
  </si>
  <si>
    <t>G3: lrainie websummit markscott82 pewresearch mitchellbaker officially season politicoeurope's chief technology</t>
  </si>
  <si>
    <t>G4: always leaks donâ t g</t>
  </si>
  <si>
    <t>G5: imagineinternet report happy see pewinternet next 50 years lrainie tell</t>
  </si>
  <si>
    <t>G6: pewresearch data jessicacalarco rutgerscomminfo rutgersdcim lrainie use</t>
  </si>
  <si>
    <t>G7: à ªà œà</t>
  </si>
  <si>
    <t>G9: snowden</t>
  </si>
  <si>
    <t>G10: folks believe objectively true</t>
  </si>
  <si>
    <t>G11: #no2bio</t>
  </si>
  <si>
    <t>Autofill Workbook Results</t>
  </si>
  <si>
    <t>Edge Weight▓1▓2▓0▓True▓Gray▓Red▓▓Edge Weight▓1▓2▓0▓3▓10▓False▓Edge Weight▓1▓2▓0▓35▓12▓False▓▓0▓0▓0▓True▓Black▓Black▓▓Followers▓0▓3068876▓0▓162▓1000▓False▓▓0▓0▓0▓0▓0▓False▓▓0▓0▓0▓0▓0▓False▓▓0▓0▓0▓0▓0▓False</t>
  </si>
  <si>
    <t>GraphSource░GraphServerTwitterSearch▓GraphTerm░lrainie▓ImportDescription░The graph represents a network of 112 Twitter users whose tweets in the requested range contained "lrainie", or who were replied to or mentioned in those tweets.  The network was obtained from the NodeXL Graph Server on Friday, 15 November 2019 at 16:00 UTC.
The requested start date was Friday, 15 November 2019 at 01:01 UTC and the maximum number of days (going backward) was 14.
The maximum number of tweets collected was 5,000.
The tweets in the network were tweeted over the 13-day, 0-hour, 35-minute period from Friday, 01 November 2019 at 16:15 UTC to Thursday, 14 November 2019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</si>
</sst>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0539377"/>
        <c:axId val="7983482"/>
      </c:barChart>
      <c:catAx>
        <c:axId val="605393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983482"/>
        <c:crosses val="autoZero"/>
        <c:auto val="1"/>
        <c:lblOffset val="100"/>
        <c:noMultiLvlLbl val="0"/>
      </c:catAx>
      <c:valAx>
        <c:axId val="7983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39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4"/>
                <c:pt idx="0">
                  <c:v>4 PM
1-Nov
Nov
2019</c:v>
                </c:pt>
                <c:pt idx="1">
                  <c:v>10 PM</c:v>
                </c:pt>
                <c:pt idx="2">
                  <c:v>6 PM
2-Nov</c:v>
                </c:pt>
                <c:pt idx="3">
                  <c:v>4 AM
3-Nov</c:v>
                </c:pt>
                <c:pt idx="4">
                  <c:v>7 AM</c:v>
                </c:pt>
                <c:pt idx="5">
                  <c:v>4 PM</c:v>
                </c:pt>
                <c:pt idx="6">
                  <c:v>11 PM</c:v>
                </c:pt>
                <c:pt idx="7">
                  <c:v>7 PM
4-Nov</c:v>
                </c:pt>
                <c:pt idx="8">
                  <c:v>8 PM</c:v>
                </c:pt>
                <c:pt idx="9">
                  <c:v>9 PM</c:v>
                </c:pt>
                <c:pt idx="10">
                  <c:v>10 PM</c:v>
                </c:pt>
                <c:pt idx="11">
                  <c:v>1 AM
5-Nov</c:v>
                </c:pt>
                <c:pt idx="12">
                  <c:v>11 AM</c:v>
                </c:pt>
                <c:pt idx="13">
                  <c:v>1 PM</c:v>
                </c:pt>
                <c:pt idx="14">
                  <c:v>2 PM</c:v>
                </c:pt>
                <c:pt idx="15">
                  <c:v>9 PM</c:v>
                </c:pt>
                <c:pt idx="16">
                  <c:v>12 AM
6-Nov</c:v>
                </c:pt>
                <c:pt idx="17">
                  <c:v>5 AM</c:v>
                </c:pt>
                <c:pt idx="18">
                  <c:v>10 AM</c:v>
                </c:pt>
                <c:pt idx="19">
                  <c:v>12 PM</c:v>
                </c:pt>
                <c:pt idx="20">
                  <c:v>1 PM</c:v>
                </c:pt>
                <c:pt idx="21">
                  <c:v>2 PM</c:v>
                </c:pt>
                <c:pt idx="22">
                  <c:v>3 PM</c:v>
                </c:pt>
                <c:pt idx="23">
                  <c:v>7 PM</c:v>
                </c:pt>
                <c:pt idx="24">
                  <c:v>3 AM
7-Nov</c:v>
                </c:pt>
                <c:pt idx="25">
                  <c:v>2 PM</c:v>
                </c:pt>
                <c:pt idx="26">
                  <c:v>9 PM</c:v>
                </c:pt>
                <c:pt idx="27">
                  <c:v>11 PM</c:v>
                </c:pt>
                <c:pt idx="28">
                  <c:v>5 AM
8-Nov</c:v>
                </c:pt>
                <c:pt idx="29">
                  <c:v>11 AM</c:v>
                </c:pt>
                <c:pt idx="30">
                  <c:v>2 PM
12-Nov</c:v>
                </c:pt>
                <c:pt idx="31">
                  <c:v>4 PM
13-Nov</c:v>
                </c:pt>
                <c:pt idx="32">
                  <c:v>11 PM</c:v>
                </c:pt>
                <c:pt idx="33">
                  <c:v>4 PM
14-Nov</c:v>
                </c:pt>
              </c:strCache>
            </c:strRef>
          </c:cat>
          <c:val>
            <c:numRef>
              <c:f>'Time Series'!$B$26:$B$73</c:f>
              <c:numCache>
                <c:formatCode>General</c:formatCode>
                <c:ptCount val="34"/>
                <c:pt idx="0">
                  <c:v>2</c:v>
                </c:pt>
                <c:pt idx="1">
                  <c:v>1</c:v>
                </c:pt>
                <c:pt idx="2">
                  <c:v>1</c:v>
                </c:pt>
                <c:pt idx="3">
                  <c:v>1</c:v>
                </c:pt>
                <c:pt idx="4">
                  <c:v>1</c:v>
                </c:pt>
                <c:pt idx="5">
                  <c:v>1</c:v>
                </c:pt>
                <c:pt idx="6">
                  <c:v>1</c:v>
                </c:pt>
                <c:pt idx="7">
                  <c:v>10</c:v>
                </c:pt>
                <c:pt idx="8">
                  <c:v>15</c:v>
                </c:pt>
                <c:pt idx="9">
                  <c:v>6</c:v>
                </c:pt>
                <c:pt idx="10">
                  <c:v>1</c:v>
                </c:pt>
                <c:pt idx="11">
                  <c:v>1</c:v>
                </c:pt>
                <c:pt idx="12">
                  <c:v>1</c:v>
                </c:pt>
                <c:pt idx="13">
                  <c:v>4</c:v>
                </c:pt>
                <c:pt idx="14">
                  <c:v>1</c:v>
                </c:pt>
                <c:pt idx="15">
                  <c:v>7</c:v>
                </c:pt>
                <c:pt idx="16">
                  <c:v>1</c:v>
                </c:pt>
                <c:pt idx="17">
                  <c:v>1</c:v>
                </c:pt>
                <c:pt idx="18">
                  <c:v>12</c:v>
                </c:pt>
                <c:pt idx="19">
                  <c:v>2</c:v>
                </c:pt>
                <c:pt idx="20">
                  <c:v>2</c:v>
                </c:pt>
                <c:pt idx="21">
                  <c:v>1</c:v>
                </c:pt>
                <c:pt idx="22">
                  <c:v>1</c:v>
                </c:pt>
                <c:pt idx="23">
                  <c:v>1</c:v>
                </c:pt>
                <c:pt idx="24">
                  <c:v>1</c:v>
                </c:pt>
                <c:pt idx="25">
                  <c:v>1</c:v>
                </c:pt>
                <c:pt idx="26">
                  <c:v>1</c:v>
                </c:pt>
                <c:pt idx="27">
                  <c:v>1</c:v>
                </c:pt>
                <c:pt idx="28">
                  <c:v>1</c:v>
                </c:pt>
                <c:pt idx="29">
                  <c:v>2</c:v>
                </c:pt>
                <c:pt idx="30">
                  <c:v>1</c:v>
                </c:pt>
                <c:pt idx="31">
                  <c:v>1</c:v>
                </c:pt>
                <c:pt idx="32">
                  <c:v>3</c:v>
                </c:pt>
                <c:pt idx="33">
                  <c:v>3</c:v>
                </c:pt>
              </c:numCache>
            </c:numRef>
          </c:val>
        </c:ser>
        <c:axId val="1897627"/>
        <c:axId val="17078644"/>
      </c:barChart>
      <c:catAx>
        <c:axId val="1897627"/>
        <c:scaling>
          <c:orientation val="minMax"/>
        </c:scaling>
        <c:axPos val="b"/>
        <c:delete val="0"/>
        <c:numFmt formatCode="General" sourceLinked="1"/>
        <c:majorTickMark val="out"/>
        <c:minorTickMark val="none"/>
        <c:tickLblPos val="nextTo"/>
        <c:crossAx val="17078644"/>
        <c:crosses val="autoZero"/>
        <c:auto val="1"/>
        <c:lblOffset val="100"/>
        <c:noMultiLvlLbl val="0"/>
      </c:catAx>
      <c:valAx>
        <c:axId val="17078644"/>
        <c:scaling>
          <c:orientation val="minMax"/>
        </c:scaling>
        <c:axPos val="l"/>
        <c:majorGridlines/>
        <c:delete val="0"/>
        <c:numFmt formatCode="General" sourceLinked="1"/>
        <c:majorTickMark val="out"/>
        <c:minorTickMark val="none"/>
        <c:tickLblPos val="nextTo"/>
        <c:crossAx val="18976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42475"/>
        <c:axId val="42682276"/>
      </c:barChart>
      <c:catAx>
        <c:axId val="47424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682276"/>
        <c:crosses val="autoZero"/>
        <c:auto val="1"/>
        <c:lblOffset val="100"/>
        <c:noMultiLvlLbl val="0"/>
      </c:catAx>
      <c:valAx>
        <c:axId val="4268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2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596165"/>
        <c:axId val="34712302"/>
      </c:barChart>
      <c:catAx>
        <c:axId val="485961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12302"/>
        <c:crosses val="autoZero"/>
        <c:auto val="1"/>
        <c:lblOffset val="100"/>
        <c:noMultiLvlLbl val="0"/>
      </c:catAx>
      <c:valAx>
        <c:axId val="34712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975263"/>
        <c:axId val="60233048"/>
      </c:barChart>
      <c:catAx>
        <c:axId val="439752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233048"/>
        <c:crosses val="autoZero"/>
        <c:auto val="1"/>
        <c:lblOffset val="100"/>
        <c:noMultiLvlLbl val="0"/>
      </c:catAx>
      <c:valAx>
        <c:axId val="60233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5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26521"/>
        <c:axId val="47038690"/>
      </c:barChart>
      <c:catAx>
        <c:axId val="52265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038690"/>
        <c:crosses val="autoZero"/>
        <c:auto val="1"/>
        <c:lblOffset val="100"/>
        <c:noMultiLvlLbl val="0"/>
      </c:catAx>
      <c:valAx>
        <c:axId val="47038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6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695027"/>
        <c:axId val="52037516"/>
      </c:barChart>
      <c:catAx>
        <c:axId val="206950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037516"/>
        <c:crosses val="autoZero"/>
        <c:auto val="1"/>
        <c:lblOffset val="100"/>
        <c:noMultiLvlLbl val="0"/>
      </c:catAx>
      <c:valAx>
        <c:axId val="52037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5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684461"/>
        <c:axId val="54289238"/>
      </c:barChart>
      <c:catAx>
        <c:axId val="656844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89238"/>
        <c:crosses val="autoZero"/>
        <c:auto val="1"/>
        <c:lblOffset val="100"/>
        <c:noMultiLvlLbl val="0"/>
      </c:catAx>
      <c:valAx>
        <c:axId val="54289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4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841095"/>
        <c:axId val="35352128"/>
      </c:barChart>
      <c:catAx>
        <c:axId val="188410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352128"/>
        <c:crosses val="autoZero"/>
        <c:auto val="1"/>
        <c:lblOffset val="100"/>
        <c:noMultiLvlLbl val="0"/>
      </c:catAx>
      <c:valAx>
        <c:axId val="3535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1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733697"/>
        <c:axId val="44950090"/>
      </c:barChart>
      <c:catAx>
        <c:axId val="49733697"/>
        <c:scaling>
          <c:orientation val="minMax"/>
        </c:scaling>
        <c:axPos val="b"/>
        <c:delete val="1"/>
        <c:majorTickMark val="out"/>
        <c:minorTickMark val="none"/>
        <c:tickLblPos val="none"/>
        <c:crossAx val="44950090"/>
        <c:crosses val="autoZero"/>
        <c:auto val="1"/>
        <c:lblOffset val="100"/>
        <c:noMultiLvlLbl val="0"/>
      </c:catAx>
      <c:valAx>
        <c:axId val="44950090"/>
        <c:scaling>
          <c:orientation val="minMax"/>
        </c:scaling>
        <c:axPos val="l"/>
        <c:delete val="1"/>
        <c:majorTickMark val="out"/>
        <c:minorTickMark val="none"/>
        <c:tickLblPos val="none"/>
        <c:crossAx val="497336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0" refreshedBy="Marc Smith" refreshedVersion="5">
  <cacheSource type="worksheet">
    <worksheetSource ref="A2:BL9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digital trends"/>
        <s v="reality_of_christianity"/>
        <s v="websummit"/>
        <s v="informationembargo uap"/>
        <s v="no2bio"/>
        <s v="leak brain gut leakygut"/>
        <s v="truth"/>
        <s v="websummit2019"/>
        <s v="websummit websummit2019"/>
        <s v="6g 5g 6g"/>
        <s v="data"/>
        <s v="bigtech"/>
        <s v="websummit websummitinsights"/>
        <s v="climatechange"/>
        <s v="freshfieldsdigital websummit"/>
        <s v="gtfoh smokescreens wethepeople bebetter wedeservebe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0">
        <d v="2019-11-01T22:51:57.000"/>
        <d v="2019-11-01T16:15:43.000"/>
        <d v="2019-11-02T18:09:59.000"/>
        <d v="2019-11-03T07:25:19.000"/>
        <d v="2019-11-04T20:38:12.000"/>
        <d v="2019-11-04T20:38:30.000"/>
        <d v="2019-11-04T20:38:47.000"/>
        <d v="2019-11-04T20:39:55.000"/>
        <d v="2019-11-04T20:44:57.000"/>
        <d v="2019-11-04T20:47:53.000"/>
        <d v="2019-11-04T20:44:47.000"/>
        <d v="2019-11-04T20:48:01.000"/>
        <d v="2019-11-04T20:48:03.000"/>
        <d v="2019-11-04T20:49:43.000"/>
        <d v="2019-11-04T20:52:36.000"/>
        <d v="2019-11-04T20:58:09.000"/>
        <d v="2019-11-04T21:01:33.000"/>
        <d v="2019-11-04T21:04:39.000"/>
        <d v="2019-11-04T21:25:11.000"/>
        <d v="2019-11-04T21:29:56.000"/>
        <d v="2019-11-04T21:41:17.000"/>
        <d v="2019-11-04T22:11:19.000"/>
        <d v="2019-11-04T20:51:53.000"/>
        <d v="2019-11-05T01:38:09.000"/>
        <d v="2019-11-04T19:58:39.000"/>
        <d v="2019-11-05T13:36:50.000"/>
        <d v="2019-11-05T11:59:16.000"/>
        <d v="2019-11-05T13:56:33.000"/>
        <d v="2019-11-05T13:08:57.000"/>
        <d v="2019-11-05T21:13:29.000"/>
        <d v="2019-11-04T19:56:59.000"/>
        <d v="2019-11-05T21:35:42.000"/>
        <d v="2019-11-05T21:36:48.000"/>
        <d v="2019-11-04T20:41:34.000"/>
        <d v="2019-11-04T20:43:45.000"/>
        <d v="2019-11-05T21:27:07.000"/>
        <d v="2019-11-05T21:28:36.000"/>
        <d v="2019-11-05T21:43:47.000"/>
        <d v="2019-11-05T21:34:09.000"/>
        <d v="2019-11-06T00:54:44.000"/>
        <d v="2019-11-06T05:04:07.000"/>
        <d v="2019-11-06T10:50:01.000"/>
        <d v="2019-11-06T19:06:09.000"/>
        <d v="2019-11-08T05:01:49.000"/>
        <d v="2019-11-01T16:35:35.000"/>
        <d v="2019-11-03T04:45:24.000"/>
        <d v="2019-11-12T14:05:47.000"/>
        <d v="2019-11-04T19:06:05.000"/>
        <d v="2019-11-04T19:08:05.000"/>
        <d v="2019-11-04T19:08:52.000"/>
        <d v="2019-11-04T19:17:03.000"/>
        <d v="2019-11-04T19:27:42.000"/>
        <d v="2019-11-03T16:00:01.000"/>
        <d v="2019-11-04T19:31:01.000"/>
        <d v="2019-11-05T13:54:54.000"/>
        <d v="2019-11-04T21:30:30.000"/>
        <d v="2019-11-06T10:25:38.000"/>
        <d v="2019-11-06T10:42:11.000"/>
        <d v="2019-11-06T10:45:43.000"/>
        <d v="2019-11-06T10:56:03.000"/>
        <d v="2019-11-06T12:38:02.000"/>
        <d v="2019-11-06T13:43:43.000"/>
        <d v="2019-11-06T15:42:26.000"/>
        <d v="2019-11-07T03:11:52.000"/>
        <d v="2019-11-05T14:54:33.000"/>
        <d v="2019-11-06T14:47:03.000"/>
        <d v="2019-11-13T16:49:31.000"/>
        <d v="2019-11-06T10:23:58.000"/>
        <d v="2019-11-07T14:21:30.000"/>
        <d v="2019-11-13T23:27:02.000"/>
        <d v="2019-11-14T16:43:57.000"/>
        <d v="2019-11-13T23:26:01.000"/>
        <d v="2019-11-14T16:43:05.000"/>
        <d v="2019-11-14T16:51:10.000"/>
        <d v="2019-11-04T19:49:17.000"/>
        <d v="2019-11-06T13:42:06.000"/>
        <d v="2019-11-08T11:02:25.000"/>
        <d v="2019-11-08T11:04:58.000"/>
        <d v="2019-11-13T23:28:23.000"/>
        <d v="2019-11-03T23:24:02.000"/>
        <d v="2019-11-06T12:42:42.000"/>
        <d v="2019-11-07T21:17:00.000"/>
        <d v="2019-11-07T23:06:02.000"/>
        <d v="2019-11-04T19:53:21.000"/>
        <d v="2019-11-06T10:33:10.000"/>
        <d v="2019-11-06T10:34:46.000"/>
        <d v="2019-11-06T10:37:41.000"/>
        <d v="2019-11-06T10:41:48.000"/>
        <d v="2019-11-06T10:45:26.000"/>
        <d v="2019-11-06T10:47:59.000"/>
      </sharedItems>
      <fieldGroup par="66" base="22">
        <rangePr groupBy="hours" autoEnd="1" autoStart="1" startDate="2019-11-01T16:15:43.000" endDate="2019-11-14T16:51:10.000"/>
        <groupItems count="26">
          <s v="&lt;11/1/2019"/>
          <s v="12 AM"/>
          <s v="1 AM"/>
          <s v="2 AM"/>
          <s v="3 AM"/>
          <s v="4 AM"/>
          <s v="5 AM"/>
          <s v="6 AM"/>
          <s v="7 AM"/>
          <s v="8 AM"/>
          <s v="9 AM"/>
          <s v="10 AM"/>
          <s v="11 AM"/>
          <s v="12 PM"/>
          <s v="1 PM"/>
          <s v="2 PM"/>
          <s v="3 PM"/>
          <s v="4 PM"/>
          <s v="5 PM"/>
          <s v="6 PM"/>
          <s v="7 PM"/>
          <s v="8 PM"/>
          <s v="9 PM"/>
          <s v="10 PM"/>
          <s v="11 PM"/>
          <s v="&gt;11/1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01T16:15:43.000" endDate="2019-11-14T16:51:10.000"/>
        <groupItems count="368">
          <s v="&lt;11/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4/2019"/>
        </groupItems>
      </fieldGroup>
    </cacheField>
    <cacheField name="Months" databaseField="0">
      <sharedItems containsMixedTypes="0" count="0"/>
      <fieldGroup base="22">
        <rangePr groupBy="months" autoEnd="1" autoStart="1" startDate="2019-11-01T16:15:43.000" endDate="2019-11-14T16:51:10.000"/>
        <groupItems count="14">
          <s v="&lt;11/1/2019"/>
          <s v="Jan"/>
          <s v="Feb"/>
          <s v="Mar"/>
          <s v="Apr"/>
          <s v="May"/>
          <s v="Jun"/>
          <s v="Jul"/>
          <s v="Aug"/>
          <s v="Sep"/>
          <s v="Oct"/>
          <s v="Nov"/>
          <s v="Dec"/>
          <s v="&gt;11/14/2019"/>
        </groupItems>
      </fieldGroup>
    </cacheField>
    <cacheField name="Years" databaseField="0">
      <sharedItems containsMixedTypes="0" count="0"/>
      <fieldGroup base="22">
        <rangePr groupBy="years" autoEnd="1" autoStart="1" startDate="2019-11-01T16:15:43.000" endDate="2019-11-14T16:51:10.000"/>
        <groupItems count="3">
          <s v="&lt;11/1/2019"/>
          <s v="2019"/>
          <s v="&gt;11/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0">
  <r>
    <s v="barrywellman"/>
    <s v="william"/>
    <m/>
    <m/>
    <m/>
    <m/>
    <m/>
    <m/>
    <m/>
    <m/>
    <s v="No"/>
    <n v="3"/>
    <m/>
    <m/>
    <x v="0"/>
    <d v="2019-11-01T22:51:57.000"/>
    <s v="@MaryChayko @JessicaCalarco @pewresearch @RutgersCommInfo @RutgersDCIM @lrainie Thank Lee, not me. He runs the show. But do see his and my new use of the data in the 2nd (2019) edition of @geoplace Mark Graham &amp;amp; @William Dutton, Society &amp;amp; the Internet"/>
    <m/>
    <m/>
    <x v="0"/>
    <m/>
    <s v="http://pbs.twimg.com/profile_images/96372559/barry1_normal.jpg"/>
    <x v="0"/>
    <s v="https://twitter.com/#!/barrywellman/status/1190401117290737664"/>
    <m/>
    <m/>
    <s v="1190401117290737664"/>
    <s v="1190301402154881024"/>
    <b v="0"/>
    <n v="0"/>
    <s v="392737670"/>
    <b v="0"/>
    <s v="en"/>
    <m/>
    <s v=""/>
    <b v="0"/>
    <n v="0"/>
    <s v=""/>
    <s v="Twitter Web App"/>
    <b v="0"/>
    <s v="1190301402154881024"/>
    <s v="Tweet"/>
    <n v="0"/>
    <n v="0"/>
    <m/>
    <m/>
    <m/>
    <m/>
    <m/>
    <m/>
    <m/>
    <m/>
    <n v="1"/>
    <s v="6"/>
    <s v="6"/>
    <m/>
    <m/>
    <m/>
    <m/>
    <m/>
    <m/>
    <m/>
    <m/>
    <m/>
  </r>
  <r>
    <s v="marychayko"/>
    <s v="rutgersdcim"/>
    <m/>
    <m/>
    <m/>
    <m/>
    <m/>
    <m/>
    <m/>
    <m/>
    <s v="No"/>
    <n v="5"/>
    <m/>
    <m/>
    <x v="0"/>
    <d v="2019-11-01T16:15:43.000"/>
    <s v="@JessicaCalarco @pewresearch I think I use @pewresearch data and website in every @RutgersCommInfo @RutgersDCIM course I teach, always. Data you can trust and excellent teaching tools! @lrainie @barrywellman"/>
    <m/>
    <m/>
    <x v="0"/>
    <m/>
    <s v="http://pbs.twimg.com/profile_images/852690683911602176/M6q35pXc_normal.jpg"/>
    <x v="1"/>
    <s v="https://twitter.com/#!/marychayko/status/1190301402154881024"/>
    <m/>
    <m/>
    <s v="1190301402154881024"/>
    <s v="1190296439693467649"/>
    <b v="0"/>
    <n v="3"/>
    <s v="321563970"/>
    <b v="0"/>
    <s v="en"/>
    <m/>
    <s v=""/>
    <b v="0"/>
    <n v="0"/>
    <s v=""/>
    <s v="Twitter for iPhone"/>
    <b v="0"/>
    <s v="1190296439693467649"/>
    <s v="Tweet"/>
    <n v="0"/>
    <n v="0"/>
    <m/>
    <m/>
    <m/>
    <m/>
    <m/>
    <m/>
    <m/>
    <m/>
    <n v="1"/>
    <s v="6"/>
    <s v="6"/>
    <m/>
    <m/>
    <m/>
    <m/>
    <m/>
    <m/>
    <m/>
    <m/>
    <m/>
  </r>
  <r>
    <s v="viafoura"/>
    <s v="pewresearch"/>
    <m/>
    <m/>
    <m/>
    <m/>
    <m/>
    <m/>
    <m/>
    <m/>
    <s v="No"/>
    <n v="17"/>
    <m/>
    <m/>
    <x v="0"/>
    <d v="2019-11-02T18:09:59.000"/>
    <s v="In the next 50 years, experts suggest that #digital life will be highly personalized for each user. See the full list of predictions âž¡ï¸ https://t.co/7imCSzsSag cc: @JannaQ and @lrainie via @pewresearch #trends"/>
    <s v="https://www.pewresearch.org/internet/2019/10/28/experts-optimistic-about-the-next-50-years-of-digital-life/?utm_campaign=General Social - Organic - 2019&amp;utm_content=104697200&amp;utm_medium=social&amp;utm_source=twitter&amp;hss_channel=tw-176931921"/>
    <s v="pewresearch.org"/>
    <x v="1"/>
    <m/>
    <s v="http://pbs.twimg.com/profile_images/1007677642479263744/JtDMY-E5_normal.jpg"/>
    <x v="2"/>
    <s v="https://twitter.com/#!/viafoura/status/1190692547049533441"/>
    <m/>
    <m/>
    <s v="1190692547049533441"/>
    <m/>
    <b v="0"/>
    <n v="0"/>
    <s v=""/>
    <b v="0"/>
    <s v="en"/>
    <m/>
    <s v=""/>
    <b v="0"/>
    <n v="0"/>
    <s v=""/>
    <s v="HubSpot"/>
    <b v="0"/>
    <s v="1190692547049533441"/>
    <s v="Tweet"/>
    <n v="0"/>
    <n v="0"/>
    <m/>
    <m/>
    <m/>
    <m/>
    <m/>
    <m/>
    <m/>
    <m/>
    <n v="1"/>
    <s v="1"/>
    <s v="1"/>
    <m/>
    <m/>
    <m/>
    <m/>
    <m/>
    <m/>
    <m/>
    <m/>
    <m/>
  </r>
  <r>
    <s v="amit_raj75"/>
    <s v="pmoindia"/>
    <m/>
    <m/>
    <m/>
    <m/>
    <m/>
    <m/>
    <m/>
    <m/>
    <s v="No"/>
    <n v="20"/>
    <m/>
    <m/>
    <x v="0"/>
    <d v="2019-11-03T07:25:19.000"/>
    <s v="#Reality_Of_Christianity_x000a_à¤ªà¥‚à¤°à¥à¤£ à¤ªà¥à¤°à¤­à¥ à¤¸à¤¾à¤§à¤• à¤•à¥€ à¤†à¤¯à¥ à¤­à¥€ à¤¬à¤¢à¤¼à¤¾ à¤¦à¥‡à¤¤à¤¾ à¤¹à¥ˆ, à¤œà¤¬à¤•à¤¿ à¤ˆà¤¸à¤¾ à¤®à¤¸à¥€à¤¹ à¤œà¥€ à¤•à¥€ à¤®à¥ƒà¤¤à¥à¤¯à¥ 30 à¤µà¤°à¥à¤· à¤®à¥‡à¤‚ à¤¹à¥‹ à¤—à¤¯à¥€ à¤œà¥‹ à¤ªà¥‚à¤°à¥à¤µ à¤¨à¤¿à¤°à¥à¤§à¤¾à¤°à¤¿à¤¤ à¤¥à¥€à¥¤ à¤¸à¥à¤ªà¤·à¥à¤Ÿ à¤°à¥‚à¤ª à¤¸à¥‡ à¤‰à¤¨à¤•à¥€ à¤­à¤•à¥à¤¤à¤¿ à¤¸à¤¹à¥€ à¤¨à¤¹à¥€à¤‚ à¤¥à¥€ à¤œà¤¿à¤¸à¤¸à¥‡ à¤ªà¥à¤°à¤­à¥ à¤‰à¤¨à¤•à¥€ à¤†à¤¯à¥ à¤¬à¤¢à¤¼à¤¾ à¤¦à¥‡à¤¤à¥‡à¥¤_x000a_Saint Rampal Ji_x000a_@ndtv_x000a_@news24_x000a_@rashtrapatibhvn_x000a_@PMOIndia_x000a_@lrainie https://t.co/ojnri1DHNN"/>
    <m/>
    <m/>
    <x v="2"/>
    <s v="https://pbs.twimg.com/ext_tw_video_thumb/1190892500246040576/pu/img/NmKnbqWOh6OAtKN3.jpg"/>
    <s v="https://pbs.twimg.com/ext_tw_video_thumb/1190892500246040576/pu/img/NmKnbqWOh6OAtKN3.jpg"/>
    <x v="3"/>
    <s v="https://twitter.com/#!/amit_raj75/status/1190892698435080192"/>
    <m/>
    <m/>
    <s v="1190892698435080192"/>
    <m/>
    <b v="0"/>
    <n v="0"/>
    <s v=""/>
    <b v="0"/>
    <s v="hi"/>
    <m/>
    <s v=""/>
    <b v="0"/>
    <n v="0"/>
    <s v=""/>
    <s v="Twitter for Android"/>
    <b v="0"/>
    <s v="1190892698435080192"/>
    <s v="Tweet"/>
    <n v="0"/>
    <n v="0"/>
    <m/>
    <m/>
    <m/>
    <m/>
    <m/>
    <m/>
    <m/>
    <m/>
    <n v="1"/>
    <s v="7"/>
    <s v="7"/>
    <m/>
    <m/>
    <m/>
    <m/>
    <m/>
    <m/>
    <m/>
    <m/>
    <m/>
  </r>
  <r>
    <s v="dougalpollux"/>
    <s v="snowden"/>
    <m/>
    <m/>
    <m/>
    <m/>
    <m/>
    <m/>
    <m/>
    <m/>
    <s v="No"/>
    <n v="25"/>
    <m/>
    <m/>
    <x v="0"/>
    <d v="2019-11-04T20:38:12.000"/>
    <s v="@lrainie @Snowden or as Ben Franklin said â€œThree may keep a secret if two of them are deadâ€"/>
    <m/>
    <m/>
    <x v="0"/>
    <m/>
    <s v="http://pbs.twimg.com/profile_images/634772692248461312/30PlEwkv_normal.jpg"/>
    <x v="4"/>
    <s v="https://twitter.com/#!/dougalpollux/status/1191454623015620608"/>
    <m/>
    <m/>
    <s v="1191454623015620608"/>
    <s v="1191431437607735297"/>
    <b v="0"/>
    <n v="2"/>
    <s v="16129526"/>
    <b v="0"/>
    <s v="en"/>
    <m/>
    <s v=""/>
    <b v="0"/>
    <n v="0"/>
    <s v=""/>
    <s v="Twitter for iPhone"/>
    <b v="0"/>
    <s v="1191431437607735297"/>
    <s v="Tweet"/>
    <n v="0"/>
    <n v="0"/>
    <m/>
    <m/>
    <m/>
    <m/>
    <m/>
    <m/>
    <m/>
    <m/>
    <n v="1"/>
    <s v="1"/>
    <s v="1"/>
    <n v="0"/>
    <n v="0"/>
    <n v="0"/>
    <n v="0"/>
    <n v="0"/>
    <n v="0"/>
    <n v="19"/>
    <n v="100"/>
    <n v="19"/>
  </r>
  <r>
    <s v="assishenriques"/>
    <s v="assishenriques"/>
    <m/>
    <m/>
    <m/>
    <m/>
    <m/>
    <m/>
    <m/>
    <m/>
    <s v="No"/>
    <n v="27"/>
    <m/>
    <m/>
    <x v="1"/>
    <d v="2019-11-04T20:38:30.000"/>
    <s v="RT lrainie: Words for the age from Snowden at #WebSummit: â€œEverything always leaksâ€."/>
    <m/>
    <m/>
    <x v="3"/>
    <m/>
    <s v="http://pbs.twimg.com/profile_images/677030225868398592/_0FTjkYh_normal.jpg"/>
    <x v="5"/>
    <s v="https://twitter.com/#!/assishenriques/status/1191454695195365377"/>
    <m/>
    <m/>
    <s v="1191454695195365377"/>
    <m/>
    <b v="0"/>
    <n v="1"/>
    <s v=""/>
    <b v="0"/>
    <s v="en"/>
    <m/>
    <s v=""/>
    <b v="0"/>
    <n v="0"/>
    <s v=""/>
    <s v="IFTTT"/>
    <b v="0"/>
    <s v="1191454695195365377"/>
    <s v="Tweet"/>
    <n v="0"/>
    <n v="0"/>
    <m/>
    <m/>
    <m/>
    <m/>
    <m/>
    <m/>
    <m/>
    <m/>
    <n v="1"/>
    <s v="4"/>
    <s v="4"/>
    <n v="0"/>
    <n v="0"/>
    <n v="0"/>
    <n v="0"/>
    <n v="0"/>
    <n v="0"/>
    <n v="14"/>
    <n v="100"/>
    <n v="14"/>
  </r>
  <r>
    <s v="mikeb8637"/>
    <s v="mikeb8637"/>
    <m/>
    <m/>
    <m/>
    <m/>
    <m/>
    <m/>
    <m/>
    <m/>
    <s v="No"/>
    <n v="28"/>
    <m/>
    <m/>
    <x v="1"/>
    <d v="2019-11-04T20:38:47.000"/>
    <s v="#InformationEmbargo #UAP https://t.co/icfYjpwOqB"/>
    <s v="https://twitter.com/lrainie/status/1191431437607735297"/>
    <s v="twitter.com"/>
    <x v="4"/>
    <m/>
    <s v="http://pbs.twimg.com/profile_images/1159288715690283010/7Vy5FrfY_normal.jpg"/>
    <x v="6"/>
    <s v="https://twitter.com/#!/mikeb8637/status/1191454769082175490"/>
    <m/>
    <m/>
    <s v="1191454769082175490"/>
    <m/>
    <b v="0"/>
    <n v="2"/>
    <s v=""/>
    <b v="1"/>
    <s v="und"/>
    <m/>
    <s v="1191431437607735297"/>
    <b v="0"/>
    <n v="0"/>
    <s v=""/>
    <s v="Twitter for iPhone"/>
    <b v="0"/>
    <s v="1191454769082175490"/>
    <s v="Tweet"/>
    <n v="0"/>
    <n v="0"/>
    <m/>
    <m/>
    <m/>
    <m/>
    <m/>
    <m/>
    <m/>
    <m/>
    <n v="1"/>
    <s v="4"/>
    <s v="4"/>
    <n v="0"/>
    <n v="0"/>
    <n v="0"/>
    <n v="0"/>
    <n v="0"/>
    <n v="0"/>
    <n v="2"/>
    <n v="100"/>
    <n v="2"/>
  </r>
  <r>
    <s v="marcvanderwoude"/>
    <s v="marcvanderwoude"/>
    <m/>
    <m/>
    <m/>
    <m/>
    <m/>
    <m/>
    <m/>
    <m/>
    <s v="No"/>
    <n v="29"/>
    <m/>
    <m/>
    <x v="1"/>
    <d v="2019-11-04T20:39:55.000"/>
    <s v="True. https://t.co/Vm4WR6dzIe"/>
    <s v="https://twitter.com/lrainie/status/1191431437607735297"/>
    <s v="twitter.com"/>
    <x v="0"/>
    <m/>
    <s v="http://pbs.twimg.com/profile_images/453601551638994944/8fijXVIS_normal.jpeg"/>
    <x v="7"/>
    <s v="https://twitter.com/#!/marcvanderwoude/status/1191455054546587650"/>
    <m/>
    <m/>
    <s v="1191455054546587650"/>
    <m/>
    <b v="0"/>
    <n v="0"/>
    <s v=""/>
    <b v="1"/>
    <s v="en"/>
    <m/>
    <s v="1191431437607735297"/>
    <b v="0"/>
    <n v="0"/>
    <s v=""/>
    <s v="TweetDeck"/>
    <b v="0"/>
    <s v="1191455054546587650"/>
    <s v="Tweet"/>
    <n v="0"/>
    <n v="0"/>
    <m/>
    <m/>
    <m/>
    <m/>
    <m/>
    <m/>
    <m/>
    <m/>
    <n v="1"/>
    <s v="4"/>
    <s v="4"/>
    <n v="0"/>
    <n v="0"/>
    <n v="0"/>
    <n v="0"/>
    <n v="0"/>
    <n v="0"/>
    <n v="1"/>
    <n v="100"/>
    <n v="1"/>
  </r>
  <r>
    <s v="nothingsmonstrd"/>
    <s v="nothingsmonstrd"/>
    <m/>
    <m/>
    <m/>
    <m/>
    <m/>
    <m/>
    <m/>
    <m/>
    <s v="No"/>
    <n v="30"/>
    <m/>
    <m/>
    <x v="1"/>
    <d v="2019-11-04T20:44:57.000"/>
    <s v="This is why flooding the zone with disinformation is a long term strategy for cultivating cynicism and apathy, so that when leaks come they are met with shrugs. https://t.co/b8NKlqViyY"/>
    <s v="https://twitter.com/lrainie/status/1191431437607735297"/>
    <s v="twitter.com"/>
    <x v="0"/>
    <m/>
    <s v="http://pbs.twimg.com/profile_images/799437256909942784/EQHvuds__normal.jpg"/>
    <x v="8"/>
    <s v="https://twitter.com/#!/nothingsmonstrd/status/1191456318013480962"/>
    <m/>
    <m/>
    <s v="1191456318013480962"/>
    <m/>
    <b v="0"/>
    <n v="0"/>
    <s v=""/>
    <b v="1"/>
    <s v="en"/>
    <m/>
    <s v="1191431437607735297"/>
    <b v="0"/>
    <n v="0"/>
    <s v=""/>
    <s v="Twitter for Android"/>
    <b v="0"/>
    <s v="1191456318013480962"/>
    <s v="Tweet"/>
    <n v="0"/>
    <n v="0"/>
    <m/>
    <m/>
    <m/>
    <m/>
    <m/>
    <m/>
    <m/>
    <m/>
    <n v="1"/>
    <s v="4"/>
    <s v="4"/>
    <n v="0"/>
    <n v="0"/>
    <n v="3"/>
    <n v="10.714285714285714"/>
    <n v="0"/>
    <n v="0"/>
    <n v="25"/>
    <n v="89.28571428571429"/>
    <n v="28"/>
  </r>
  <r>
    <s v="ruisalvador12"/>
    <s v="ruipinto_fl"/>
    <m/>
    <m/>
    <m/>
    <m/>
    <m/>
    <m/>
    <m/>
    <m/>
    <s v="No"/>
    <n v="31"/>
    <m/>
    <m/>
    <x v="0"/>
    <d v="2019-11-04T20:47:53.000"/>
    <s v="@lrainie @Snowden Free @RuiPinto_FL"/>
    <m/>
    <m/>
    <x v="0"/>
    <m/>
    <s v="http://pbs.twimg.com/profile_images/1108030436087861250/R2BjctIK_normal.jpg"/>
    <x v="9"/>
    <s v="https://twitter.com/#!/ruisalvador12/status/1191457059692326922"/>
    <m/>
    <m/>
    <s v="1191457059692326922"/>
    <s v="1191431437607735297"/>
    <b v="0"/>
    <n v="0"/>
    <s v="16129526"/>
    <b v="0"/>
    <s v="en"/>
    <m/>
    <s v=""/>
    <b v="0"/>
    <n v="0"/>
    <s v=""/>
    <s v="Twitter for iPad"/>
    <b v="0"/>
    <s v="1191431437607735297"/>
    <s v="Tweet"/>
    <n v="0"/>
    <n v="0"/>
    <m/>
    <m/>
    <m/>
    <m/>
    <m/>
    <m/>
    <m/>
    <m/>
    <n v="1"/>
    <s v="1"/>
    <s v="1"/>
    <n v="1"/>
    <n v="25"/>
    <n v="0"/>
    <n v="0"/>
    <n v="0"/>
    <n v="0"/>
    <n v="3"/>
    <n v="75"/>
    <n v="4"/>
  </r>
  <r>
    <s v="cryptomer_pers"/>
    <s v="cryptomer_pers"/>
    <m/>
    <m/>
    <m/>
    <m/>
    <m/>
    <m/>
    <m/>
    <m/>
    <s v="No"/>
    <n v="34"/>
    <m/>
    <m/>
    <x v="1"/>
    <d v="2019-11-04T20:44:47.000"/>
    <s v="#no2bio https://t.co/h15tQJMizJ"/>
    <s v="https://twitter.com/lrainie/status/1191431437607735297"/>
    <s v="twitter.com"/>
    <x v="5"/>
    <m/>
    <s v="http://pbs.twimg.com/profile_images/1064119237114044416/jbH26sme_normal.jpg"/>
    <x v="10"/>
    <s v="https://twitter.com/#!/cryptomer_pers/status/1191456276410183680"/>
    <m/>
    <m/>
    <s v="1191456276410183680"/>
    <m/>
    <b v="0"/>
    <n v="1"/>
    <s v=""/>
    <b v="1"/>
    <s v="und"/>
    <m/>
    <s v="1191431437607735297"/>
    <b v="0"/>
    <n v="1"/>
    <s v=""/>
    <s v="Twitter Web App"/>
    <b v="0"/>
    <s v="1191456276410183680"/>
    <s v="Tweet"/>
    <n v="0"/>
    <n v="0"/>
    <m/>
    <m/>
    <m/>
    <m/>
    <m/>
    <m/>
    <m/>
    <m/>
    <n v="1"/>
    <s v="11"/>
    <s v="11"/>
    <n v="0"/>
    <n v="0"/>
    <n v="0"/>
    <n v="0"/>
    <n v="0"/>
    <n v="0"/>
    <n v="1"/>
    <n v="100"/>
    <n v="1"/>
  </r>
  <r>
    <s v="oritkopel"/>
    <s v="cryptomer_pers"/>
    <m/>
    <m/>
    <m/>
    <m/>
    <m/>
    <m/>
    <m/>
    <m/>
    <s v="No"/>
    <n v="35"/>
    <m/>
    <m/>
    <x v="0"/>
    <d v="2019-11-04T20:48:01.000"/>
    <s v="RT @CrypTomer_pers: #no2bio https://t.co/h15tQJMizJ"/>
    <s v="https://twitter.com/lrainie/status/1191431437607735297"/>
    <s v="twitter.com"/>
    <x v="5"/>
    <m/>
    <s v="http://pbs.twimg.com/profile_images/929396796912259072/V2WALY49_normal.jpg"/>
    <x v="11"/>
    <s v="https://twitter.com/#!/oritkopel/status/1191457093485780993"/>
    <m/>
    <m/>
    <s v="1191457093485780993"/>
    <m/>
    <b v="0"/>
    <n v="0"/>
    <s v=""/>
    <b v="1"/>
    <s v="und"/>
    <m/>
    <s v="1191431437607735297"/>
    <b v="0"/>
    <n v="1"/>
    <s v="1191456276410183680"/>
    <s v="Twitter for iPhone"/>
    <b v="0"/>
    <s v="1191456276410183680"/>
    <s v="Tweet"/>
    <n v="0"/>
    <n v="0"/>
    <m/>
    <m/>
    <m/>
    <m/>
    <m/>
    <m/>
    <m/>
    <m/>
    <n v="1"/>
    <s v="11"/>
    <s v="11"/>
    <n v="0"/>
    <n v="0"/>
    <n v="0"/>
    <n v="0"/>
    <n v="0"/>
    <n v="0"/>
    <n v="3"/>
    <n v="100"/>
    <n v="3"/>
  </r>
  <r>
    <s v="brchelmo"/>
    <s v="snowden"/>
    <m/>
    <m/>
    <m/>
    <m/>
    <m/>
    <m/>
    <m/>
    <m/>
    <s v="No"/>
    <n v="36"/>
    <m/>
    <m/>
    <x v="0"/>
    <d v="2019-11-04T20:48:03.000"/>
    <s v="@lrainie @Snowden Great-grandpa always said &quot;the deepest seeds find the light of day&quot;"/>
    <m/>
    <m/>
    <x v="0"/>
    <m/>
    <s v="http://pbs.twimg.com/profile_images/785701327078731776/igDNkYJx_normal.jpg"/>
    <x v="12"/>
    <s v="https://twitter.com/#!/brchelmo/status/1191457098472677377"/>
    <m/>
    <m/>
    <s v="1191457098472677377"/>
    <s v="1191431437607735297"/>
    <b v="0"/>
    <n v="0"/>
    <s v="16129526"/>
    <b v="0"/>
    <s v="en"/>
    <m/>
    <s v=""/>
    <b v="0"/>
    <n v="0"/>
    <s v=""/>
    <s v="Twitter Web App"/>
    <b v="0"/>
    <s v="1191431437607735297"/>
    <s v="Tweet"/>
    <n v="0"/>
    <n v="0"/>
    <m/>
    <m/>
    <m/>
    <m/>
    <m/>
    <m/>
    <m/>
    <m/>
    <n v="1"/>
    <s v="1"/>
    <s v="1"/>
    <m/>
    <m/>
    <m/>
    <m/>
    <m/>
    <m/>
    <m/>
    <m/>
    <m/>
  </r>
  <r>
    <s v="catharinanana2"/>
    <s v="_denoir"/>
    <m/>
    <m/>
    <m/>
    <m/>
    <m/>
    <m/>
    <m/>
    <m/>
    <s v="Yes"/>
    <n v="38"/>
    <m/>
    <m/>
    <x v="0"/>
    <d v="2019-11-04T20:49:43.000"/>
    <s v="@lrainie @Snowden This freaks me out @_deNoir"/>
    <m/>
    <m/>
    <x v="0"/>
    <m/>
    <s v="http://pbs.twimg.com/profile_images/1186383477706498049/aRNmqBv9_normal.jpg"/>
    <x v="13"/>
    <s v="https://twitter.com/#!/catharinanana2/status/1191457519375409152"/>
    <m/>
    <m/>
    <s v="1191457519375409152"/>
    <s v="1191431437607735297"/>
    <b v="0"/>
    <n v="1"/>
    <s v="16129526"/>
    <b v="0"/>
    <s v="en"/>
    <m/>
    <s v=""/>
    <b v="0"/>
    <n v="0"/>
    <s v=""/>
    <s v="Twitter for iPhone"/>
    <b v="0"/>
    <s v="1191431437607735297"/>
    <s v="Tweet"/>
    <n v="0"/>
    <n v="0"/>
    <m/>
    <m/>
    <m/>
    <m/>
    <m/>
    <m/>
    <m/>
    <m/>
    <n v="1"/>
    <s v="1"/>
    <s v="1"/>
    <n v="0"/>
    <n v="0"/>
    <n v="1"/>
    <n v="14.285714285714286"/>
    <n v="0"/>
    <n v="0"/>
    <n v="6"/>
    <n v="85.71428571428571"/>
    <n v="7"/>
  </r>
  <r>
    <s v="_denoir"/>
    <s v="catharinanana2"/>
    <m/>
    <m/>
    <m/>
    <m/>
    <m/>
    <m/>
    <m/>
    <m/>
    <s v="Yes"/>
    <n v="41"/>
    <m/>
    <m/>
    <x v="2"/>
    <d v="2019-11-04T20:52:36.000"/>
    <s v="@Catharinanana2 @lrainie @Snowden Yes, everything is censored, we are on edge of ww3 but there is hope ðŸ¥‚"/>
    <m/>
    <m/>
    <x v="0"/>
    <m/>
    <s v="http://pbs.twimg.com/profile_images/1177630555107659776/7KUFnTZ0_normal.jpg"/>
    <x v="14"/>
    <s v="https://twitter.com/#!/_denoir/status/1191458245963059209"/>
    <m/>
    <m/>
    <s v="1191458245963059209"/>
    <s v="1191457519375409152"/>
    <b v="0"/>
    <n v="1"/>
    <s v="1130530874481684481"/>
    <b v="0"/>
    <s v="en"/>
    <m/>
    <s v=""/>
    <b v="0"/>
    <n v="0"/>
    <s v=""/>
    <s v="Twitter for Android"/>
    <b v="0"/>
    <s v="1191457519375409152"/>
    <s v="Tweet"/>
    <n v="0"/>
    <n v="0"/>
    <s v="7.438666,49.285229 _x000a_7.493478,49.285229 _x000a_7.493478,49.320678 _x000a_7.438666,49.320678"/>
    <s v="Germany"/>
    <s v="DE"/>
    <s v="Winterbach (Pfalz), Deutschland"/>
    <s v="7e26fb9bce159394"/>
    <s v="Winterbach (Pfalz)"/>
    <s v="city"/>
    <s v="https://api.twitter.com/1.1/geo/id/7e26fb9bce159394.json"/>
    <n v="1"/>
    <s v="1"/>
    <s v="1"/>
    <m/>
    <m/>
    <m/>
    <m/>
    <m/>
    <m/>
    <m/>
    <m/>
    <m/>
  </r>
  <r>
    <s v="kentuckydeal"/>
    <s v="griffinthepeter"/>
    <m/>
    <m/>
    <m/>
    <m/>
    <m/>
    <m/>
    <m/>
    <m/>
    <s v="No"/>
    <n v="44"/>
    <m/>
    <m/>
    <x v="0"/>
    <d v="2019-11-04T20:58:09.000"/>
    <s v="@spiderthemood @lillauch @GriffinthePeter https://t.co/KCqYW4FqEL"/>
    <s v="https://twitter.com/lrainie/status/1191431437607735297"/>
    <s v="twitter.com"/>
    <x v="0"/>
    <m/>
    <s v="http://pbs.twimg.com/profile_images/1168598972560269314/I4HI9wl8_normal.jpg"/>
    <x v="15"/>
    <s v="https://twitter.com/#!/kentuckydeal/status/1191459643534594049"/>
    <m/>
    <m/>
    <s v="1191459643534594049"/>
    <m/>
    <b v="0"/>
    <n v="1"/>
    <s v="2281716947"/>
    <b v="1"/>
    <s v="und"/>
    <m/>
    <s v="1191431437607735297"/>
    <b v="0"/>
    <n v="0"/>
    <s v=""/>
    <s v="Twitter for Android"/>
    <b v="0"/>
    <s v="1191459643534594049"/>
    <s v="Tweet"/>
    <n v="0"/>
    <n v="0"/>
    <m/>
    <m/>
    <m/>
    <m/>
    <m/>
    <m/>
    <m/>
    <m/>
    <n v="1"/>
    <s v="8"/>
    <s v="8"/>
    <m/>
    <m/>
    <m/>
    <m/>
    <m/>
    <m/>
    <m/>
    <m/>
    <m/>
  </r>
  <r>
    <s v="likely75463987"/>
    <s v="yahoofinanceuk"/>
    <m/>
    <m/>
    <m/>
    <m/>
    <m/>
    <m/>
    <m/>
    <m/>
    <s v="No"/>
    <n v="47"/>
    <m/>
    <m/>
    <x v="0"/>
    <d v="2019-11-04T21:01:33.000"/>
    <s v="@lrainie @Snowden Edward Snowden: 'It is not data that is being exploited, itâ€™s people' https://t.co/e1dvVuDrpK by @OscarWGrut via @YahooFinanceUK https://t.co/JfbK6VRVMD"/>
    <s v="https://finance.yahoo.com/news/edward-snowden-web-summit-data-protection-201301784.html"/>
    <s v="yahoo.com"/>
    <x v="0"/>
    <s v="https://pbs.twimg.com/media/EIjkZFSX0AIvoqD.jpg"/>
    <s v="https://pbs.twimg.com/media/EIjkZFSX0AIvoqD.jpg"/>
    <x v="16"/>
    <s v="https://twitter.com/#!/likely75463987/status/1191460496760811520"/>
    <m/>
    <m/>
    <s v="1191460496760811520"/>
    <s v="1191431437607735297"/>
    <b v="0"/>
    <n v="0"/>
    <s v="16129526"/>
    <b v="0"/>
    <s v="en"/>
    <m/>
    <s v=""/>
    <b v="0"/>
    <n v="0"/>
    <s v=""/>
    <s v="Twitter for Android"/>
    <b v="0"/>
    <s v="1191431437607735297"/>
    <s v="Tweet"/>
    <n v="0"/>
    <n v="0"/>
    <m/>
    <m/>
    <m/>
    <m/>
    <m/>
    <m/>
    <m/>
    <m/>
    <n v="1"/>
    <s v="9"/>
    <s v="9"/>
    <m/>
    <m/>
    <m/>
    <m/>
    <m/>
    <m/>
    <m/>
    <m/>
    <m/>
  </r>
  <r>
    <s v="lennstar_de"/>
    <s v="snowden"/>
    <m/>
    <m/>
    <m/>
    <m/>
    <m/>
    <m/>
    <m/>
    <m/>
    <s v="No"/>
    <n v="51"/>
    <m/>
    <m/>
    <x v="0"/>
    <d v="2019-11-04T21:04:39.000"/>
    <s v="@lrainie @Snowden It does not even need to leak to hurt you. _x000a_The normal dropping is all it takes. _x000a__x000a_https://t.co/0uO1YLS0kn"/>
    <s v="https://www.nytimes.com/2019/11/04/business/secret-consumer-score-access.html"/>
    <s v="nytimes.com"/>
    <x v="0"/>
    <m/>
    <s v="http://pbs.twimg.com/profile_images/729270043209519104/IqAjLOMA_normal.jpg"/>
    <x v="17"/>
    <s v="https://twitter.com/#!/lennstar_de/status/1191461278604308481"/>
    <m/>
    <m/>
    <s v="1191461278604308481"/>
    <s v="1191431437607735297"/>
    <b v="0"/>
    <n v="0"/>
    <s v="16129526"/>
    <b v="0"/>
    <s v="en"/>
    <m/>
    <s v=""/>
    <b v="0"/>
    <n v="0"/>
    <s v=""/>
    <s v="TweetDeck"/>
    <b v="0"/>
    <s v="1191431437607735297"/>
    <s v="Tweet"/>
    <n v="0"/>
    <n v="0"/>
    <m/>
    <m/>
    <m/>
    <m/>
    <m/>
    <m/>
    <m/>
    <m/>
    <n v="1"/>
    <s v="1"/>
    <s v="1"/>
    <m/>
    <m/>
    <m/>
    <m/>
    <m/>
    <m/>
    <m/>
    <m/>
    <m/>
  </r>
  <r>
    <s v="austenklumb"/>
    <s v="snowden"/>
    <m/>
    <m/>
    <m/>
    <m/>
    <m/>
    <m/>
    <m/>
    <m/>
    <s v="No"/>
    <n v="53"/>
    <m/>
    <m/>
    <x v="0"/>
    <d v="2019-11-04T21:25:11.000"/>
    <s v="@lrainie @Snowden Except the truth!"/>
    <m/>
    <m/>
    <x v="0"/>
    <m/>
    <s v="http://pbs.twimg.com/profile_images/1008598698039955456/ZViMgtND_normal.jpg"/>
    <x v="18"/>
    <s v="https://twitter.com/#!/austenklumb/status/1191466445277999106"/>
    <m/>
    <m/>
    <s v="1191466445277999106"/>
    <s v="1191431437607735297"/>
    <b v="0"/>
    <n v="1"/>
    <s v="16129526"/>
    <b v="0"/>
    <s v="en"/>
    <m/>
    <s v=""/>
    <b v="0"/>
    <n v="0"/>
    <s v=""/>
    <s v="Twitter Web App"/>
    <b v="0"/>
    <s v="1191431437607735297"/>
    <s v="Tweet"/>
    <n v="0"/>
    <n v="0"/>
    <m/>
    <m/>
    <m/>
    <m/>
    <m/>
    <m/>
    <m/>
    <m/>
    <n v="1"/>
    <s v="1"/>
    <s v="1"/>
    <m/>
    <m/>
    <m/>
    <m/>
    <m/>
    <m/>
    <m/>
    <m/>
    <m/>
  </r>
  <r>
    <s v="maevcreavennutr"/>
    <s v="maevcreavennutr"/>
    <m/>
    <m/>
    <m/>
    <m/>
    <m/>
    <m/>
    <m/>
    <m/>
    <s v="No"/>
    <n v="55"/>
    <m/>
    <m/>
    <x v="1"/>
    <d v="2019-11-04T21:29:56.000"/>
    <s v="Everything always leaks ! And donâ€™t we know if esp in nutrition and healthcare #leak #brain #gut #leakygut https://t.co/F0r7Sfrh2h"/>
    <s v="https://twitter.com/lrainie/status/1191431437607735297"/>
    <s v="twitter.com"/>
    <x v="6"/>
    <m/>
    <s v="http://pbs.twimg.com/profile_images/1076560232866820097/fB7VV8u7_normal.jpg"/>
    <x v="19"/>
    <s v="https://twitter.com/#!/maevcreavennutr/status/1191467641271209984"/>
    <m/>
    <m/>
    <s v="1191467641271209984"/>
    <m/>
    <b v="0"/>
    <n v="2"/>
    <s v=""/>
    <b v="1"/>
    <s v="en"/>
    <m/>
    <s v="1191431437607735297"/>
    <b v="0"/>
    <n v="0"/>
    <s v=""/>
    <s v="Twitter for iPhone"/>
    <b v="0"/>
    <s v="1191467641271209984"/>
    <s v="Tweet"/>
    <n v="0"/>
    <n v="0"/>
    <m/>
    <m/>
    <m/>
    <m/>
    <m/>
    <m/>
    <m/>
    <m/>
    <n v="1"/>
    <s v="4"/>
    <s v="4"/>
    <n v="0"/>
    <n v="0"/>
    <n v="2"/>
    <n v="11.11111111111111"/>
    <n v="0"/>
    <n v="0"/>
    <n v="16"/>
    <n v="88.88888888888889"/>
    <n v="18"/>
  </r>
  <r>
    <s v="ficticiusbeing"/>
    <s v="voltane"/>
    <m/>
    <m/>
    <m/>
    <m/>
    <m/>
    <m/>
    <m/>
    <m/>
    <s v="No"/>
    <n v="56"/>
    <m/>
    <m/>
    <x v="2"/>
    <d v="2019-11-04T21:41:17.000"/>
    <s v="@voltane @lrainie @Snowden Just a case of faulty prostate"/>
    <m/>
    <m/>
    <x v="0"/>
    <m/>
    <s v="http://pbs.twimg.com/profile_images/1080603308765728768/yEWE0uAa_normal.jpg"/>
    <x v="20"/>
    <s v="https://twitter.com/#!/ficticiusbeing/status/1191470494744293376"/>
    <m/>
    <m/>
    <s v="1191470494744293376"/>
    <s v="1191469699680239616"/>
    <b v="0"/>
    <n v="1"/>
    <s v="49882288"/>
    <b v="0"/>
    <s v="en"/>
    <m/>
    <s v=""/>
    <b v="0"/>
    <n v="0"/>
    <s v=""/>
    <s v="Twitter for Android"/>
    <b v="0"/>
    <s v="1191469699680239616"/>
    <s v="Tweet"/>
    <n v="0"/>
    <n v="0"/>
    <m/>
    <m/>
    <m/>
    <m/>
    <m/>
    <m/>
    <m/>
    <m/>
    <n v="1"/>
    <s v="1"/>
    <s v="1"/>
    <n v="0"/>
    <n v="0"/>
    <n v="1"/>
    <n v="11.11111111111111"/>
    <n v="0"/>
    <n v="0"/>
    <n v="8"/>
    <n v="88.88888888888889"/>
    <n v="9"/>
  </r>
  <r>
    <s v="liz_kintzele"/>
    <s v="liz_kintzele"/>
    <m/>
    <m/>
    <m/>
    <m/>
    <m/>
    <m/>
    <m/>
    <m/>
    <s v="No"/>
    <n v="59"/>
    <m/>
    <m/>
    <x v="1"/>
    <d v="2019-11-04T22:11:19.000"/>
    <s v="#truth https://t.co/aS6bJpe72T"/>
    <s v="https://twitter.com/lrainie/status/1191431437607735297"/>
    <s v="twitter.com"/>
    <x v="7"/>
    <m/>
    <s v="http://pbs.twimg.com/profile_images/1192576045964247042/G0ilYdXL_normal.jpg"/>
    <x v="21"/>
    <s v="https://twitter.com/#!/liz_kintzele/status/1191478052825567234"/>
    <m/>
    <m/>
    <s v="1191478052825567234"/>
    <m/>
    <b v="0"/>
    <n v="0"/>
    <s v=""/>
    <b v="1"/>
    <s v="und"/>
    <m/>
    <s v="1191431437607735297"/>
    <b v="0"/>
    <n v="0"/>
    <s v=""/>
    <s v="Twitter Web App"/>
    <b v="0"/>
    <s v="1191478052825567234"/>
    <s v="Tweet"/>
    <n v="0"/>
    <n v="0"/>
    <m/>
    <m/>
    <m/>
    <m/>
    <m/>
    <m/>
    <m/>
    <m/>
    <n v="1"/>
    <s v="4"/>
    <s v="4"/>
    <n v="0"/>
    <n v="0"/>
    <n v="0"/>
    <n v="0"/>
    <n v="0"/>
    <n v="0"/>
    <n v="1"/>
    <n v="100"/>
    <n v="1"/>
  </r>
  <r>
    <s v="ildannymoore"/>
    <s v="ildannymoore"/>
    <m/>
    <m/>
    <m/>
    <m/>
    <m/>
    <m/>
    <m/>
    <m/>
    <s v="No"/>
    <n v="60"/>
    <m/>
    <m/>
    <x v="1"/>
    <d v="2019-11-04T20:51:53.000"/>
    <s v="Some folks would like to believe this, but that's just objectively not true. https://t.co/v8Eu4WA3S3"/>
    <s v="https://twitter.com/lrainie/status/1191431437607735297"/>
    <s v="twitter.com"/>
    <x v="0"/>
    <m/>
    <s v="http://pbs.twimg.com/profile_images/973177657922899969/oz4zaGSq_normal.jpg"/>
    <x v="22"/>
    <s v="https://twitter.com/#!/ildannymoore/status/1191458064366538753"/>
    <m/>
    <m/>
    <s v="1191458064366538753"/>
    <m/>
    <b v="0"/>
    <n v="4"/>
    <s v=""/>
    <b v="1"/>
    <s v="en"/>
    <m/>
    <s v="1191431437607735297"/>
    <b v="0"/>
    <n v="0"/>
    <s v=""/>
    <s v="Twitter for Android"/>
    <b v="0"/>
    <s v="1191458064366538753"/>
    <s v="Tweet"/>
    <n v="0"/>
    <n v="0"/>
    <m/>
    <m/>
    <m/>
    <m/>
    <m/>
    <m/>
    <m/>
    <m/>
    <n v="1"/>
    <s v="10"/>
    <s v="10"/>
    <n v="1"/>
    <n v="7.6923076923076925"/>
    <n v="0"/>
    <n v="0"/>
    <n v="0"/>
    <n v="0"/>
    <n v="12"/>
    <n v="92.3076923076923"/>
    <n v="13"/>
  </r>
  <r>
    <s v="jmulvenon"/>
    <s v="ildannymoore"/>
    <m/>
    <m/>
    <m/>
    <m/>
    <m/>
    <m/>
    <m/>
    <m/>
    <s v="No"/>
    <n v="61"/>
    <m/>
    <m/>
    <x v="0"/>
    <d v="2019-11-05T01:38:09.000"/>
    <s v="RT @ILDannyMoore: Some folks would like to believe this, but that's just objectively not true. https://t.co/v8Eu4WA3S3"/>
    <s v="https://twitter.com/lrainie/status/1191431437607735297"/>
    <s v="twitter.com"/>
    <x v="0"/>
    <m/>
    <s v="http://pbs.twimg.com/profile_images/1007732182222278656/XU-ssKkR_normal.jpg"/>
    <x v="23"/>
    <s v="https://twitter.com/#!/jmulvenon/status/1191530107564888064"/>
    <m/>
    <m/>
    <s v="1191530107564888064"/>
    <m/>
    <b v="0"/>
    <n v="0"/>
    <s v=""/>
    <b v="1"/>
    <s v="en"/>
    <m/>
    <s v="1191431437607735297"/>
    <b v="0"/>
    <n v="1"/>
    <s v="1191458064366538753"/>
    <s v="Twitter for iPhone"/>
    <b v="0"/>
    <s v="1191458064366538753"/>
    <s v="Tweet"/>
    <n v="0"/>
    <n v="0"/>
    <m/>
    <m/>
    <m/>
    <m/>
    <m/>
    <m/>
    <m/>
    <m/>
    <n v="1"/>
    <s v="10"/>
    <s v="10"/>
    <n v="1"/>
    <n v="6.666666666666667"/>
    <n v="0"/>
    <n v="0"/>
    <n v="0"/>
    <n v="0"/>
    <n v="14"/>
    <n v="93.33333333333333"/>
    <n v="15"/>
  </r>
  <r>
    <s v="_elena"/>
    <s v="vgcerf"/>
    <m/>
    <m/>
    <m/>
    <m/>
    <m/>
    <m/>
    <m/>
    <m/>
    <s v="No"/>
    <n v="62"/>
    <m/>
    <m/>
    <x v="0"/>
    <d v="2019-11-04T19:58:39.000"/>
    <s v="@JannaQ @Internet_HOF @kleinrock @paulvixie @vgcerf @elonuniversity @pewresearch @lrainie @ImagineInternet Looking forward to it !"/>
    <m/>
    <m/>
    <x v="0"/>
    <m/>
    <s v="http://pbs.twimg.com/profile_images/1129055525570793473/I3Wm0iUL_normal.jpg"/>
    <x v="24"/>
    <s v="https://twitter.com/#!/_elena/status/1191444666895519746"/>
    <m/>
    <m/>
    <s v="1191444666895519746"/>
    <s v="1189261303405305858"/>
    <b v="0"/>
    <n v="0"/>
    <s v="17175973"/>
    <b v="0"/>
    <s v="en"/>
    <m/>
    <s v=""/>
    <b v="0"/>
    <n v="0"/>
    <s v=""/>
    <s v="Tweetbot for iÎŸS"/>
    <b v="0"/>
    <s v="1189261303405305858"/>
    <s v="Tweet"/>
    <n v="0"/>
    <n v="0"/>
    <m/>
    <m/>
    <m/>
    <m/>
    <m/>
    <m/>
    <m/>
    <m/>
    <n v="1"/>
    <s v="3"/>
    <s v="3"/>
    <m/>
    <m/>
    <m/>
    <m/>
    <m/>
    <m/>
    <m/>
    <m/>
    <m/>
  </r>
  <r>
    <s v="sherazadesemsar"/>
    <s v="markscott82"/>
    <m/>
    <m/>
    <m/>
    <m/>
    <m/>
    <m/>
    <m/>
    <m/>
    <s v="No"/>
    <n v="66"/>
    <m/>
    <m/>
    <x v="0"/>
    <d v="2019-11-05T13:36:50.000"/>
    <s v="RT @BernardNatashaL: It's officially @WebSummit season and @POLITICOEurope's Chief Technology Correspondent @markscott82 is moderating a diâ€¦"/>
    <m/>
    <m/>
    <x v="0"/>
    <m/>
    <s v="http://pbs.twimg.com/profile_images/577959522481766400/gjaagK48_normal.jpeg"/>
    <x v="25"/>
    <s v="https://twitter.com/#!/sherazadesemsar/status/1191710970302943232"/>
    <m/>
    <m/>
    <s v="1191710970302943232"/>
    <m/>
    <b v="0"/>
    <n v="0"/>
    <s v=""/>
    <b v="0"/>
    <s v="en"/>
    <m/>
    <s v=""/>
    <b v="0"/>
    <n v="2"/>
    <s v="1191686414011899909"/>
    <s v="Twitter Web App"/>
    <b v="0"/>
    <s v="1191686414011899909"/>
    <s v="Tweet"/>
    <n v="0"/>
    <n v="0"/>
    <m/>
    <m/>
    <m/>
    <m/>
    <m/>
    <m/>
    <m/>
    <m/>
    <n v="1"/>
    <s v="3"/>
    <s v="3"/>
    <m/>
    <m/>
    <m/>
    <m/>
    <m/>
    <m/>
    <m/>
    <m/>
    <m/>
  </r>
  <r>
    <s v="bernardnatashal"/>
    <s v="politicoeurope"/>
    <m/>
    <m/>
    <m/>
    <m/>
    <m/>
    <m/>
    <m/>
    <m/>
    <s v="No"/>
    <n v="70"/>
    <m/>
    <m/>
    <x v="0"/>
    <d v="2019-11-05T11:59:16.000"/>
    <s v="It's officially @WebSummit season and @POLITICOEurope's Chief Technology Correspondent @markscott82 is moderating a discussion with @lrainie and @MitchellBaker looking back at 50 years of the internet. https://t.co/fscUQqfPJ2"/>
    <m/>
    <m/>
    <x v="0"/>
    <s v="https://pbs.twimg.com/media/EIm4ea0WkAIjZBl.jpg"/>
    <s v="https://pbs.twimg.com/media/EIm4ea0WkAIjZBl.jpg"/>
    <x v="26"/>
    <s v="https://twitter.com/#!/bernardnatashal/status/1191686414011899909"/>
    <m/>
    <m/>
    <s v="1191686414011899909"/>
    <m/>
    <b v="0"/>
    <n v="6"/>
    <s v=""/>
    <b v="0"/>
    <s v="en"/>
    <m/>
    <s v=""/>
    <b v="0"/>
    <n v="2"/>
    <s v=""/>
    <s v="Twitter Web App"/>
    <b v="0"/>
    <s v="1191686414011899909"/>
    <s v="Tweet"/>
    <n v="0"/>
    <n v="0"/>
    <m/>
    <m/>
    <m/>
    <m/>
    <m/>
    <m/>
    <m/>
    <m/>
    <n v="1"/>
    <s v="3"/>
    <s v="3"/>
    <m/>
    <m/>
    <m/>
    <m/>
    <m/>
    <m/>
    <m/>
    <m/>
    <m/>
  </r>
  <r>
    <s v="kate_day"/>
    <s v="politicoeurope"/>
    <m/>
    <m/>
    <m/>
    <m/>
    <m/>
    <m/>
    <m/>
    <m/>
    <s v="No"/>
    <n v="71"/>
    <m/>
    <m/>
    <x v="0"/>
    <d v="2019-11-05T13:56:33.000"/>
    <s v="RT @BernardNatashaL: It's officially @WebSummit season and @POLITICOEurope's Chief Technology Correspondent @markscott82 is moderating a diâ€¦"/>
    <m/>
    <m/>
    <x v="0"/>
    <m/>
    <s v="http://pbs.twimg.com/profile_images/1149594345990848513/MHGONOhy_normal.jpg"/>
    <x v="27"/>
    <s v="https://twitter.com/#!/kate_day/status/1191715930792976384"/>
    <m/>
    <m/>
    <s v="1191715930792976384"/>
    <m/>
    <b v="0"/>
    <n v="0"/>
    <s v=""/>
    <b v="0"/>
    <s v="en"/>
    <m/>
    <s v=""/>
    <b v="0"/>
    <n v="2"/>
    <s v="1191686414011899909"/>
    <s v="Twitter for iPhone"/>
    <b v="0"/>
    <s v="1191686414011899909"/>
    <s v="Tweet"/>
    <n v="0"/>
    <n v="0"/>
    <m/>
    <m/>
    <m/>
    <m/>
    <m/>
    <m/>
    <m/>
    <m/>
    <n v="1"/>
    <s v="3"/>
    <s v="3"/>
    <m/>
    <m/>
    <m/>
    <m/>
    <m/>
    <m/>
    <m/>
    <m/>
    <m/>
  </r>
  <r>
    <s v="_elena"/>
    <s v="mozilla"/>
    <m/>
    <m/>
    <m/>
    <m/>
    <m/>
    <m/>
    <m/>
    <m/>
    <s v="No"/>
    <n v="79"/>
    <m/>
    <m/>
    <x v="0"/>
    <d v="2019-11-05T13:08:57.000"/>
    <s v="This morning on the Future Societies stage at @WebSummit, @politicoâ€™s @markscott82 interviewed @lrainie ( @pewresearch ) and @MitchellBaker ( @mozilla ) regarding the future of the Internet. Fascinating discussion about privacy, data rights and regulation #WebSummit2019 https://t.co/xALpTaG9gj"/>
    <m/>
    <m/>
    <x v="8"/>
    <s v="https://pbs.twimg.com/media/EInIazUWwAYPrNr.jpg"/>
    <s v="https://pbs.twimg.com/media/EInIazUWwAYPrNr.jpg"/>
    <x v="28"/>
    <s v="https://twitter.com/#!/_elena/status/1191703950174687232"/>
    <m/>
    <m/>
    <s v="1191703950174687232"/>
    <m/>
    <b v="0"/>
    <n v="3"/>
    <s v=""/>
    <b v="0"/>
    <s v="en"/>
    <m/>
    <s v=""/>
    <b v="0"/>
    <n v="0"/>
    <s v=""/>
    <s v="Tweetbot for iÎŸS"/>
    <b v="0"/>
    <s v="1191703950174687232"/>
    <s v="Tweet"/>
    <n v="0"/>
    <n v="0"/>
    <m/>
    <m/>
    <m/>
    <m/>
    <m/>
    <m/>
    <m/>
    <m/>
    <n v="1"/>
    <s v="3"/>
    <s v="3"/>
    <n v="1"/>
    <n v="3.0303030303030303"/>
    <n v="0"/>
    <n v="0"/>
    <n v="0"/>
    <n v="0"/>
    <n v="32"/>
    <n v="96.96969696969697"/>
    <n v="33"/>
  </r>
  <r>
    <s v="prlvx"/>
    <s v="mozilla"/>
    <m/>
    <m/>
    <m/>
    <m/>
    <m/>
    <m/>
    <m/>
    <m/>
    <s v="No"/>
    <n v="80"/>
    <m/>
    <m/>
    <x v="0"/>
    <d v="2019-11-05T21:13:29.000"/>
    <s v="@_elena @WebSummit @politico @markscott82 @lrainie @pewresearch @MitchellBaker @mozilla Enjoy Lisbon!"/>
    <m/>
    <m/>
    <x v="0"/>
    <m/>
    <s v="http://pbs.twimg.com/profile_images/1045435981459947521/Yte_KZ-j_normal.jpg"/>
    <x v="29"/>
    <s v="https://twitter.com/#!/prlvx/status/1191825886972125195"/>
    <m/>
    <m/>
    <s v="1191825886972125195"/>
    <s v="1191703950174687232"/>
    <b v="0"/>
    <n v="0"/>
    <s v="15687093"/>
    <b v="0"/>
    <s v="en"/>
    <m/>
    <s v=""/>
    <b v="0"/>
    <n v="0"/>
    <s v=""/>
    <s v="Tweetbot for iÎŸS"/>
    <b v="0"/>
    <s v="1191703950174687232"/>
    <s v="Tweet"/>
    <n v="0"/>
    <n v="0"/>
    <m/>
    <m/>
    <m/>
    <m/>
    <m/>
    <m/>
    <m/>
    <m/>
    <n v="1"/>
    <s v="3"/>
    <s v="3"/>
    <m/>
    <m/>
    <m/>
    <m/>
    <m/>
    <m/>
    <m/>
    <m/>
    <m/>
  </r>
  <r>
    <s v="_elena"/>
    <s v="snowden"/>
    <m/>
    <m/>
    <m/>
    <m/>
    <m/>
    <m/>
    <m/>
    <m/>
    <s v="No"/>
    <n v="88"/>
    <m/>
    <m/>
    <x v="0"/>
    <d v="2019-11-04T19:56:59.000"/>
    <s v="@lrainie @Snowden Yes ! His speech was absolutely electrifying. _x000a__x000a_And I look forward to your panel tomorrow Lee"/>
    <m/>
    <m/>
    <x v="0"/>
    <m/>
    <s v="http://pbs.twimg.com/profile_images/1129055525570793473/I3Wm0iUL_normal.jpg"/>
    <x v="30"/>
    <s v="https://twitter.com/#!/_elena/status/1191444246588534789"/>
    <m/>
    <m/>
    <s v="1191444246588534789"/>
    <s v="1191431437607735297"/>
    <b v="0"/>
    <n v="0"/>
    <s v="16129526"/>
    <b v="0"/>
    <s v="en"/>
    <m/>
    <s v=""/>
    <b v="0"/>
    <n v="0"/>
    <s v=""/>
    <s v="Tweetbot for iÎŸS"/>
    <b v="0"/>
    <s v="1191431437607735297"/>
    <s v="Tweet"/>
    <n v="0"/>
    <n v="0"/>
    <m/>
    <m/>
    <m/>
    <m/>
    <m/>
    <m/>
    <m/>
    <m/>
    <n v="1"/>
    <s v="3"/>
    <s v="1"/>
    <m/>
    <m/>
    <m/>
    <m/>
    <m/>
    <m/>
    <m/>
    <m/>
    <m/>
  </r>
  <r>
    <s v="elonuniversity"/>
    <s v="pewinternet"/>
    <m/>
    <m/>
    <m/>
    <m/>
    <m/>
    <m/>
    <m/>
    <m/>
    <s v="No"/>
    <n v="100"/>
    <m/>
    <m/>
    <x v="0"/>
    <d v="2019-11-05T21:35:42.000"/>
    <s v="RT @ImagineInternet: Happy to see @LRainie tell about our @ImagineInternet, @ElonComm &amp;amp; @PewInternet report on the &quot;Next 50 Years of Digitaâ€¦"/>
    <m/>
    <m/>
    <x v="0"/>
    <m/>
    <s v="http://pbs.twimg.com/profile_images/1103273093273931776/Mzg5ufrp_normal.jpg"/>
    <x v="31"/>
    <s v="https://twitter.com/#!/elonuniversity/status/1191831477379649539"/>
    <m/>
    <m/>
    <s v="1191831477379649539"/>
    <m/>
    <b v="0"/>
    <n v="0"/>
    <s v=""/>
    <b v="0"/>
    <s v="en"/>
    <m/>
    <s v=""/>
    <b v="0"/>
    <n v="5"/>
    <s v="1191831087795884039"/>
    <s v="Twitter Web App"/>
    <b v="0"/>
    <s v="1191831087795884039"/>
    <s v="Tweet"/>
    <n v="0"/>
    <n v="0"/>
    <m/>
    <m/>
    <m/>
    <m/>
    <m/>
    <m/>
    <m/>
    <m/>
    <n v="1"/>
    <s v="5"/>
    <s v="5"/>
    <m/>
    <m/>
    <m/>
    <m/>
    <m/>
    <m/>
    <m/>
    <m/>
    <m/>
  </r>
  <r>
    <s v="elondan"/>
    <s v="pewinternet"/>
    <m/>
    <m/>
    <m/>
    <m/>
    <m/>
    <m/>
    <m/>
    <m/>
    <s v="No"/>
    <n v="104"/>
    <m/>
    <m/>
    <x v="0"/>
    <d v="2019-11-05T21:36:48.000"/>
    <s v="RT @ImagineInternet: Happy to see @LRainie tell about our @ImagineInternet, @ElonComm &amp;amp; @PewInternet report on the &quot;Next 50 Years of Digitaâ€¦"/>
    <m/>
    <m/>
    <x v="0"/>
    <m/>
    <s v="http://pbs.twimg.com/profile_images/137959287/dja_normal.jpg"/>
    <x v="32"/>
    <s v="https://twitter.com/#!/elondan/status/1191831756548300800"/>
    <m/>
    <m/>
    <s v="1191831756548300800"/>
    <m/>
    <b v="0"/>
    <n v="0"/>
    <s v=""/>
    <b v="0"/>
    <s v="en"/>
    <m/>
    <s v=""/>
    <b v="0"/>
    <n v="5"/>
    <s v="1191831087795884039"/>
    <s v="Twitterrific for iOS"/>
    <b v="0"/>
    <s v="1191831087795884039"/>
    <s v="Tweet"/>
    <n v="0"/>
    <n v="0"/>
    <m/>
    <m/>
    <m/>
    <m/>
    <m/>
    <m/>
    <m/>
    <m/>
    <n v="1"/>
    <s v="5"/>
    <s v="5"/>
    <m/>
    <m/>
    <m/>
    <m/>
    <m/>
    <m/>
    <m/>
    <m/>
    <m/>
  </r>
  <r>
    <s v="dalwar23"/>
    <s v="snowden"/>
    <m/>
    <m/>
    <m/>
    <m/>
    <m/>
    <m/>
    <m/>
    <m/>
    <s v="No"/>
    <n v="108"/>
    <m/>
    <m/>
    <x v="0"/>
    <d v="2019-11-04T20:41:34.000"/>
    <s v="@lrainie @Snowden Anything that can go wrong will go wrong - Muphy's law. Isn't it always the case? #WebSummit"/>
    <m/>
    <m/>
    <x v="3"/>
    <m/>
    <s v="http://pbs.twimg.com/profile_images/1177164984813535232/QpusFCe1_normal.jpg"/>
    <x v="33"/>
    <s v="https://twitter.com/#!/dalwar23/status/1191455466892734466"/>
    <m/>
    <m/>
    <s v="1191455466892734466"/>
    <s v="1191431437607735297"/>
    <b v="0"/>
    <n v="0"/>
    <s v="16129526"/>
    <b v="0"/>
    <s v="en"/>
    <m/>
    <s v=""/>
    <b v="0"/>
    <n v="1"/>
    <s v=""/>
    <s v="Twitter Web App"/>
    <b v="0"/>
    <s v="1191431437607735297"/>
    <s v="Tweet"/>
    <n v="0"/>
    <n v="0"/>
    <m/>
    <m/>
    <m/>
    <m/>
    <m/>
    <m/>
    <m/>
    <m/>
    <n v="1"/>
    <s v="1"/>
    <s v="1"/>
    <m/>
    <m/>
    <m/>
    <m/>
    <m/>
    <m/>
    <m/>
    <m/>
    <m/>
  </r>
  <r>
    <s v="coimbrasummit"/>
    <s v="dalwar23"/>
    <m/>
    <m/>
    <m/>
    <m/>
    <m/>
    <m/>
    <m/>
    <m/>
    <s v="No"/>
    <n v="110"/>
    <m/>
    <m/>
    <x v="0"/>
    <d v="2019-11-04T20:43:45.000"/>
    <s v="RT @dalwar23: @lrainie @Snowden Anything that can go wrong will go wrong - Muphy's law. Isn't it always the case? #WebSummit"/>
    <m/>
    <m/>
    <x v="3"/>
    <m/>
    <s v="http://pbs.twimg.com/profile_images/786513701583069184/OFb7pB3z_normal.jpg"/>
    <x v="34"/>
    <s v="https://twitter.com/#!/coimbrasummit/status/1191456016409530369"/>
    <m/>
    <m/>
    <s v="1191456016409530369"/>
    <m/>
    <b v="0"/>
    <n v="0"/>
    <s v=""/>
    <b v="0"/>
    <s v="en"/>
    <m/>
    <s v=""/>
    <b v="0"/>
    <n v="1"/>
    <s v="1191455466892734466"/>
    <s v="WebSummitBot2"/>
    <b v="0"/>
    <s v="1191455466892734466"/>
    <s v="Tweet"/>
    <n v="0"/>
    <n v="0"/>
    <m/>
    <m/>
    <m/>
    <m/>
    <m/>
    <m/>
    <m/>
    <m/>
    <n v="1"/>
    <s v="1"/>
    <s v="1"/>
    <m/>
    <m/>
    <m/>
    <m/>
    <m/>
    <m/>
    <m/>
    <m/>
    <m/>
  </r>
  <r>
    <s v="jannaq"/>
    <s v="pewinternet"/>
    <m/>
    <m/>
    <m/>
    <m/>
    <m/>
    <m/>
    <m/>
    <m/>
    <s v="No"/>
    <n v="111"/>
    <m/>
    <m/>
    <x v="0"/>
    <d v="2019-11-05T21:27:07.000"/>
    <s v="Happy to see our @ImagineInternet &amp;amp; @PewInternet report on the &quot;Next 50 Years of Digital Life&quot; featured on the mega #WebSummit mainstage today at the 80,000-participant #WebSummit2019! https://t.co/x6lM3lYYef"/>
    <s v="https://twitter.com/lrainie/status/1191715513870630912"/>
    <s v="twitter.com"/>
    <x v="9"/>
    <m/>
    <s v="http://pbs.twimg.com/profile_images/472147385578041344/udqNGwDZ_normal.jpeg"/>
    <x v="35"/>
    <s v="https://twitter.com/#!/jannaq/status/1191829320240697344"/>
    <m/>
    <m/>
    <s v="1191829320240697344"/>
    <m/>
    <b v="0"/>
    <n v="1"/>
    <s v=""/>
    <b v="1"/>
    <s v="en"/>
    <m/>
    <s v="1191715513870630912"/>
    <b v="0"/>
    <n v="1"/>
    <s v=""/>
    <s v="Twitter Web App"/>
    <b v="0"/>
    <s v="1191829320240697344"/>
    <s v="Tweet"/>
    <n v="0"/>
    <n v="0"/>
    <m/>
    <m/>
    <m/>
    <m/>
    <m/>
    <m/>
    <m/>
    <m/>
    <n v="1"/>
    <s v="5"/>
    <s v="5"/>
    <n v="1"/>
    <n v="3.4482758620689653"/>
    <n v="0"/>
    <n v="0"/>
    <n v="0"/>
    <n v="0"/>
    <n v="28"/>
    <n v="96.55172413793103"/>
    <n v="29"/>
  </r>
  <r>
    <s v="coimbrasummit"/>
    <s v="jannaq"/>
    <m/>
    <m/>
    <m/>
    <m/>
    <m/>
    <m/>
    <m/>
    <m/>
    <s v="No"/>
    <n v="113"/>
    <m/>
    <m/>
    <x v="0"/>
    <d v="2019-11-05T21:28:36.000"/>
    <s v="RT @JannaQ: Happy to see our @ImagineInternet &amp;amp; @PewInternet report on the &quot;Next 50 Years of Digital Life&quot; featured on the mega #WebSummitâ€¦"/>
    <m/>
    <m/>
    <x v="3"/>
    <m/>
    <s v="http://pbs.twimg.com/profile_images/786513701583069184/OFb7pB3z_normal.jpg"/>
    <x v="36"/>
    <s v="https://twitter.com/#!/coimbrasummit/status/1191829691554041856"/>
    <m/>
    <m/>
    <s v="1191829691554041856"/>
    <m/>
    <b v="0"/>
    <n v="0"/>
    <s v=""/>
    <b v="1"/>
    <s v="en"/>
    <m/>
    <s v="1191715513870630912"/>
    <b v="0"/>
    <n v="1"/>
    <s v="1191829320240697344"/>
    <s v="WebSummitBot2"/>
    <b v="0"/>
    <s v="1191829320240697344"/>
    <s v="Tweet"/>
    <n v="0"/>
    <n v="0"/>
    <m/>
    <m/>
    <m/>
    <m/>
    <m/>
    <m/>
    <m/>
    <m/>
    <n v="1"/>
    <s v="1"/>
    <s v="5"/>
    <m/>
    <m/>
    <m/>
    <m/>
    <m/>
    <m/>
    <m/>
    <m/>
    <m/>
  </r>
  <r>
    <s v="coimbrasummit"/>
    <s v="pewinternet"/>
    <m/>
    <m/>
    <m/>
    <m/>
    <m/>
    <m/>
    <m/>
    <m/>
    <s v="No"/>
    <n v="118"/>
    <m/>
    <m/>
    <x v="0"/>
    <d v="2019-11-05T21:43:47.000"/>
    <s v="RT @ImagineInternet: Happy to see @LRainie tell about our @ImagineInternet, @ElonComm &amp;amp; @PewInternet report on the &quot;Next 50 Years of Digitaâ€¦"/>
    <m/>
    <m/>
    <x v="0"/>
    <m/>
    <s v="http://pbs.twimg.com/profile_images/786513701583069184/OFb7pB3z_normal.jpg"/>
    <x v="37"/>
    <s v="https://twitter.com/#!/coimbrasummit/status/1191833512934039553"/>
    <m/>
    <m/>
    <s v="1191833512934039553"/>
    <m/>
    <b v="0"/>
    <n v="0"/>
    <s v=""/>
    <b v="0"/>
    <s v="en"/>
    <m/>
    <s v=""/>
    <b v="0"/>
    <n v="5"/>
    <s v="1191831087795884039"/>
    <s v="WebSummitBot2"/>
    <b v="0"/>
    <s v="1191831087795884039"/>
    <s v="Tweet"/>
    <n v="0"/>
    <n v="0"/>
    <m/>
    <m/>
    <m/>
    <m/>
    <m/>
    <m/>
    <m/>
    <m/>
    <n v="2"/>
    <s v="1"/>
    <s v="5"/>
    <m/>
    <m/>
    <m/>
    <m/>
    <m/>
    <m/>
    <m/>
    <m/>
    <m/>
  </r>
  <r>
    <s v="imagineinternet"/>
    <s v="eloncomm"/>
    <m/>
    <m/>
    <m/>
    <m/>
    <m/>
    <m/>
    <m/>
    <m/>
    <s v="Yes"/>
    <n v="122"/>
    <m/>
    <m/>
    <x v="0"/>
    <d v="2019-11-05T21:34:09.000"/>
    <s v="Happy to see @LRainie tell about our @ImagineInternet, @ElonComm &amp;amp; @PewInternet report on the &quot;Next 50 Years of Digital Life&quot; live on the mega #WebSummit mainstage today at the 80,000-participant #WebSummit2019! Read the report here: https://t.co/72uYjJ6A47 https://t.co/Ks2vWhO5OR"/>
    <s v="https://www.elon.edu/u/imagining/surveys/x-2-internet-50th-2019/"/>
    <s v="elon.edu"/>
    <x v="9"/>
    <s v="https://pbs.twimg.com/media/EIo8DkEXUAAG9pa.jpg"/>
    <s v="https://pbs.twimg.com/media/EIo8DkEXUAAG9pa.jpg"/>
    <x v="38"/>
    <s v="https://twitter.com/#!/imagineinternet/status/1191831087795884039"/>
    <m/>
    <m/>
    <s v="1191831087795884039"/>
    <m/>
    <b v="0"/>
    <n v="12"/>
    <s v=""/>
    <b v="0"/>
    <s v="en"/>
    <m/>
    <s v=""/>
    <b v="0"/>
    <n v="5"/>
    <s v=""/>
    <s v="Twitter Web App"/>
    <b v="0"/>
    <s v="1191831087795884039"/>
    <s v="Tweet"/>
    <n v="0"/>
    <n v="0"/>
    <m/>
    <m/>
    <m/>
    <m/>
    <m/>
    <m/>
    <m/>
    <m/>
    <n v="1"/>
    <s v="5"/>
    <s v="5"/>
    <n v="1"/>
    <n v="2.7027027027027026"/>
    <n v="0"/>
    <n v="0"/>
    <n v="0"/>
    <n v="0"/>
    <n v="36"/>
    <n v="97.29729729729729"/>
    <n v="37"/>
  </r>
  <r>
    <s v="eloncomm"/>
    <s v="pewinternet"/>
    <m/>
    <m/>
    <m/>
    <m/>
    <m/>
    <m/>
    <m/>
    <m/>
    <s v="No"/>
    <n v="123"/>
    <m/>
    <m/>
    <x v="0"/>
    <d v="2019-11-06T00:54:44.000"/>
    <s v="RT @ImagineInternet: Happy to see @LRainie tell about our @ImagineInternet, @ElonComm &amp;amp; @PewInternet report on the &quot;Next 50 Years of Digitaâ€¦"/>
    <m/>
    <m/>
    <x v="0"/>
    <m/>
    <s v="http://pbs.twimg.com/profile_images/1103283608184410113/FPDpDq3i_normal.png"/>
    <x v="39"/>
    <s v="https://twitter.com/#!/eloncomm/status/1191881566877822976"/>
    <m/>
    <m/>
    <s v="1191881566877822976"/>
    <m/>
    <b v="0"/>
    <n v="0"/>
    <s v=""/>
    <b v="0"/>
    <s v="en"/>
    <m/>
    <s v=""/>
    <b v="0"/>
    <n v="5"/>
    <s v="1191831087795884039"/>
    <s v="Twitter for iPhone"/>
    <b v="0"/>
    <s v="1191831087795884039"/>
    <s v="Tweet"/>
    <n v="0"/>
    <n v="0"/>
    <m/>
    <m/>
    <m/>
    <m/>
    <m/>
    <m/>
    <m/>
    <m/>
    <n v="1"/>
    <s v="5"/>
    <s v="5"/>
    <m/>
    <m/>
    <m/>
    <m/>
    <m/>
    <m/>
    <m/>
    <m/>
    <m/>
  </r>
  <r>
    <s v="rocford"/>
    <s v="eloncomm"/>
    <m/>
    <m/>
    <m/>
    <m/>
    <m/>
    <m/>
    <m/>
    <m/>
    <s v="No"/>
    <n v="126"/>
    <m/>
    <m/>
    <x v="0"/>
    <d v="2019-11-06T05:04:07.000"/>
    <s v="RT @ImagineInternet: Happy to see @LRainie tell about our @ImagineInternet, @ElonComm &amp;amp; @PewInternet report on the &quot;Next 50 Years of Digitaâ€¦"/>
    <m/>
    <m/>
    <x v="0"/>
    <m/>
    <s v="http://pbs.twimg.com/profile_images/1035892120412934144/W8mupHGT_normal.jpg"/>
    <x v="40"/>
    <s v="https://twitter.com/#!/rocford/status/1191944326005317632"/>
    <m/>
    <m/>
    <s v="1191944326005317632"/>
    <m/>
    <b v="0"/>
    <n v="0"/>
    <s v=""/>
    <b v="0"/>
    <s v="en"/>
    <m/>
    <s v=""/>
    <b v="0"/>
    <n v="5"/>
    <s v="1191831087795884039"/>
    <s v="Twitter for Android"/>
    <b v="0"/>
    <s v="1191831087795884039"/>
    <s v="Tweet"/>
    <n v="0"/>
    <n v="0"/>
    <m/>
    <m/>
    <m/>
    <m/>
    <m/>
    <m/>
    <m/>
    <m/>
    <n v="1"/>
    <s v="5"/>
    <s v="5"/>
    <m/>
    <m/>
    <m/>
    <m/>
    <m/>
    <m/>
    <m/>
    <m/>
    <m/>
  </r>
  <r>
    <s v="neo_globe"/>
    <s v="neo_globe"/>
    <m/>
    <m/>
    <m/>
    <m/>
    <m/>
    <m/>
    <m/>
    <m/>
    <s v="No"/>
    <n v="130"/>
    <m/>
    <m/>
    <x v="1"/>
    <d v="2019-11-06T10:50:01.000"/>
    <s v="6G is just the next G in the G-String.... consumers donâ€™t care; they want the service and the application, not the marketing. https://t.co/n4c7oaIVsd"/>
    <s v="https://twitter.com/lrainie/status/1192027538190671872"/>
    <s v="twitter.com"/>
    <x v="0"/>
    <m/>
    <s v="http://pbs.twimg.com/profile_images/818213567090556928/-FaDPrzU_normal.jpg"/>
    <x v="41"/>
    <s v="https://twitter.com/#!/neo_globe/status/1192031376351956993"/>
    <m/>
    <m/>
    <s v="1192031376351956993"/>
    <m/>
    <b v="0"/>
    <n v="0"/>
    <s v=""/>
    <b v="1"/>
    <s v="en"/>
    <m/>
    <s v="1192027538190671872"/>
    <b v="0"/>
    <n v="0"/>
    <s v=""/>
    <s v="Twitter for iPhone"/>
    <b v="0"/>
    <s v="1192031376351956993"/>
    <s v="Tweet"/>
    <n v="0"/>
    <n v="0"/>
    <m/>
    <m/>
    <m/>
    <m/>
    <m/>
    <m/>
    <m/>
    <m/>
    <n v="1"/>
    <s v="4"/>
    <s v="4"/>
    <n v="0"/>
    <n v="0"/>
    <n v="0"/>
    <n v="0"/>
    <n v="0"/>
    <n v="0"/>
    <n v="24"/>
    <n v="100"/>
    <n v="24"/>
  </r>
  <r>
    <s v="ianmcalvert"/>
    <s v="bradsmi"/>
    <m/>
    <m/>
    <m/>
    <m/>
    <m/>
    <m/>
    <m/>
    <m/>
    <s v="No"/>
    <n v="131"/>
    <m/>
    <m/>
    <x v="0"/>
    <d v="2019-11-06T19:06:09.000"/>
    <s v="What is the context of this @lrainie?_x000a__x000a_We have a new G every decade, so hence we know #6G is coming, it's just when?_x000a__x000a_Early, mid or late 2020's?_x000a__x000a_In what way was @BradSmi talking about the migration from #5G to #6G? https://t.co/Jh25EOJu1a"/>
    <s v="https://twitter.com/lrainie/status/1192027538190671872"/>
    <s v="twitter.com"/>
    <x v="10"/>
    <m/>
    <s v="http://pbs.twimg.com/profile_images/751394275624099840/4Vs2moLb_normal.jpg"/>
    <x v="42"/>
    <s v="https://twitter.com/#!/ianmcalvert/status/1192156233232506881"/>
    <m/>
    <m/>
    <s v="1192156233232506881"/>
    <m/>
    <b v="0"/>
    <n v="0"/>
    <s v=""/>
    <b v="1"/>
    <s v="en"/>
    <m/>
    <s v="1192027538190671872"/>
    <b v="0"/>
    <n v="0"/>
    <s v=""/>
    <s v="Twitter for Android"/>
    <b v="0"/>
    <s v="1192156233232506881"/>
    <s v="Tweet"/>
    <n v="0"/>
    <n v="0"/>
    <m/>
    <m/>
    <m/>
    <m/>
    <m/>
    <m/>
    <m/>
    <m/>
    <n v="1"/>
    <s v="1"/>
    <s v="1"/>
    <n v="0"/>
    <n v="0"/>
    <n v="0"/>
    <n v="0"/>
    <n v="0"/>
    <n v="0"/>
    <n v="42"/>
    <n v="100"/>
    <n v="42"/>
  </r>
  <r>
    <s v="djunivrse"/>
    <s v="djunivrse"/>
    <m/>
    <m/>
    <m/>
    <m/>
    <m/>
    <m/>
    <m/>
    <m/>
    <s v="No"/>
    <n v="133"/>
    <m/>
    <m/>
    <x v="1"/>
    <d v="2019-11-08T05:01:49.000"/>
    <s v="RAPTURE IS FOREVER https://t.co/zqO3doTMat"/>
    <s v="https://twitter.com/lrainie/status/1191431437607735297"/>
    <s v="twitter.com"/>
    <x v="0"/>
    <m/>
    <s v="http://pbs.twimg.com/profile_images/1194790769195917313/IevBNI5c_normal.jpg"/>
    <x v="43"/>
    <s v="https://twitter.com/#!/djunivrse/status/1192668524063449090"/>
    <m/>
    <m/>
    <s v="1192668524063449090"/>
    <m/>
    <b v="0"/>
    <n v="0"/>
    <s v=""/>
    <b v="1"/>
    <s v="en"/>
    <m/>
    <s v="1191431437607735297"/>
    <b v="0"/>
    <n v="0"/>
    <s v=""/>
    <s v="Twitter Web App"/>
    <b v="0"/>
    <s v="1192668524063449090"/>
    <s v="Tweet"/>
    <n v="0"/>
    <n v="0"/>
    <m/>
    <m/>
    <m/>
    <m/>
    <m/>
    <m/>
    <m/>
    <m/>
    <n v="1"/>
    <s v="4"/>
    <s v="4"/>
    <n v="1"/>
    <n v="33.333333333333336"/>
    <n v="0"/>
    <n v="0"/>
    <n v="0"/>
    <n v="0"/>
    <n v="2"/>
    <n v="66.66666666666667"/>
    <n v="3"/>
  </r>
  <r>
    <s v="danbuk4"/>
    <s v="pewinternet"/>
    <m/>
    <m/>
    <m/>
    <m/>
    <m/>
    <m/>
    <m/>
    <m/>
    <s v="No"/>
    <n v="135"/>
    <m/>
    <m/>
    <x v="0"/>
    <d v="2019-11-01T16:35:35.000"/>
    <s v="Colonized by #Data: The Hollowing Out of Digital Society | @CouldryNick https://t.co/VoxEgLCWYo @bencasselman @byHeatherLong @JustinWolfers @BrendanNyhan @MattGrossmann @sfrostenson @leedrutman @maggiekb1 @Anna_Rothschild @nwspk @edsaperia @lrainie @timberners_lee @pewinternet"/>
    <s v="https://www.youtube.com/watch?v=EszTAS7pq_o&amp;feature=youtu.be"/>
    <s v="youtube.com"/>
    <x v="11"/>
    <m/>
    <s v="http://pbs.twimg.com/profile_images/489259604883165186/ui1i5dL0_normal.jpeg"/>
    <x v="44"/>
    <s v="https://twitter.com/#!/danbuk4/status/1190306401555488768"/>
    <m/>
    <m/>
    <s v="1190306401555488768"/>
    <m/>
    <b v="0"/>
    <n v="0"/>
    <s v=""/>
    <b v="0"/>
    <s v="en"/>
    <m/>
    <s v=""/>
    <b v="0"/>
    <n v="1"/>
    <s v=""/>
    <s v="Twitter Web App"/>
    <b v="0"/>
    <s v="1190306401555488768"/>
    <s v="Retweet"/>
    <n v="0"/>
    <n v="0"/>
    <m/>
    <m/>
    <m/>
    <m/>
    <m/>
    <m/>
    <m/>
    <m/>
    <n v="1"/>
    <s v="2"/>
    <s v="5"/>
    <m/>
    <m/>
    <m/>
    <m/>
    <m/>
    <m/>
    <m/>
    <m/>
    <m/>
  </r>
  <r>
    <s v="danbuk4"/>
    <s v="byheatherlong"/>
    <m/>
    <m/>
    <m/>
    <m/>
    <m/>
    <m/>
    <m/>
    <m/>
    <s v="No"/>
    <n v="147"/>
    <m/>
    <m/>
    <x v="0"/>
    <d v="2019-11-03T04:45:24.000"/>
    <s v="RT @DanBuk4: Colonized by #Data: The Hollowing Out of Digital Society | @CouldryNick https://t.co/VoxEgLCWYo @bencasselman @byHeatherLong @â€¦"/>
    <s v="https://www.youtube.com/watch?v=EszTAS7pq_o&amp;feature=youtu.be"/>
    <s v="youtube.com"/>
    <x v="11"/>
    <m/>
    <s v="http://pbs.twimg.com/profile_images/489259604883165186/ui1i5dL0_normal.jpeg"/>
    <x v="45"/>
    <s v="https://twitter.com/#!/danbuk4/status/1190852453891268609"/>
    <m/>
    <m/>
    <s v="1190852453891268609"/>
    <m/>
    <b v="0"/>
    <n v="0"/>
    <s v=""/>
    <b v="0"/>
    <s v="en"/>
    <m/>
    <s v=""/>
    <b v="0"/>
    <n v="1"/>
    <s v="1190306401555488768"/>
    <s v="Twitter Web App"/>
    <b v="0"/>
    <s v="1190306401555488768"/>
    <s v="Tweet"/>
    <n v="0"/>
    <n v="0"/>
    <m/>
    <m/>
    <m/>
    <m/>
    <m/>
    <m/>
    <m/>
    <m/>
    <n v="2"/>
    <s v="2"/>
    <s v="2"/>
    <m/>
    <m/>
    <m/>
    <m/>
    <m/>
    <m/>
    <m/>
    <m/>
    <m/>
  </r>
  <r>
    <s v="danbuk4"/>
    <s v="carlotaprzperez"/>
    <m/>
    <m/>
    <m/>
    <m/>
    <m/>
    <m/>
    <m/>
    <m/>
    <s v="No"/>
    <n v="152"/>
    <m/>
    <m/>
    <x v="0"/>
    <d v="2019-11-12T14:05:47.000"/>
    <s v="How #BigTech and Finance Betrayed Us and What We Can Do About It | @RanaForoohar https://t.co/62pHRssgUb @MullerCatelijne @CjColclough @aimeevanrobot @Ciran0 @katewaldock @kevinrkosar @StefanoFeltri @MazzucatoM @IIPP_UCL @lrainie @rainerkattel @jryancollins @CarlotaPrzPerez"/>
    <s v="https://www.youtube.com/watch?v=E9ZLNuhd9UU&amp;feature=youtu.be"/>
    <s v="youtube.com"/>
    <x v="12"/>
    <m/>
    <s v="http://pbs.twimg.com/profile_images/489259604883165186/ui1i5dL0_normal.jpeg"/>
    <x v="46"/>
    <s v="https://twitter.com/#!/danbuk4/status/1194254967990882305"/>
    <m/>
    <m/>
    <s v="1194254967990882305"/>
    <m/>
    <b v="0"/>
    <n v="0"/>
    <s v=""/>
    <b v="0"/>
    <s v="en"/>
    <m/>
    <s v=""/>
    <b v="0"/>
    <n v="0"/>
    <s v=""/>
    <s v="Twitter Web App"/>
    <b v="0"/>
    <s v="1194254967990882305"/>
    <s v="Tweet"/>
    <n v="0"/>
    <n v="0"/>
    <m/>
    <m/>
    <m/>
    <m/>
    <m/>
    <m/>
    <m/>
    <m/>
    <n v="1"/>
    <s v="2"/>
    <s v="2"/>
    <m/>
    <m/>
    <m/>
    <m/>
    <m/>
    <m/>
    <m/>
    <m/>
    <m/>
  </r>
  <r>
    <s v="lrainie"/>
    <s v="snowden"/>
    <m/>
    <m/>
    <m/>
    <m/>
    <m/>
    <m/>
    <m/>
    <m/>
    <s v="No"/>
    <n v="167"/>
    <m/>
    <m/>
    <x v="0"/>
    <d v="2019-11-04T19:06:05.000"/>
    <s v="Words for the age from @Snowden at #WebSummit: â€œEverything always leaksâ€."/>
    <m/>
    <m/>
    <x v="3"/>
    <m/>
    <s v="http://pbs.twimg.com/profile_images/785925373/lee_ahead_of_the_curve_normal.png"/>
    <x v="47"/>
    <s v="https://twitter.com/#!/lrainie/status/1191431437607735297"/>
    <m/>
    <m/>
    <s v="1191431437607735297"/>
    <m/>
    <b v="0"/>
    <n v="146"/>
    <s v=""/>
    <b v="0"/>
    <s v="en"/>
    <m/>
    <s v=""/>
    <b v="0"/>
    <n v="57"/>
    <s v=""/>
    <s v="Twitter for iPhone"/>
    <b v="0"/>
    <s v="1191431437607735297"/>
    <s v="Tweet"/>
    <n v="0"/>
    <n v="0"/>
    <m/>
    <m/>
    <m/>
    <m/>
    <m/>
    <m/>
    <m/>
    <m/>
    <n v="1"/>
    <s v="1"/>
    <s v="1"/>
    <n v="0"/>
    <n v="0"/>
    <n v="0"/>
    <n v="0"/>
    <n v="0"/>
    <n v="0"/>
    <n v="12"/>
    <n v="100"/>
    <n v="12"/>
  </r>
  <r>
    <s v="kubazielinski"/>
    <s v="kubazielinski"/>
    <m/>
    <m/>
    <m/>
    <m/>
    <m/>
    <m/>
    <m/>
    <m/>
    <s v="No"/>
    <n v="168"/>
    <m/>
    <m/>
    <x v="1"/>
    <d v="2019-11-04T19:08:05.000"/>
    <s v="â€œOnly way to protect anyone is to protect everyoneâ€ Edward Snowden @ WebSummit main stage talking about redesigning the Internet. #WebSummit #WebSummitInsights"/>
    <m/>
    <m/>
    <x v="13"/>
    <m/>
    <s v="http://pbs.twimg.com/profile_images/1174079908282359810/EhrXACGP_normal.jpg"/>
    <x v="48"/>
    <s v="https://twitter.com/#!/kubazielinski/status/1191431940810924032"/>
    <m/>
    <m/>
    <s v="1191431940810924032"/>
    <m/>
    <b v="0"/>
    <n v="4"/>
    <s v=""/>
    <b v="0"/>
    <s v="en"/>
    <m/>
    <s v=""/>
    <b v="0"/>
    <n v="1"/>
    <s v=""/>
    <s v="Twitter for iPhone"/>
    <b v="0"/>
    <s v="1191431940810924032"/>
    <s v="Retweet"/>
    <n v="0"/>
    <n v="0"/>
    <m/>
    <m/>
    <m/>
    <m/>
    <m/>
    <m/>
    <m/>
    <m/>
    <n v="1"/>
    <s v="1"/>
    <s v="1"/>
    <n v="2"/>
    <n v="9.090909090909092"/>
    <n v="0"/>
    <n v="0"/>
    <n v="0"/>
    <n v="0"/>
    <n v="20"/>
    <n v="90.9090909090909"/>
    <n v="22"/>
  </r>
  <r>
    <s v="lrainie"/>
    <s v="kubazielinski"/>
    <m/>
    <m/>
    <m/>
    <m/>
    <m/>
    <m/>
    <m/>
    <m/>
    <s v="No"/>
    <n v="169"/>
    <m/>
    <m/>
    <x v="0"/>
    <d v="2019-11-04T19:08:52.000"/>
    <s v="RT @kubazielinski: â€œOnly way to protect anyone is to protect everyoneâ€ Edward Snowden @ WebSummit main stage talking about redesigning theâ€¦"/>
    <m/>
    <m/>
    <x v="0"/>
    <m/>
    <s v="http://pbs.twimg.com/profile_images/785925373/lee_ahead_of_the_curve_normal.png"/>
    <x v="49"/>
    <s v="https://twitter.com/#!/lrainie/status/1191432139532906496"/>
    <m/>
    <m/>
    <s v="1191432139532906496"/>
    <m/>
    <b v="0"/>
    <n v="0"/>
    <s v=""/>
    <b v="0"/>
    <s v="en"/>
    <m/>
    <s v=""/>
    <b v="0"/>
    <n v="1"/>
    <s v="1191431940810924032"/>
    <s v="Twitter for iPhone"/>
    <b v="0"/>
    <s v="1191431940810924032"/>
    <s v="Tweet"/>
    <n v="0"/>
    <n v="0"/>
    <m/>
    <m/>
    <m/>
    <m/>
    <m/>
    <m/>
    <m/>
    <m/>
    <n v="1"/>
    <s v="1"/>
    <s v="1"/>
    <n v="2"/>
    <n v="9.523809523809524"/>
    <n v="0"/>
    <n v="0"/>
    <n v="0"/>
    <n v="0"/>
    <n v="19"/>
    <n v="90.47619047619048"/>
    <n v="21"/>
  </r>
  <r>
    <s v="cnbci"/>
    <s v="cnbci"/>
    <m/>
    <m/>
    <m/>
    <m/>
    <m/>
    <m/>
    <m/>
    <m/>
    <s v="No"/>
    <n v="170"/>
    <m/>
    <m/>
    <x v="1"/>
    <d v="2019-11-04T19:17:03.000"/>
    <s v="Edward @Snowdenâ€™s closing message at #WebSummit: â€œThe only way to protect anyone is to protect everyone.â€ https://t.co/SukebaLpks"/>
    <m/>
    <m/>
    <x v="3"/>
    <s v="https://pbs.twimg.com/ext_tw_video_thumb/1191434138596904962/pu/img/mInWA1Krh_ukt1Lp.jpg"/>
    <s v="https://pbs.twimg.com/ext_tw_video_thumb/1191434138596904962/pu/img/mInWA1Krh_ukt1Lp.jpg"/>
    <x v="50"/>
    <s v="https://twitter.com/#!/cnbci/status/1191434199775023106"/>
    <m/>
    <m/>
    <s v="1191434199775023106"/>
    <s v="1191431197332852737"/>
    <b v="0"/>
    <n v="30"/>
    <s v="19898168"/>
    <b v="0"/>
    <s v="en"/>
    <m/>
    <s v=""/>
    <b v="0"/>
    <n v="14"/>
    <s v=""/>
    <s v="Twitter for iPhone"/>
    <b v="0"/>
    <s v="1191431197332852737"/>
    <s v="Retweet"/>
    <n v="0"/>
    <n v="0"/>
    <m/>
    <m/>
    <m/>
    <m/>
    <m/>
    <m/>
    <m/>
    <m/>
    <n v="1"/>
    <s v="1"/>
    <s v="1"/>
    <n v="2"/>
    <n v="10.526315789473685"/>
    <n v="0"/>
    <n v="0"/>
    <n v="0"/>
    <n v="0"/>
    <n v="17"/>
    <n v="89.47368421052632"/>
    <n v="19"/>
  </r>
  <r>
    <s v="lrainie"/>
    <s v="cnbci"/>
    <m/>
    <m/>
    <m/>
    <m/>
    <m/>
    <m/>
    <m/>
    <m/>
    <s v="No"/>
    <n v="171"/>
    <m/>
    <m/>
    <x v="0"/>
    <d v="2019-11-04T19:27:42.000"/>
    <s v="RT @CNBCi: Edward @Snowdenâ€™s closing message at #WebSummit: â€œThe only way to protect anyone is to protect everyone.â€ https://t.co/SukebaLpks"/>
    <m/>
    <m/>
    <x v="3"/>
    <s v="https://pbs.twimg.com/ext_tw_video_thumb/1191434138596904962/pu/img/mInWA1Krh_ukt1Lp.jpg"/>
    <s v="https://pbs.twimg.com/ext_tw_video_thumb/1191434138596904962/pu/img/mInWA1Krh_ukt1Lp.jpg"/>
    <x v="51"/>
    <s v="https://twitter.com/#!/lrainie/status/1191436879364808705"/>
    <m/>
    <m/>
    <s v="1191436879364808705"/>
    <m/>
    <b v="0"/>
    <n v="0"/>
    <s v=""/>
    <b v="0"/>
    <s v="en"/>
    <m/>
    <s v=""/>
    <b v="0"/>
    <n v="14"/>
    <s v="1191434199775023106"/>
    <s v="Twitter for iPhone"/>
    <b v="0"/>
    <s v="1191434199775023106"/>
    <s v="Tweet"/>
    <n v="0"/>
    <n v="0"/>
    <m/>
    <m/>
    <m/>
    <m/>
    <m/>
    <m/>
    <m/>
    <m/>
    <n v="1"/>
    <s v="1"/>
    <s v="1"/>
    <n v="2"/>
    <n v="9.523809523809524"/>
    <n v="0"/>
    <n v="0"/>
    <n v="0"/>
    <n v="0"/>
    <n v="19"/>
    <n v="90.47619047619048"/>
    <n v="21"/>
  </r>
  <r>
    <s v="livingfacts"/>
    <s v="livingfacts"/>
    <m/>
    <m/>
    <m/>
    <m/>
    <m/>
    <m/>
    <m/>
    <m/>
    <s v="No"/>
    <n v="172"/>
    <m/>
    <m/>
    <x v="1"/>
    <d v="2019-11-03T16:00:01.000"/>
    <s v="While a majority of Americans get some of their news from social media, 57% of them say they expect it to be largely inaccurate. Trust usâ€”youâ€™ll want to read moreðŸ˜‰: https://t.co/Zgdls7YBIM"/>
    <s v="https://livingfacts.us/36omimj"/>
    <s v="livingfacts.us"/>
    <x v="0"/>
    <m/>
    <s v="http://pbs.twimg.com/profile_images/1100146543213142016/8MlePXoD_normal.png"/>
    <x v="52"/>
    <s v="https://twitter.com/#!/livingfacts/status/1191022224343388160"/>
    <m/>
    <m/>
    <s v="1191022224343388160"/>
    <m/>
    <b v="0"/>
    <n v="321"/>
    <s v=""/>
    <b v="0"/>
    <s v="en"/>
    <m/>
    <s v=""/>
    <b v="0"/>
    <n v="108"/>
    <s v=""/>
    <s v="TweetDeck"/>
    <b v="0"/>
    <s v="1191022224343388160"/>
    <s v="Retweet"/>
    <n v="0"/>
    <n v="0"/>
    <m/>
    <m/>
    <m/>
    <m/>
    <m/>
    <m/>
    <m/>
    <m/>
    <n v="1"/>
    <s v="1"/>
    <s v="1"/>
    <n v="1"/>
    <n v="3.125"/>
    <n v="1"/>
    <n v="3.125"/>
    <n v="0"/>
    <n v="0"/>
    <n v="30"/>
    <n v="93.75"/>
    <n v="32"/>
  </r>
  <r>
    <s v="lrainie"/>
    <s v="livingfacts"/>
    <m/>
    <m/>
    <m/>
    <m/>
    <m/>
    <m/>
    <m/>
    <m/>
    <s v="No"/>
    <n v="173"/>
    <m/>
    <m/>
    <x v="0"/>
    <d v="2019-11-04T19:31:01.000"/>
    <s v="RT @LivingFacts: While a majority of Americans get some of their news from social media, 57% of them say they expect it to be largely inaccâ€¦"/>
    <m/>
    <m/>
    <x v="0"/>
    <m/>
    <s v="http://pbs.twimg.com/profile_images/785925373/lee_ahead_of_the_curve_normal.png"/>
    <x v="53"/>
    <s v="https://twitter.com/#!/lrainie/status/1191437715935551489"/>
    <m/>
    <m/>
    <s v="1191437715935551489"/>
    <m/>
    <b v="0"/>
    <n v="0"/>
    <s v=""/>
    <b v="0"/>
    <s v="en"/>
    <m/>
    <s v=""/>
    <b v="0"/>
    <n v="108"/>
    <s v="1191022224343388160"/>
    <s v="Twitter for iPhone"/>
    <b v="0"/>
    <s v="1191022224343388160"/>
    <s v="Tweet"/>
    <n v="0"/>
    <n v="0"/>
    <m/>
    <m/>
    <m/>
    <m/>
    <m/>
    <m/>
    <m/>
    <m/>
    <n v="1"/>
    <s v="1"/>
    <s v="1"/>
    <n v="0"/>
    <n v="0"/>
    <n v="0"/>
    <n v="0"/>
    <n v="0"/>
    <n v="0"/>
    <n v="26"/>
    <n v="100"/>
    <n v="26"/>
  </r>
  <r>
    <s v="lrainie"/>
    <s v="imagineinternet"/>
    <m/>
    <m/>
    <m/>
    <m/>
    <m/>
    <m/>
    <m/>
    <m/>
    <s v="Yes"/>
    <n v="175"/>
    <m/>
    <m/>
    <x v="0"/>
    <d v="2019-11-05T13:54:54.000"/>
    <s v="You can view the report about the future of digital life I discussed here https://t.co/OGDdLbxCCj. #WebSummit #WebSummit2019 cc: @ImagineInternet https://t.co/zWqpDSJQZp"/>
    <s v="https://www.pewresearch.org/internet/2019/10/28/experts-optimistic-about-the-next-50-years-of-digital-life/ https://twitter.com/bernardnatashal/status/1191686414011899909"/>
    <s v="pewresearch.org twitter.com"/>
    <x v="9"/>
    <m/>
    <s v="http://pbs.twimg.com/profile_images/785925373/lee_ahead_of_the_curve_normal.png"/>
    <x v="54"/>
    <s v="https://twitter.com/#!/lrainie/status/1191715513870630912"/>
    <m/>
    <m/>
    <s v="1191715513870630912"/>
    <m/>
    <b v="0"/>
    <n v="4"/>
    <s v=""/>
    <b v="1"/>
    <s v="en"/>
    <m/>
    <s v="1191686414011899909"/>
    <b v="0"/>
    <n v="1"/>
    <s v=""/>
    <s v="Twitter for iPhone"/>
    <b v="0"/>
    <s v="1191715513870630912"/>
    <s v="Tweet"/>
    <n v="0"/>
    <n v="0"/>
    <m/>
    <m/>
    <m/>
    <m/>
    <m/>
    <m/>
    <m/>
    <m/>
    <n v="1"/>
    <s v="1"/>
    <s v="5"/>
    <n v="0"/>
    <n v="0"/>
    <n v="0"/>
    <n v="0"/>
    <n v="0"/>
    <n v="0"/>
    <n v="18"/>
    <n v="100"/>
    <n v="18"/>
  </r>
  <r>
    <s v="briantkennedy"/>
    <s v="briantkennedy"/>
    <m/>
    <m/>
    <m/>
    <m/>
    <m/>
    <m/>
    <m/>
    <m/>
    <s v="No"/>
    <n v="176"/>
    <m/>
    <m/>
    <x v="1"/>
    <d v="2019-11-04T21:30:30.000"/>
    <s v="Last year, 67% of Americans said the federal government was doing too little to reduce the effects of #climatechange_x000a__x000a_https://t.co/0ttmhEKEIp https://t.co/28vv5pk89N"/>
    <s v="http://www.pewinternet.org/2018/05/14/majorities-see-government-efforts-to-protect-the-environment-as-insufficient/ https://twitter.com/nytimes/status/1191459963778015232"/>
    <s v="pewinternet.org twitter.com"/>
    <x v="14"/>
    <m/>
    <s v="http://pbs.twimg.com/profile_images/861208549900398592/T7uSspdK_normal.jpg"/>
    <x v="55"/>
    <s v="https://twitter.com/#!/briantkennedy/status/1191467781725794304"/>
    <m/>
    <m/>
    <s v="1191467781725794304"/>
    <m/>
    <b v="0"/>
    <n v="37"/>
    <s v=""/>
    <b v="1"/>
    <s v="en"/>
    <m/>
    <s v="1191459963778015232"/>
    <b v="0"/>
    <n v="33"/>
    <s v=""/>
    <s v="Twitter Web App"/>
    <b v="0"/>
    <s v="1191467781725794304"/>
    <s v="Retweet"/>
    <n v="0"/>
    <n v="0"/>
    <m/>
    <m/>
    <m/>
    <m/>
    <m/>
    <m/>
    <m/>
    <m/>
    <n v="1"/>
    <s v="1"/>
    <s v="1"/>
    <n v="0"/>
    <n v="0"/>
    <n v="0"/>
    <n v="0"/>
    <n v="0"/>
    <n v="0"/>
    <n v="19"/>
    <n v="100"/>
    <n v="19"/>
  </r>
  <r>
    <s v="lrainie"/>
    <s v="briantkennedy"/>
    <m/>
    <m/>
    <m/>
    <m/>
    <m/>
    <m/>
    <m/>
    <m/>
    <s v="No"/>
    <n v="177"/>
    <m/>
    <m/>
    <x v="0"/>
    <d v="2019-11-06T10:25:38.000"/>
    <s v="RT @briantkennedy: Last year, 67% of Americans said the federal government was doing too little to reduce the effects of #climatechange_x000a__x000a_htâ€¦"/>
    <m/>
    <m/>
    <x v="14"/>
    <m/>
    <s v="http://pbs.twimg.com/profile_images/785925373/lee_ahead_of_the_curve_normal.png"/>
    <x v="56"/>
    <s v="https://twitter.com/#!/lrainie/status/1192025241041682432"/>
    <m/>
    <m/>
    <s v="1192025241041682432"/>
    <m/>
    <b v="0"/>
    <n v="0"/>
    <s v=""/>
    <b v="1"/>
    <s v="en"/>
    <m/>
    <s v="1191459963778015232"/>
    <b v="0"/>
    <n v="33"/>
    <s v="1191467781725794304"/>
    <s v="Twitter for iPhone"/>
    <b v="0"/>
    <s v="1191467781725794304"/>
    <s v="Tweet"/>
    <n v="0"/>
    <n v="0"/>
    <m/>
    <m/>
    <m/>
    <m/>
    <m/>
    <m/>
    <m/>
    <m/>
    <n v="1"/>
    <s v="1"/>
    <s v="1"/>
    <n v="0"/>
    <n v="0"/>
    <n v="0"/>
    <n v="0"/>
    <n v="0"/>
    <n v="0"/>
    <n v="22"/>
    <n v="100"/>
    <n v="22"/>
  </r>
  <r>
    <s v="tomhingley_law"/>
    <s v="tomhingley_law"/>
    <m/>
    <m/>
    <m/>
    <m/>
    <m/>
    <m/>
    <m/>
    <m/>
    <s v="No"/>
    <n v="178"/>
    <m/>
    <m/>
    <x v="1"/>
    <d v="2019-11-06T10:42:11.000"/>
    <s v="The 2010s have been defined by developments in: 1) Computing power 2) the cloud 3) data 4) AI._x000a__x000a_The 2020s: 1) Quantum 2) Further digital and cloud innovation 3) 5G, 6G leading to ambient computing 4) AI + AGI_x000a__x000a_Read more at #FreshfieldsDigital _x000a_https://t.co/dggcJ0pjoJ_x000a__x000a_#WebSummit"/>
    <s v="https://digital.freshfields.com"/>
    <s v="freshfields.com"/>
    <x v="15"/>
    <m/>
    <s v="http://pbs.twimg.com/profile_images/846380363425427457/MC3t8qKM_normal.jpg"/>
    <x v="57"/>
    <s v="https://twitter.com/#!/tomhingley_law/status/1192029406253985792"/>
    <m/>
    <m/>
    <s v="1192029406253985792"/>
    <s v="1192028078240927745"/>
    <b v="0"/>
    <n v="5"/>
    <s v="3655718661"/>
    <b v="0"/>
    <s v="en"/>
    <m/>
    <s v=""/>
    <b v="0"/>
    <n v="2"/>
    <s v=""/>
    <s v="Twitter for iPhone"/>
    <b v="0"/>
    <s v="1192028078240927745"/>
    <s v="Retweet"/>
    <n v="0"/>
    <n v="0"/>
    <m/>
    <m/>
    <m/>
    <m/>
    <m/>
    <m/>
    <m/>
    <m/>
    <n v="1"/>
    <s v="1"/>
    <s v="1"/>
    <n v="2"/>
    <n v="4.651162790697675"/>
    <n v="2"/>
    <n v="4.651162790697675"/>
    <n v="0"/>
    <n v="0"/>
    <n v="39"/>
    <n v="90.69767441860465"/>
    <n v="43"/>
  </r>
  <r>
    <s v="lrainie"/>
    <s v="tomhingley_law"/>
    <m/>
    <m/>
    <m/>
    <m/>
    <m/>
    <m/>
    <m/>
    <m/>
    <s v="No"/>
    <n v="179"/>
    <m/>
    <m/>
    <x v="0"/>
    <d v="2019-11-06T10:45:43.000"/>
    <s v="RT @tomhingley_law: The 2010s have been defined by developments in: 1) Computing power 2) the cloud 3) data 4) AI._x000a__x000a_The 2020s: 1) Quantum 2â€¦"/>
    <m/>
    <m/>
    <x v="0"/>
    <m/>
    <s v="http://pbs.twimg.com/profile_images/785925373/lee_ahead_of_the_curve_normal.png"/>
    <x v="58"/>
    <s v="https://twitter.com/#!/lrainie/status/1192030292137127937"/>
    <m/>
    <m/>
    <s v="1192030292137127937"/>
    <m/>
    <b v="0"/>
    <n v="0"/>
    <s v=""/>
    <b v="0"/>
    <s v="en"/>
    <m/>
    <s v=""/>
    <b v="0"/>
    <n v="2"/>
    <s v="1192029406253985792"/>
    <s v="Twitter for iPhone"/>
    <b v="0"/>
    <s v="1192029406253985792"/>
    <s v="Tweet"/>
    <n v="0"/>
    <n v="0"/>
    <m/>
    <m/>
    <m/>
    <m/>
    <m/>
    <m/>
    <m/>
    <m/>
    <n v="1"/>
    <s v="1"/>
    <s v="1"/>
    <n v="0"/>
    <n v="0"/>
    <n v="1"/>
    <n v="4"/>
    <n v="0"/>
    <n v="0"/>
    <n v="24"/>
    <n v="96"/>
    <n v="25"/>
  </r>
  <r>
    <s v="lrainie"/>
    <s v="bradsmi"/>
    <m/>
    <m/>
    <m/>
    <m/>
    <m/>
    <m/>
    <m/>
    <m/>
    <s v="No"/>
    <n v="180"/>
    <m/>
    <m/>
    <x v="2"/>
    <d v="2019-11-06T10:56:03.000"/>
    <s v="@BradSmi: Salutes Nick Wise (OceanMind) and fight against overfishing through use of tech/data. Calls it â€œAI for progressâ€_x000a_#WebSummit"/>
    <m/>
    <m/>
    <x v="3"/>
    <m/>
    <s v="http://pbs.twimg.com/profile_images/785925373/lee_ahead_of_the_curve_normal.png"/>
    <x v="59"/>
    <s v="https://twitter.com/#!/lrainie/status/1192032892089765890"/>
    <m/>
    <m/>
    <s v="1192032892089765890"/>
    <m/>
    <b v="0"/>
    <n v="0"/>
    <s v="14505546"/>
    <b v="0"/>
    <s v="en"/>
    <m/>
    <s v=""/>
    <b v="0"/>
    <n v="1"/>
    <s v=""/>
    <s v="Twitter for iPhone"/>
    <b v="0"/>
    <s v="1192032892089765890"/>
    <s v="Tweet"/>
    <n v="0"/>
    <n v="0"/>
    <m/>
    <m/>
    <m/>
    <m/>
    <m/>
    <m/>
    <m/>
    <m/>
    <n v="1"/>
    <s v="1"/>
    <s v="1"/>
    <n v="1"/>
    <n v="4.761904761904762"/>
    <n v="0"/>
    <n v="0"/>
    <n v="0"/>
    <n v="0"/>
    <n v="20"/>
    <n v="95.23809523809524"/>
    <n v="21"/>
  </r>
  <r>
    <s v="pewreligion"/>
    <s v="pewreligion"/>
    <m/>
    <m/>
    <m/>
    <m/>
    <m/>
    <m/>
    <m/>
    <m/>
    <s v="No"/>
    <n v="181"/>
    <m/>
    <m/>
    <x v="1"/>
    <d v="2019-11-06T12:38:02.000"/>
    <s v="Levels of interreligious tension and violence, also known as sectarian or communal violence, have declined globally between 2007 and 2017, according to our analysis, in contrast with several other types of rising religious restrictions and hostilities: https://t.co/ivLEVn8kPe https://t.co/DxzLxpIxKI"/>
    <s v="https://pewrsr.ch/2Z6QQZ5"/>
    <s v="pewrsr.ch"/>
    <x v="0"/>
    <s v="https://pbs.twimg.com/media/EIsK8QWXUAAFskE.png"/>
    <s v="https://pbs.twimg.com/media/EIsK8QWXUAAFskE.png"/>
    <x v="60"/>
    <s v="https://twitter.com/#!/pewreligion/status/1192058558474588161"/>
    <m/>
    <m/>
    <s v="1192058558474588161"/>
    <m/>
    <b v="0"/>
    <n v="4"/>
    <s v=""/>
    <b v="0"/>
    <s v="en"/>
    <m/>
    <s v=""/>
    <b v="0"/>
    <n v="5"/>
    <s v=""/>
    <s v="Buffer"/>
    <b v="0"/>
    <s v="1192058558474588161"/>
    <s v="Retweet"/>
    <n v="0"/>
    <n v="0"/>
    <m/>
    <m/>
    <m/>
    <m/>
    <m/>
    <m/>
    <m/>
    <m/>
    <n v="1"/>
    <s v="1"/>
    <s v="1"/>
    <n v="0"/>
    <n v="0"/>
    <n v="2"/>
    <n v="5.555555555555555"/>
    <n v="0"/>
    <n v="0"/>
    <n v="34"/>
    <n v="94.44444444444444"/>
    <n v="36"/>
  </r>
  <r>
    <s v="lrainie"/>
    <s v="pewreligion"/>
    <m/>
    <m/>
    <m/>
    <m/>
    <m/>
    <m/>
    <m/>
    <m/>
    <s v="No"/>
    <n v="182"/>
    <m/>
    <m/>
    <x v="0"/>
    <d v="2019-11-06T13:43:43.000"/>
    <s v="RT @PewReligion: Levels of interreligious tension and violence, also known as sectarian or communal violence, have declined globally betweeâ€¦"/>
    <m/>
    <m/>
    <x v="0"/>
    <m/>
    <s v="http://pbs.twimg.com/profile_images/785925373/lee_ahead_of_the_curve_normal.png"/>
    <x v="61"/>
    <s v="https://twitter.com/#!/lrainie/status/1192075090680274945"/>
    <m/>
    <m/>
    <s v="1192075090680274945"/>
    <m/>
    <b v="0"/>
    <n v="0"/>
    <s v=""/>
    <b v="0"/>
    <s v="en"/>
    <m/>
    <s v=""/>
    <b v="0"/>
    <n v="5"/>
    <s v="1192058558474588161"/>
    <s v="Twitter for iPhone"/>
    <b v="0"/>
    <s v="1192058558474588161"/>
    <s v="Tweet"/>
    <n v="0"/>
    <n v="0"/>
    <m/>
    <m/>
    <m/>
    <m/>
    <m/>
    <m/>
    <m/>
    <m/>
    <n v="1"/>
    <s v="1"/>
    <s v="1"/>
    <n v="0"/>
    <n v="0"/>
    <n v="1"/>
    <n v="5.2631578947368425"/>
    <n v="0"/>
    <n v="0"/>
    <n v="18"/>
    <n v="94.73684210526316"/>
    <n v="19"/>
  </r>
  <r>
    <s v="kim_c_parker"/>
    <s v="kim_c_parker"/>
    <m/>
    <m/>
    <m/>
    <m/>
    <m/>
    <m/>
    <m/>
    <m/>
    <s v="No"/>
    <n v="183"/>
    <m/>
    <m/>
    <x v="1"/>
    <d v="2019-11-06T15:42:26.000"/>
    <s v="Big new report out today on marriage and cohabitation in the U.S. It's now more common for adtuls ages 18-44 to have lived with a partner than to have ever been married https://t.co/XlcWW2A5yR https://t.co/7sD9O7yh4S"/>
    <s v="https://www.pewsocialtrends.org/?p=26816"/>
    <s v="pewsocialtrends.org"/>
    <x v="0"/>
    <s v="https://pbs.twimg.com/media/EIs1JY8XYAAbZ8Q.png"/>
    <s v="https://pbs.twimg.com/media/EIs1JY8XYAAbZ8Q.png"/>
    <x v="62"/>
    <s v="https://twitter.com/#!/kim_c_parker/status/1192104965696868352"/>
    <m/>
    <m/>
    <s v="1192104965696868352"/>
    <m/>
    <b v="0"/>
    <n v="24"/>
    <s v=""/>
    <b v="0"/>
    <s v="en"/>
    <m/>
    <s v=""/>
    <b v="0"/>
    <n v="22"/>
    <s v=""/>
    <s v="Twitter Web App"/>
    <b v="0"/>
    <s v="1192104965696868352"/>
    <s v="Retweet"/>
    <n v="0"/>
    <n v="0"/>
    <m/>
    <m/>
    <m/>
    <m/>
    <m/>
    <m/>
    <m/>
    <m/>
    <n v="1"/>
    <s v="1"/>
    <s v="1"/>
    <n v="0"/>
    <n v="0"/>
    <n v="0"/>
    <n v="0"/>
    <n v="0"/>
    <n v="0"/>
    <n v="34"/>
    <n v="100"/>
    <n v="34"/>
  </r>
  <r>
    <s v="lrainie"/>
    <s v="kim_c_parker"/>
    <m/>
    <m/>
    <m/>
    <m/>
    <m/>
    <m/>
    <m/>
    <m/>
    <s v="No"/>
    <n v="184"/>
    <m/>
    <m/>
    <x v="0"/>
    <d v="2019-11-07T03:11:52.000"/>
    <s v="RT @kim_c_parker: Big new report out today on marriage and cohabitation in the U.S. It's now more common for adtuls ages 18-44 to have liveâ€¦"/>
    <m/>
    <m/>
    <x v="0"/>
    <m/>
    <s v="http://pbs.twimg.com/profile_images/785925373/lee_ahead_of_the_curve_normal.png"/>
    <x v="63"/>
    <s v="https://twitter.com/#!/lrainie/status/1192278467959820288"/>
    <m/>
    <m/>
    <s v="1192278467959820288"/>
    <m/>
    <b v="0"/>
    <n v="0"/>
    <s v=""/>
    <b v="0"/>
    <s v="en"/>
    <m/>
    <s v=""/>
    <b v="0"/>
    <n v="22"/>
    <s v="1192104965696868352"/>
    <s v="Twitter for iPhone"/>
    <b v="0"/>
    <s v="1192104965696868352"/>
    <s v="Tweet"/>
    <n v="0"/>
    <n v="0"/>
    <m/>
    <m/>
    <m/>
    <m/>
    <m/>
    <m/>
    <m/>
    <m/>
    <n v="1"/>
    <s v="1"/>
    <s v="1"/>
    <n v="0"/>
    <n v="0"/>
    <n v="0"/>
    <n v="0"/>
    <n v="0"/>
    <n v="0"/>
    <n v="27"/>
    <n v="100"/>
    <n v="27"/>
  </r>
  <r>
    <s v="carrolldoherty"/>
    <s v="carrolldoherty"/>
    <m/>
    <m/>
    <m/>
    <m/>
    <m/>
    <m/>
    <m/>
    <m/>
    <s v="No"/>
    <n v="185"/>
    <m/>
    <m/>
    <x v="1"/>
    <d v="2019-11-05T14:54:33.000"/>
    <s v="A year out from the 2020 election, there's a whole lot we don't know. But it sure looks like it will be a high engagement/high turnout election (and this is from *July*)._x000a_ https://t.co/TsSALAvA11 https://t.co/DASRvcLaKE"/>
    <s v="https://pewrsr.ch/2O14EQE"/>
    <s v="pewrsr.ch"/>
    <x v="0"/>
    <s v="https://pbs.twimg.com/media/EIngmItW4AAnHwM.png"/>
    <s v="https://pbs.twimg.com/media/EIngmItW4AAnHwM.png"/>
    <x v="64"/>
    <s v="https://twitter.com/#!/carrolldoherty/status/1191730525968457728"/>
    <m/>
    <m/>
    <s v="1191730525968457728"/>
    <m/>
    <b v="0"/>
    <n v="10"/>
    <s v=""/>
    <b v="0"/>
    <s v="en"/>
    <m/>
    <s v=""/>
    <b v="0"/>
    <n v="12"/>
    <s v=""/>
    <s v="Twitter Web App"/>
    <b v="0"/>
    <s v="1191730525968457728"/>
    <s v="Retweet"/>
    <n v="0"/>
    <n v="0"/>
    <m/>
    <m/>
    <m/>
    <m/>
    <m/>
    <m/>
    <m/>
    <m/>
    <n v="3"/>
    <s v="1"/>
    <s v="1"/>
    <n v="1"/>
    <n v="3.0303030303030303"/>
    <n v="0"/>
    <n v="0"/>
    <n v="0"/>
    <n v="0"/>
    <n v="32"/>
    <n v="96.96969696969697"/>
    <n v="33"/>
  </r>
  <r>
    <s v="carrolldoherty"/>
    <s v="carrolldoherty"/>
    <m/>
    <m/>
    <m/>
    <m/>
    <m/>
    <m/>
    <m/>
    <m/>
    <s v="No"/>
    <n v="186"/>
    <m/>
    <m/>
    <x v="1"/>
    <d v="2019-11-06T14:47:03.000"/>
    <s v="Personal side of partisan antipathy. Majorities in both parties say - setting politics aside - the members of the other party probably do not share many of their *other* values and goals._x000a_https://t.co/CavedqFXyA https://t.co/gMGkXwoDvO"/>
    <s v="https://pewrsr.ch/2B3CFpW"/>
    <s v="pewrsr.ch"/>
    <x v="0"/>
    <s v="https://pbs.twimg.com/media/EIsoeIBWoAAloLN.png"/>
    <s v="https://pbs.twimg.com/media/EIsoeIBWoAAloLN.png"/>
    <x v="65"/>
    <s v="https://twitter.com/#!/carrolldoherty/status/1192091027395485697"/>
    <m/>
    <m/>
    <s v="1192091027395485697"/>
    <m/>
    <b v="0"/>
    <n v="2"/>
    <s v=""/>
    <b v="0"/>
    <s v="en"/>
    <m/>
    <s v=""/>
    <b v="0"/>
    <n v="1"/>
    <s v=""/>
    <s v="Twitter Web App"/>
    <b v="0"/>
    <s v="1192091027395485697"/>
    <s v="Retweet"/>
    <n v="0"/>
    <n v="0"/>
    <m/>
    <m/>
    <m/>
    <m/>
    <m/>
    <m/>
    <m/>
    <m/>
    <n v="3"/>
    <s v="1"/>
    <s v="1"/>
    <n v="0"/>
    <n v="0"/>
    <n v="2"/>
    <n v="6.666666666666667"/>
    <n v="0"/>
    <n v="0"/>
    <n v="28"/>
    <n v="93.33333333333333"/>
    <n v="30"/>
  </r>
  <r>
    <s v="carrolldoherty"/>
    <s v="carrolldoherty"/>
    <m/>
    <m/>
    <m/>
    <m/>
    <m/>
    <m/>
    <m/>
    <m/>
    <s v="No"/>
    <n v="187"/>
    <m/>
    <m/>
    <x v="1"/>
    <d v="2019-11-13T16:49:31.000"/>
    <s v="From week of House impeachment vote Dec. 1998: _x000a_In contrast to Watergate, public tuned out of Clinton impeachment (didn't crack top 10 stories of year for news interest)._x000a_Clinton's job approval *rose* 10 pts following House impeachment vote._x000a_https://t.co/fmZj7oRfMz"/>
    <s v="http://pewrsr.ch/X0YjPZ"/>
    <s v="pewrsr.ch"/>
    <x v="0"/>
    <m/>
    <s v="http://pbs.twimg.com/profile_images/2974837092/606dff422469076f75b5f78acb949f69_normal.jpeg"/>
    <x v="66"/>
    <s v="https://twitter.com/#!/carrolldoherty/status/1194658560665407489"/>
    <m/>
    <m/>
    <s v="1194658560665407489"/>
    <m/>
    <b v="0"/>
    <n v="10"/>
    <s v=""/>
    <b v="0"/>
    <s v="en"/>
    <m/>
    <s v=""/>
    <b v="0"/>
    <n v="10"/>
    <s v=""/>
    <s v="Twitter Web App"/>
    <b v="0"/>
    <s v="1194658560665407489"/>
    <s v="Retweet"/>
    <n v="0"/>
    <n v="0"/>
    <m/>
    <m/>
    <m/>
    <m/>
    <m/>
    <m/>
    <m/>
    <m/>
    <n v="3"/>
    <s v="1"/>
    <s v="1"/>
    <n v="2"/>
    <n v="5.2631578947368425"/>
    <n v="1"/>
    <n v="2.6315789473684212"/>
    <n v="0"/>
    <n v="0"/>
    <n v="35"/>
    <n v="92.10526315789474"/>
    <n v="38"/>
  </r>
  <r>
    <s v="lrainie"/>
    <s v="carrolldoherty"/>
    <m/>
    <m/>
    <m/>
    <m/>
    <m/>
    <m/>
    <m/>
    <m/>
    <s v="No"/>
    <n v="188"/>
    <m/>
    <m/>
    <x v="0"/>
    <d v="2019-11-06T10:23:58.000"/>
    <s v="RT @CarrollDoherty: A year out from the 2020 election, there's a whole lot we don't know. But it sure looks like it will be a high engagemeâ€¦"/>
    <m/>
    <m/>
    <x v="0"/>
    <m/>
    <s v="http://pbs.twimg.com/profile_images/785925373/lee_ahead_of_the_curve_normal.png"/>
    <x v="67"/>
    <s v="https://twitter.com/#!/lrainie/status/1192024821502267393"/>
    <m/>
    <m/>
    <s v="1192024821502267393"/>
    <m/>
    <b v="0"/>
    <n v="0"/>
    <s v=""/>
    <b v="0"/>
    <s v="en"/>
    <m/>
    <s v=""/>
    <b v="0"/>
    <n v="12"/>
    <s v="1191730525968457728"/>
    <s v="Twitter for iPhone"/>
    <b v="0"/>
    <s v="1191730525968457728"/>
    <s v="Tweet"/>
    <n v="0"/>
    <n v="0"/>
    <m/>
    <m/>
    <m/>
    <m/>
    <m/>
    <m/>
    <m/>
    <m/>
    <n v="3"/>
    <s v="1"/>
    <s v="1"/>
    <n v="1"/>
    <n v="3.7037037037037037"/>
    <n v="0"/>
    <n v="0"/>
    <n v="0"/>
    <n v="0"/>
    <n v="26"/>
    <n v="96.29629629629629"/>
    <n v="27"/>
  </r>
  <r>
    <s v="lrainie"/>
    <s v="carrolldoherty"/>
    <m/>
    <m/>
    <m/>
    <m/>
    <m/>
    <m/>
    <m/>
    <m/>
    <s v="No"/>
    <n v="189"/>
    <m/>
    <m/>
    <x v="0"/>
    <d v="2019-11-07T14:21:30.000"/>
    <s v="RT @CarrollDoherty: Personal side of partisan antipathy. Majorities in both parties say - setting politics aside - the members of the otherâ€¦"/>
    <m/>
    <m/>
    <x v="0"/>
    <m/>
    <s v="http://pbs.twimg.com/profile_images/785925373/lee_ahead_of_the_curve_normal.png"/>
    <x v="68"/>
    <s v="https://twitter.com/#!/lrainie/status/1192446986915586049"/>
    <m/>
    <m/>
    <s v="1192446986915586049"/>
    <m/>
    <b v="0"/>
    <n v="0"/>
    <s v=""/>
    <b v="0"/>
    <s v="en"/>
    <m/>
    <s v=""/>
    <b v="0"/>
    <n v="1"/>
    <s v="1192091027395485697"/>
    <s v="Twitter Web App"/>
    <b v="0"/>
    <s v="1192091027395485697"/>
    <s v="Tweet"/>
    <n v="0"/>
    <n v="0"/>
    <m/>
    <m/>
    <m/>
    <m/>
    <m/>
    <m/>
    <m/>
    <m/>
    <n v="3"/>
    <s v="1"/>
    <s v="1"/>
    <n v="0"/>
    <n v="0"/>
    <n v="2"/>
    <n v="10"/>
    <n v="0"/>
    <n v="0"/>
    <n v="18"/>
    <n v="90"/>
    <n v="20"/>
  </r>
  <r>
    <s v="lrainie"/>
    <s v="carrolldoherty"/>
    <m/>
    <m/>
    <m/>
    <m/>
    <m/>
    <m/>
    <m/>
    <m/>
    <s v="No"/>
    <n v="190"/>
    <m/>
    <m/>
    <x v="0"/>
    <d v="2019-11-13T23:27:02.000"/>
    <s v="RT @CarrollDoherty: From week of House impeachment vote Dec. 1998: _x000a_In contrast to Watergate, public tuned out of Clinton impeachment (didn…"/>
    <m/>
    <m/>
    <x v="0"/>
    <m/>
    <s v="http://pbs.twimg.com/profile_images/785925373/lee_ahead_of_the_curve_normal.png"/>
    <x v="69"/>
    <s v="https://twitter.com/#!/lrainie/status/1194758601723850759"/>
    <m/>
    <m/>
    <s v="1194758601723850759"/>
    <m/>
    <b v="0"/>
    <n v="0"/>
    <s v=""/>
    <b v="0"/>
    <s v="en"/>
    <m/>
    <s v=""/>
    <b v="0"/>
    <n v="10"/>
    <s v="1194658560665407489"/>
    <s v="Twitter Web App"/>
    <b v="0"/>
    <s v="1194658560665407489"/>
    <s v="Tweet"/>
    <n v="0"/>
    <n v="0"/>
    <m/>
    <m/>
    <m/>
    <m/>
    <m/>
    <m/>
    <m/>
    <m/>
    <n v="3"/>
    <s v="1"/>
    <s v="1"/>
    <n v="0"/>
    <n v="0"/>
    <n v="0"/>
    <n v="0"/>
    <n v="0"/>
    <n v="0"/>
    <n v="21"/>
    <n v="100"/>
    <n v="21"/>
  </r>
  <r>
    <s v="pawelterlecki"/>
    <s v="facttank"/>
    <m/>
    <m/>
    <m/>
    <m/>
    <m/>
    <m/>
    <m/>
    <m/>
    <s v="No"/>
    <n v="191"/>
    <m/>
    <m/>
    <x v="0"/>
    <d v="2019-11-14T16:43:57.000"/>
    <s v="RT @lrainie: Amid today's testimony, it's useful to remember recent @pewresearch @FactTank finding: Republicans have confidence in presiden…"/>
    <m/>
    <m/>
    <x v="0"/>
    <m/>
    <s v="http://pbs.twimg.com/profile_images/1170783472836907008/fGPK4xy0_normal.jpg"/>
    <x v="70"/>
    <s v="https://twitter.com/#!/pawelterlecki/status/1195019549848035328"/>
    <m/>
    <m/>
    <s v="1195019549848035328"/>
    <m/>
    <b v="0"/>
    <n v="0"/>
    <s v=""/>
    <b v="0"/>
    <s v="en"/>
    <m/>
    <s v=""/>
    <b v="0"/>
    <n v="2"/>
    <s v="1194758342335455233"/>
    <s v="anpaus-twitter-bot"/>
    <b v="0"/>
    <s v="1194758342335455233"/>
    <s v="Tweet"/>
    <n v="0"/>
    <n v="0"/>
    <m/>
    <m/>
    <m/>
    <m/>
    <m/>
    <m/>
    <m/>
    <m/>
    <n v="1"/>
    <s v="1"/>
    <s v="1"/>
    <n v="2"/>
    <n v="11.11111111111111"/>
    <n v="0"/>
    <n v="0"/>
    <n v="0"/>
    <n v="0"/>
    <n v="16"/>
    <n v="88.88888888888889"/>
    <n v="18"/>
  </r>
  <r>
    <s v="lrainie"/>
    <s v="facttank"/>
    <m/>
    <m/>
    <m/>
    <m/>
    <m/>
    <m/>
    <m/>
    <m/>
    <s v="No"/>
    <n v="194"/>
    <m/>
    <m/>
    <x v="0"/>
    <d v="2019-11-13T23:26:01.000"/>
    <s v="Amid today's testimony, it's useful to remember recent @pewresearch @FactTank finding: Republicans have confidence in presidential appointees, Democrats trust career government employees_x000a_https://t.co/54h0ewIpbQ https://t.co/4JfhbblyTy"/>
    <s v="https://www.pewresearch.org/fact-tank/2019/09/06/republicans-have-confidence-in-presidential-appointees-democrats-trust-career-government-employees/"/>
    <s v="pewresearch.org"/>
    <x v="0"/>
    <s v="https://pbs.twimg.com/media/EJSiLW6W4AAIPMQ.png"/>
    <s v="https://pbs.twimg.com/media/EJSiLW6W4AAIPMQ.png"/>
    <x v="71"/>
    <s v="https://twitter.com/#!/lrainie/status/1194758342335455233"/>
    <m/>
    <m/>
    <s v="1194758342335455233"/>
    <m/>
    <b v="0"/>
    <n v="8"/>
    <s v=""/>
    <b v="0"/>
    <s v="en"/>
    <m/>
    <s v=""/>
    <b v="0"/>
    <n v="2"/>
    <s v=""/>
    <s v="TweetDeck"/>
    <b v="0"/>
    <s v="1194758342335455233"/>
    <s v="Tweet"/>
    <n v="0"/>
    <n v="0"/>
    <m/>
    <m/>
    <m/>
    <m/>
    <m/>
    <m/>
    <m/>
    <m/>
    <n v="1"/>
    <s v="1"/>
    <s v="1"/>
    <n v="3"/>
    <n v="13.636363636363637"/>
    <n v="0"/>
    <n v="0"/>
    <n v="0"/>
    <n v="0"/>
    <n v="19"/>
    <n v="86.36363636363636"/>
    <n v="22"/>
  </r>
  <r>
    <s v="pewresearch"/>
    <s v="facttank"/>
    <m/>
    <m/>
    <m/>
    <m/>
    <m/>
    <m/>
    <m/>
    <m/>
    <s v="No"/>
    <n v="195"/>
    <m/>
    <m/>
    <x v="0"/>
    <d v="2019-11-14T16:43:05.000"/>
    <s v="RT @lrainie: Amid today's testimony, it's useful to remember recent @pewresearch @FactTank finding: Republicans have confidence in presiden…"/>
    <m/>
    <m/>
    <x v="0"/>
    <m/>
    <s v="http://pbs.twimg.com/profile_images/879728447026868228/U4Uzpdp6_normal.jpg"/>
    <x v="72"/>
    <s v="https://twitter.com/#!/pewresearch/status/1195019330163007488"/>
    <m/>
    <m/>
    <s v="1195019330163007488"/>
    <m/>
    <b v="0"/>
    <n v="0"/>
    <s v=""/>
    <b v="0"/>
    <s v="en"/>
    <m/>
    <s v=""/>
    <b v="0"/>
    <n v="2"/>
    <s v="1194758342335455233"/>
    <s v="TweetDeck"/>
    <b v="0"/>
    <s v="1194758342335455233"/>
    <s v="Tweet"/>
    <n v="0"/>
    <n v="0"/>
    <m/>
    <m/>
    <m/>
    <m/>
    <m/>
    <m/>
    <m/>
    <m/>
    <n v="1"/>
    <s v="1"/>
    <s v="1"/>
    <n v="2"/>
    <n v="11.11111111111111"/>
    <n v="0"/>
    <n v="0"/>
    <n v="0"/>
    <n v="0"/>
    <n v="16"/>
    <n v="88.88888888888889"/>
    <n v="18"/>
  </r>
  <r>
    <s v="avery_gemini"/>
    <s v="facttank"/>
    <m/>
    <m/>
    <m/>
    <m/>
    <m/>
    <m/>
    <m/>
    <m/>
    <s v="No"/>
    <n v="196"/>
    <m/>
    <m/>
    <x v="0"/>
    <d v="2019-11-14T16:51:10.000"/>
    <s v="@lrainie @pewresearch @FactTank This survey was conducted almost a FULL YEAR AGO!!! Stop it with the malarkey! This is like showing a traffic cop an expired insurance policy and saying that they covered me back then, so I am still good now! #GTFOH #SmokeScreens #WeThePeople #BeBetter #WeDeserveBetter"/>
    <m/>
    <m/>
    <x v="16"/>
    <m/>
    <s v="http://pbs.twimg.com/profile_images/1194747302746959872/wVVnzKc7_normal.jpg"/>
    <x v="73"/>
    <s v="https://twitter.com/#!/avery_gemini/status/1195021364287201280"/>
    <m/>
    <m/>
    <s v="1195021364287201280"/>
    <s v="1194758342335455233"/>
    <b v="0"/>
    <n v="0"/>
    <s v="16129526"/>
    <b v="0"/>
    <s v="en"/>
    <m/>
    <s v=""/>
    <b v="0"/>
    <n v="0"/>
    <s v=""/>
    <s v="Twitter for Android"/>
    <b v="0"/>
    <s v="1194758342335455233"/>
    <s v="Tweet"/>
    <n v="0"/>
    <n v="0"/>
    <m/>
    <m/>
    <m/>
    <m/>
    <m/>
    <m/>
    <m/>
    <m/>
    <n v="1"/>
    <s v="1"/>
    <s v="1"/>
    <m/>
    <m/>
    <m/>
    <m/>
    <m/>
    <m/>
    <m/>
    <m/>
    <m/>
  </r>
  <r>
    <s v="lrainie"/>
    <s v="pewresearch"/>
    <m/>
    <m/>
    <m/>
    <m/>
    <m/>
    <m/>
    <m/>
    <m/>
    <s v="Yes"/>
    <n v="197"/>
    <m/>
    <m/>
    <x v="0"/>
    <d v="2019-11-04T19:49:17.000"/>
    <s v="RT @pewresearch: % of social media users who say they see content on social media that makes them feelâ€¦_x000a_ðŸ˜Amused 88%_x000a_ðŸ˜ Angry 71% _x000a_ðŸ¤Connectedâ€¦"/>
    <m/>
    <m/>
    <x v="0"/>
    <m/>
    <s v="http://pbs.twimg.com/profile_images/785925373/lee_ahead_of_the_curve_normal.png"/>
    <x v="74"/>
    <s v="https://twitter.com/#!/lrainie/status/1191442312586498048"/>
    <m/>
    <m/>
    <s v="1191442312586498048"/>
    <m/>
    <b v="0"/>
    <n v="0"/>
    <s v=""/>
    <b v="0"/>
    <s v="en"/>
    <m/>
    <s v=""/>
    <b v="0"/>
    <n v="30"/>
    <s v="1191133966058901504"/>
    <s v="Twitter for iPhone"/>
    <b v="0"/>
    <s v="1191133966058901504"/>
    <s v="Tweet"/>
    <n v="0"/>
    <n v="0"/>
    <m/>
    <m/>
    <m/>
    <m/>
    <m/>
    <m/>
    <m/>
    <m/>
    <n v="6"/>
    <s v="1"/>
    <s v="1"/>
    <n v="0"/>
    <n v="0"/>
    <n v="1"/>
    <n v="3.8461538461538463"/>
    <n v="0"/>
    <n v="0"/>
    <n v="25"/>
    <n v="96.15384615384616"/>
    <n v="26"/>
  </r>
  <r>
    <s v="lrainie"/>
    <s v="pewresearch"/>
    <m/>
    <m/>
    <m/>
    <m/>
    <m/>
    <m/>
    <m/>
    <m/>
    <s v="Yes"/>
    <n v="198"/>
    <m/>
    <m/>
    <x v="0"/>
    <d v="2019-11-06T13:42:06.000"/>
    <s v="RT @pewresearch: From weather events to global summits to snap elections, outside developments can disrupt surveys while they are in the fiâ€¦"/>
    <m/>
    <m/>
    <x v="0"/>
    <m/>
    <s v="http://pbs.twimg.com/profile_images/785925373/lee_ahead_of_the_curve_normal.png"/>
    <x v="75"/>
    <s v="https://twitter.com/#!/lrainie/status/1192074683031662592"/>
    <m/>
    <m/>
    <s v="1192074683031662592"/>
    <m/>
    <b v="0"/>
    <n v="0"/>
    <s v=""/>
    <b v="0"/>
    <s v="en"/>
    <m/>
    <s v=""/>
    <b v="0"/>
    <n v="3"/>
    <s v="1192059732091125760"/>
    <s v="Twitter for iPhone"/>
    <b v="0"/>
    <s v="1192059732091125760"/>
    <s v="Tweet"/>
    <n v="0"/>
    <n v="0"/>
    <m/>
    <m/>
    <m/>
    <m/>
    <m/>
    <m/>
    <m/>
    <m/>
    <n v="6"/>
    <s v="1"/>
    <s v="1"/>
    <n v="0"/>
    <n v="0"/>
    <n v="1"/>
    <n v="4.545454545454546"/>
    <n v="0"/>
    <n v="0"/>
    <n v="21"/>
    <n v="95.45454545454545"/>
    <n v="22"/>
  </r>
  <r>
    <s v="lrainie"/>
    <s v="pewresearch"/>
    <m/>
    <m/>
    <m/>
    <m/>
    <m/>
    <m/>
    <m/>
    <m/>
    <s v="Yes"/>
    <n v="199"/>
    <m/>
    <m/>
    <x v="0"/>
    <d v="2019-11-08T11:02:25.000"/>
    <s v="RT @pewresearch: Technology experts largely believe digital life will change humans’ existence for the better in the next 50 years. But the…"/>
    <m/>
    <m/>
    <x v="0"/>
    <m/>
    <s v="http://pbs.twimg.com/profile_images/785925373/lee_ahead_of_the_curve_normal.png"/>
    <x v="76"/>
    <s v="https://twitter.com/#!/lrainie/status/1192759271605391360"/>
    <m/>
    <m/>
    <s v="1192759271605391360"/>
    <m/>
    <b v="0"/>
    <n v="0"/>
    <s v=""/>
    <b v="0"/>
    <s v="en"/>
    <m/>
    <s v=""/>
    <b v="0"/>
    <n v="13"/>
    <s v="1192551550864044032"/>
    <s v="Twitter for iPhone"/>
    <b v="0"/>
    <s v="1192551550864044032"/>
    <s v="Tweet"/>
    <n v="0"/>
    <n v="0"/>
    <m/>
    <m/>
    <m/>
    <m/>
    <m/>
    <m/>
    <m/>
    <m/>
    <n v="6"/>
    <s v="1"/>
    <s v="1"/>
    <n v="1"/>
    <n v="4.545454545454546"/>
    <n v="0"/>
    <n v="0"/>
    <n v="0"/>
    <n v="0"/>
    <n v="21"/>
    <n v="95.45454545454545"/>
    <n v="22"/>
  </r>
  <r>
    <s v="lrainie"/>
    <s v="pewresearch"/>
    <m/>
    <m/>
    <m/>
    <m/>
    <m/>
    <m/>
    <m/>
    <m/>
    <s v="Yes"/>
    <n v="200"/>
    <m/>
    <m/>
    <x v="0"/>
    <d v="2019-11-08T11:04:58.000"/>
    <s v="RT @pewresearch: Most Americans don’t see being married as essential to living a fulfilling life. https://t.co/ZGdF89YzgK https://t.co/lYUG…"/>
    <s v="https://www.pewsocialtrends.org/2019/11/06/marriage-and-cohabitation-in-the-u-s/"/>
    <s v="pewsocialtrends.org"/>
    <x v="0"/>
    <m/>
    <s v="http://pbs.twimg.com/profile_images/785925373/lee_ahead_of_the_curve_normal.png"/>
    <x v="77"/>
    <s v="https://twitter.com/#!/lrainie/status/1192759913828761600"/>
    <m/>
    <m/>
    <s v="1192759913828761600"/>
    <m/>
    <b v="0"/>
    <n v="0"/>
    <s v=""/>
    <b v="0"/>
    <s v="en"/>
    <m/>
    <s v=""/>
    <b v="0"/>
    <n v="13"/>
    <s v="1192578987026984960"/>
    <s v="Twitter for iPhone"/>
    <b v="0"/>
    <s v="1192578987026984960"/>
    <s v="Tweet"/>
    <n v="0"/>
    <n v="0"/>
    <m/>
    <m/>
    <m/>
    <m/>
    <m/>
    <m/>
    <m/>
    <m/>
    <n v="6"/>
    <s v="1"/>
    <s v="1"/>
    <n v="0"/>
    <n v="0"/>
    <n v="0"/>
    <n v="0"/>
    <n v="0"/>
    <n v="0"/>
    <n v="16"/>
    <n v="100"/>
    <n v="16"/>
  </r>
  <r>
    <s v="lrainie"/>
    <s v="pewresearch"/>
    <m/>
    <m/>
    <m/>
    <m/>
    <m/>
    <m/>
    <m/>
    <m/>
    <s v="Yes"/>
    <n v="202"/>
    <m/>
    <m/>
    <x v="0"/>
    <d v="2019-11-13T23:28:23.000"/>
    <s v="This is how we roll @PewResearch"/>
    <m/>
    <m/>
    <x v="0"/>
    <m/>
    <s v="http://pbs.twimg.com/profile_images/785925373/lee_ahead_of_the_curve_normal.png"/>
    <x v="78"/>
    <s v="https://twitter.com/#!/lrainie/status/1194758941919588352"/>
    <m/>
    <m/>
    <s v="1194758941919588352"/>
    <m/>
    <b v="0"/>
    <n v="8"/>
    <s v=""/>
    <b v="0"/>
    <s v="en"/>
    <m/>
    <s v=""/>
    <b v="0"/>
    <n v="0"/>
    <s v=""/>
    <s v="Twitter Web App"/>
    <b v="0"/>
    <s v="1194758941919588352"/>
    <s v="Tweet"/>
    <n v="0"/>
    <n v="0"/>
    <m/>
    <m/>
    <m/>
    <m/>
    <m/>
    <m/>
    <m/>
    <m/>
    <n v="6"/>
    <s v="1"/>
    <s v="1"/>
    <n v="0"/>
    <n v="0"/>
    <n v="0"/>
    <n v="0"/>
    <n v="0"/>
    <n v="0"/>
    <n v="6"/>
    <n v="100"/>
    <n v="6"/>
  </r>
  <r>
    <s v="pewresearch"/>
    <s v="pewresearch"/>
    <m/>
    <m/>
    <m/>
    <m/>
    <m/>
    <m/>
    <m/>
    <m/>
    <s v="No"/>
    <n v="203"/>
    <m/>
    <m/>
    <x v="1"/>
    <d v="2019-11-03T23:24:02.000"/>
    <s v="% of social media users who say they see content on social media that makes them feelâ€¦_x000a_ðŸ˜Amused 88%_x000a_ðŸ˜ Angry 71% _x000a_ðŸ¤Connected 71% _x000a_ðŸ¤”Inspired 69%_x000a_ðŸ˜žDepressed 49%_x000a_ðŸ˜”Lonely 31%_x000a_https://t.co/LN1HTOQ8NO https://t.co/a1qO3oQx6d"/>
    <s v="https://pewrsr.ch/2FXletr"/>
    <s v="pewrsr.ch"/>
    <x v="0"/>
    <s v="https://pbs.twimg.com/media/EIfCB3AXsAA14A6.png"/>
    <s v="https://pbs.twimg.com/media/EIfCB3AXsAA14A6.png"/>
    <x v="79"/>
    <s v="https://twitter.com/#!/pewresearch/status/1191133966058901504"/>
    <m/>
    <m/>
    <s v="1191133966058901504"/>
    <m/>
    <b v="0"/>
    <n v="39"/>
    <s v=""/>
    <b v="0"/>
    <s v="en"/>
    <m/>
    <s v=""/>
    <b v="0"/>
    <n v="30"/>
    <s v=""/>
    <s v="Buffer"/>
    <b v="0"/>
    <s v="1191133966058901504"/>
    <s v="Retweet"/>
    <n v="0"/>
    <n v="0"/>
    <m/>
    <m/>
    <m/>
    <m/>
    <m/>
    <m/>
    <m/>
    <m/>
    <n v="4"/>
    <s v="1"/>
    <s v="1"/>
    <n v="0"/>
    <n v="0"/>
    <n v="2"/>
    <n v="5.882352941176471"/>
    <n v="0"/>
    <n v="0"/>
    <n v="32"/>
    <n v="94.11764705882354"/>
    <n v="34"/>
  </r>
  <r>
    <s v="pewresearch"/>
    <s v="pewresearch"/>
    <m/>
    <m/>
    <m/>
    <m/>
    <m/>
    <m/>
    <m/>
    <m/>
    <s v="No"/>
    <n v="204"/>
    <m/>
    <m/>
    <x v="1"/>
    <d v="2019-11-06T12:42:42.000"/>
    <s v="From weather events to global summits to snap elections, outside developments can disrupt surveys while they are in the field, potentially affecting public opinion. Our new Decoded post explores how survey researchers can address this kind of challenge. https://t.co/csU1n12Jiq"/>
    <s v="https://medium.com/pew-research-center-decoded/when-the-unexpected-happens-whats-a-survey-researcher-to-do-8a658e1698ac"/>
    <s v="medium.com"/>
    <x v="0"/>
    <m/>
    <s v="http://pbs.twimg.com/profile_images/879728447026868228/U4Uzpdp6_normal.jpg"/>
    <x v="80"/>
    <s v="https://twitter.com/#!/pewresearch/status/1192059732091125760"/>
    <m/>
    <m/>
    <s v="1192059732091125760"/>
    <m/>
    <b v="0"/>
    <n v="4"/>
    <s v=""/>
    <b v="0"/>
    <s v="en"/>
    <m/>
    <s v=""/>
    <b v="0"/>
    <n v="3"/>
    <s v=""/>
    <s v="TweetDeck"/>
    <b v="0"/>
    <s v="1192059732091125760"/>
    <s v="Retweet"/>
    <n v="0"/>
    <n v="0"/>
    <m/>
    <m/>
    <m/>
    <m/>
    <m/>
    <m/>
    <m/>
    <m/>
    <n v="4"/>
    <s v="1"/>
    <s v="1"/>
    <n v="0"/>
    <n v="0"/>
    <n v="1"/>
    <n v="2.6315789473684212"/>
    <n v="0"/>
    <n v="0"/>
    <n v="37"/>
    <n v="97.36842105263158"/>
    <n v="38"/>
  </r>
  <r>
    <s v="pewresearch"/>
    <s v="pewresearch"/>
    <m/>
    <m/>
    <m/>
    <m/>
    <m/>
    <m/>
    <m/>
    <m/>
    <s v="No"/>
    <n v="205"/>
    <m/>
    <m/>
    <x v="1"/>
    <d v="2019-11-07T21:17:00.000"/>
    <s v="Technology experts largely believe digital life will change humans’ existence for the better in the next 50 years. But they warn this will happen only if people embrace reforms allowing better cooperation, security, basic rights and economic fairness. https://t.co/87mEdxSDaL"/>
    <s v="https://pewrsr.ch/2NUwMSn"/>
    <s v="pewrsr.ch"/>
    <x v="0"/>
    <m/>
    <s v="http://pbs.twimg.com/profile_images/879728447026868228/U4Uzpdp6_normal.jpg"/>
    <x v="81"/>
    <s v="https://twitter.com/#!/pewresearch/status/1192551550864044032"/>
    <m/>
    <m/>
    <s v="1192551550864044032"/>
    <m/>
    <b v="0"/>
    <n v="11"/>
    <s v=""/>
    <b v="0"/>
    <s v="en"/>
    <m/>
    <s v=""/>
    <b v="0"/>
    <n v="13"/>
    <s v=""/>
    <s v="Buffer"/>
    <b v="0"/>
    <s v="1192551550864044032"/>
    <s v="Retweet"/>
    <n v="0"/>
    <n v="0"/>
    <m/>
    <m/>
    <m/>
    <m/>
    <m/>
    <m/>
    <m/>
    <m/>
    <n v="4"/>
    <s v="1"/>
    <s v="1"/>
    <n v="4"/>
    <n v="10.526315789473685"/>
    <n v="0"/>
    <n v="0"/>
    <n v="0"/>
    <n v="0"/>
    <n v="34"/>
    <n v="89.47368421052632"/>
    <n v="38"/>
  </r>
  <r>
    <s v="pewresearch"/>
    <s v="pewresearch"/>
    <m/>
    <m/>
    <m/>
    <m/>
    <m/>
    <m/>
    <m/>
    <m/>
    <s v="No"/>
    <n v="206"/>
    <m/>
    <m/>
    <x v="1"/>
    <d v="2019-11-07T23:06:02.000"/>
    <s v="Most Americans don’t see being married as essential to living a fulfilling life. https://t.co/ZGdF89YzgK https://t.co/lYUGzQoPpE"/>
    <s v="https://www.pewsocialtrends.org/2019/11/06/marriage-and-cohabitation-in-the-u-s/"/>
    <s v="pewsocialtrends.org"/>
    <x v="0"/>
    <s v="https://pbs.twimg.com/media/EIzkRL3XsAI4qsw.png"/>
    <s v="https://pbs.twimg.com/media/EIzkRL3XsAI4qsw.png"/>
    <x v="82"/>
    <s v="https://twitter.com/#!/pewresearch/status/1192578987026984960"/>
    <m/>
    <m/>
    <s v="1192578987026984960"/>
    <m/>
    <b v="0"/>
    <n v="32"/>
    <s v=""/>
    <b v="0"/>
    <s v="en"/>
    <m/>
    <s v=""/>
    <b v="0"/>
    <n v="13"/>
    <s v=""/>
    <s v="Buffer"/>
    <b v="0"/>
    <s v="1192578987026984960"/>
    <s v="Retweet"/>
    <n v="0"/>
    <n v="0"/>
    <m/>
    <m/>
    <m/>
    <m/>
    <m/>
    <m/>
    <m/>
    <m/>
    <n v="4"/>
    <s v="1"/>
    <s v="1"/>
    <n v="0"/>
    <n v="0"/>
    <n v="0"/>
    <n v="0"/>
    <n v="0"/>
    <n v="0"/>
    <n v="14"/>
    <n v="100"/>
    <n v="14"/>
  </r>
  <r>
    <s v="lrainie"/>
    <s v="lrainie"/>
    <m/>
    <m/>
    <m/>
    <m/>
    <m/>
    <m/>
    <m/>
    <m/>
    <s v="No"/>
    <n v="209"/>
    <m/>
    <m/>
    <x v="1"/>
    <d v="2019-11-04T19:53:21.000"/>
    <s v="Iâ€™ll be talking about this new research at #WebSummit #WebSummit2019 Future Societies stage tomorrow 11:30 https://t.co/bCiTEZY998"/>
    <s v="https://twitter.com/jannaq/status/1189261303405305858"/>
    <s v="twitter.com"/>
    <x v="9"/>
    <m/>
    <s v="http://pbs.twimg.com/profile_images/785925373/lee_ahead_of_the_curve_normal.png"/>
    <x v="83"/>
    <s v="https://twitter.com/#!/lrainie/status/1191443335342436359"/>
    <m/>
    <m/>
    <s v="1191443335342436359"/>
    <m/>
    <b v="0"/>
    <n v="3"/>
    <s v=""/>
    <b v="1"/>
    <s v="en"/>
    <m/>
    <s v="1189261303405305858"/>
    <b v="0"/>
    <n v="1"/>
    <s v=""/>
    <s v="Twitter for iPhone"/>
    <b v="0"/>
    <s v="1191443335342436359"/>
    <s v="Tweet"/>
    <n v="0"/>
    <n v="0"/>
    <m/>
    <m/>
    <m/>
    <m/>
    <m/>
    <m/>
    <m/>
    <m/>
    <n v="7"/>
    <s v="1"/>
    <s v="1"/>
    <n v="0"/>
    <n v="0"/>
    <n v="0"/>
    <n v="0"/>
    <n v="0"/>
    <n v="0"/>
    <n v="17"/>
    <n v="100"/>
    <n v="17"/>
  </r>
  <r>
    <s v="lrainie"/>
    <s v="lrainie"/>
    <m/>
    <m/>
    <m/>
    <m/>
    <m/>
    <m/>
    <m/>
    <m/>
    <s v="No"/>
    <n v="210"/>
    <m/>
    <m/>
    <x v="1"/>
    <d v="2019-11-06T10:33:10.000"/>
    <s v="Microsoft President Brad Smith 2020 will start with 25 times the data that existed in 2010 #WebSummit"/>
    <m/>
    <m/>
    <x v="3"/>
    <m/>
    <s v="http://pbs.twimg.com/profile_images/785925373/lee_ahead_of_the_curve_normal.png"/>
    <x v="84"/>
    <s v="https://twitter.com/#!/lrainie/status/1192027137173327873"/>
    <m/>
    <m/>
    <s v="1192027137173327873"/>
    <m/>
    <b v="0"/>
    <n v="0"/>
    <s v=""/>
    <b v="0"/>
    <s v="en"/>
    <m/>
    <s v=""/>
    <b v="0"/>
    <n v="0"/>
    <s v=""/>
    <s v="Twitter for iPhone"/>
    <b v="0"/>
    <s v="1192027137173327873"/>
    <s v="Tweet"/>
    <n v="0"/>
    <n v="0"/>
    <m/>
    <m/>
    <m/>
    <m/>
    <m/>
    <m/>
    <m/>
    <m/>
    <n v="7"/>
    <s v="1"/>
    <s v="1"/>
    <n v="0"/>
    <n v="0"/>
    <n v="0"/>
    <n v="0"/>
    <n v="0"/>
    <n v="0"/>
    <n v="17"/>
    <n v="100"/>
    <n v="17"/>
  </r>
  <r>
    <s v="lrainie"/>
    <s v="lrainie"/>
    <m/>
    <m/>
    <m/>
    <m/>
    <m/>
    <m/>
    <m/>
    <m/>
    <s v="No"/>
    <n v="211"/>
    <m/>
    <m/>
    <x v="1"/>
    <d v="2019-11-06T10:34:46.000"/>
    <s v="Microsoft pres Brad Smith: 5G will become 6G in 2020s â€” tech will be ambient #WebSummit"/>
    <m/>
    <m/>
    <x v="3"/>
    <m/>
    <s v="http://pbs.twimg.com/profile_images/785925373/lee_ahead_of_the_curve_normal.png"/>
    <x v="85"/>
    <s v="https://twitter.com/#!/lrainie/status/1192027538190671872"/>
    <m/>
    <m/>
    <s v="1192027538190671872"/>
    <m/>
    <b v="0"/>
    <n v="0"/>
    <s v=""/>
    <b v="0"/>
    <s v="en"/>
    <m/>
    <s v=""/>
    <b v="0"/>
    <n v="1"/>
    <s v=""/>
    <s v="Twitter for iPhone"/>
    <b v="0"/>
    <s v="1192027538190671872"/>
    <s v="Tweet"/>
    <n v="0"/>
    <n v="0"/>
    <m/>
    <m/>
    <m/>
    <m/>
    <m/>
    <m/>
    <m/>
    <m/>
    <n v="7"/>
    <s v="1"/>
    <s v="1"/>
    <n v="0"/>
    <n v="0"/>
    <n v="0"/>
    <n v="0"/>
    <n v="0"/>
    <n v="0"/>
    <n v="16"/>
    <n v="100"/>
    <n v="16"/>
  </r>
  <r>
    <s v="lrainie"/>
    <s v="lrainie"/>
    <m/>
    <m/>
    <m/>
    <m/>
    <m/>
    <m/>
    <m/>
    <m/>
    <s v="No"/>
    <n v="212"/>
    <m/>
    <m/>
    <x v="1"/>
    <d v="2019-11-06T10:37:41.000"/>
    <s v="Microsoft Pres Brad Smith: world wants big tech companies to preserve values that are timeless. Human dignity and progress. The problem is that any tool can be a weapon. The more powerful the tool, the more powerful the weapon. #WebSummit"/>
    <m/>
    <m/>
    <x v="3"/>
    <m/>
    <s v="http://pbs.twimg.com/profile_images/785925373/lee_ahead_of_the_curve_normal.png"/>
    <x v="86"/>
    <s v="https://twitter.com/#!/lrainie/status/1192028273003421696"/>
    <m/>
    <m/>
    <s v="1192028273003421696"/>
    <m/>
    <b v="0"/>
    <n v="0"/>
    <s v=""/>
    <b v="0"/>
    <s v="en"/>
    <m/>
    <s v=""/>
    <b v="0"/>
    <n v="1"/>
    <s v=""/>
    <s v="Twitter for iPhone"/>
    <b v="0"/>
    <s v="1192028273003421696"/>
    <s v="Tweet"/>
    <n v="0"/>
    <n v="0"/>
    <m/>
    <m/>
    <m/>
    <m/>
    <m/>
    <m/>
    <m/>
    <m/>
    <n v="7"/>
    <s v="1"/>
    <s v="1"/>
    <n v="4"/>
    <n v="10"/>
    <n v="1"/>
    <n v="2.5"/>
    <n v="0"/>
    <n v="0"/>
    <n v="35"/>
    <n v="87.5"/>
    <n v="40"/>
  </r>
  <r>
    <s v="lrainie"/>
    <s v="lrainie"/>
    <m/>
    <m/>
    <m/>
    <m/>
    <m/>
    <m/>
    <m/>
    <m/>
    <s v="No"/>
    <n v="213"/>
    <m/>
    <m/>
    <x v="1"/>
    <d v="2019-11-06T10:41:48.000"/>
    <s v="Microsoft Pres Brad Smith: every new technology has ripple effects. AI is the new rippling tech    #WebSummit"/>
    <m/>
    <m/>
    <x v="3"/>
    <m/>
    <s v="http://pbs.twimg.com/profile_images/785925373/lee_ahead_of_the_curve_normal.png"/>
    <x v="87"/>
    <s v="https://twitter.com/#!/lrainie/status/1192029310003138560"/>
    <m/>
    <m/>
    <s v="1192029310003138560"/>
    <m/>
    <b v="0"/>
    <n v="1"/>
    <s v=""/>
    <b v="0"/>
    <s v="en"/>
    <m/>
    <s v=""/>
    <b v="0"/>
    <n v="0"/>
    <s v=""/>
    <s v="Twitter for iPhone"/>
    <b v="0"/>
    <s v="1192029310003138560"/>
    <s v="Tweet"/>
    <n v="0"/>
    <n v="0"/>
    <m/>
    <m/>
    <m/>
    <m/>
    <m/>
    <m/>
    <m/>
    <m/>
    <n v="7"/>
    <s v="1"/>
    <s v="1"/>
    <n v="0"/>
    <n v="0"/>
    <n v="0"/>
    <n v="0"/>
    <n v="0"/>
    <n v="0"/>
    <n v="17"/>
    <n v="100"/>
    <n v="17"/>
  </r>
  <r>
    <s v="lrainie"/>
    <s v="lrainie"/>
    <m/>
    <m/>
    <m/>
    <m/>
    <m/>
    <m/>
    <m/>
    <m/>
    <s v="No"/>
    <n v="214"/>
    <m/>
    <m/>
    <x v="1"/>
    <d v="2019-11-06T10:45:26.000"/>
    <s v="Microsoft Pres Brad Smith:  the public worry about AI is that machines will take over. We will empower machines to make decisions about people/for people.... We need new approach to building these tools. We need guard rails and to work with governments #WebSummit"/>
    <m/>
    <m/>
    <x v="3"/>
    <m/>
    <s v="http://pbs.twimg.com/profile_images/785925373/lee_ahead_of_the_curve_normal.png"/>
    <x v="88"/>
    <s v="https://twitter.com/#!/lrainie/status/1192030224290131968"/>
    <m/>
    <m/>
    <s v="1192030224290131968"/>
    <m/>
    <b v="0"/>
    <n v="0"/>
    <s v=""/>
    <b v="0"/>
    <s v="en"/>
    <m/>
    <s v=""/>
    <b v="0"/>
    <n v="0"/>
    <s v=""/>
    <s v="Twitter for iPhone"/>
    <b v="0"/>
    <s v="1192030224290131968"/>
    <s v="Tweet"/>
    <n v="0"/>
    <n v="0"/>
    <m/>
    <m/>
    <m/>
    <m/>
    <m/>
    <m/>
    <m/>
    <m/>
    <n v="7"/>
    <s v="1"/>
    <s v="1"/>
    <n v="2"/>
    <n v="4.545454545454546"/>
    <n v="1"/>
    <n v="2.272727272727273"/>
    <n v="0"/>
    <n v="0"/>
    <n v="41"/>
    <n v="93.18181818181819"/>
    <n v="44"/>
  </r>
  <r>
    <s v="lrainie"/>
    <s v="lrainie"/>
    <m/>
    <m/>
    <m/>
    <m/>
    <m/>
    <m/>
    <m/>
    <m/>
    <s v="No"/>
    <n v="215"/>
    <m/>
    <m/>
    <x v="1"/>
    <d v="2019-11-06T10:47:59.000"/>
    <s v="Microsoft Pres Brad Smith: we need to protect privacy as a fundamental human right #WebSummit"/>
    <m/>
    <m/>
    <x v="3"/>
    <m/>
    <s v="http://pbs.twimg.com/profile_images/785925373/lee_ahead_of_the_curve_normal.png"/>
    <x v="89"/>
    <s v="https://twitter.com/#!/lrainie/status/1192030863669813253"/>
    <m/>
    <m/>
    <s v="1192030863669813253"/>
    <m/>
    <b v="0"/>
    <n v="0"/>
    <s v=""/>
    <b v="0"/>
    <s v="en"/>
    <m/>
    <s v=""/>
    <b v="0"/>
    <n v="0"/>
    <s v=""/>
    <s v="Twitter for iPhone"/>
    <b v="0"/>
    <s v="1192030863669813253"/>
    <s v="Tweet"/>
    <n v="0"/>
    <n v="0"/>
    <m/>
    <m/>
    <m/>
    <m/>
    <m/>
    <m/>
    <m/>
    <m/>
    <n v="7"/>
    <s v="1"/>
    <s v="1"/>
    <n v="2"/>
    <n v="13.333333333333334"/>
    <n v="0"/>
    <n v="0"/>
    <n v="0"/>
    <n v="0"/>
    <n v="13"/>
    <n v="8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8">
    <i>
      <x v="1"/>
    </i>
    <i r="1">
      <x v="11"/>
    </i>
    <i r="2">
      <x v="306"/>
    </i>
    <i r="3">
      <x v="17"/>
    </i>
    <i r="3">
      <x v="23"/>
    </i>
    <i r="2">
      <x v="307"/>
    </i>
    <i r="3">
      <x v="19"/>
    </i>
    <i r="2">
      <x v="308"/>
    </i>
    <i r="3">
      <x v="5"/>
    </i>
    <i r="3">
      <x v="8"/>
    </i>
    <i r="3">
      <x v="17"/>
    </i>
    <i r="3">
      <x v="24"/>
    </i>
    <i r="2">
      <x v="309"/>
    </i>
    <i r="3">
      <x v="20"/>
    </i>
    <i r="3">
      <x v="21"/>
    </i>
    <i r="3">
      <x v="22"/>
    </i>
    <i r="3">
      <x v="23"/>
    </i>
    <i r="2">
      <x v="310"/>
    </i>
    <i r="3">
      <x v="2"/>
    </i>
    <i r="3">
      <x v="12"/>
    </i>
    <i r="3">
      <x v="14"/>
    </i>
    <i r="3">
      <x v="15"/>
    </i>
    <i r="3">
      <x v="22"/>
    </i>
    <i r="2">
      <x v="311"/>
    </i>
    <i r="3">
      <x v="1"/>
    </i>
    <i r="3">
      <x v="6"/>
    </i>
    <i r="3">
      <x v="11"/>
    </i>
    <i r="3">
      <x v="13"/>
    </i>
    <i r="3">
      <x v="14"/>
    </i>
    <i r="3">
      <x v="15"/>
    </i>
    <i r="3">
      <x v="16"/>
    </i>
    <i r="3">
      <x v="20"/>
    </i>
    <i r="2">
      <x v="312"/>
    </i>
    <i r="3">
      <x v="4"/>
    </i>
    <i r="3">
      <x v="15"/>
    </i>
    <i r="3">
      <x v="22"/>
    </i>
    <i r="3">
      <x v="24"/>
    </i>
    <i r="2">
      <x v="313"/>
    </i>
    <i r="3">
      <x v="6"/>
    </i>
    <i r="3">
      <x v="12"/>
    </i>
    <i r="2">
      <x v="317"/>
    </i>
    <i r="3">
      <x v="15"/>
    </i>
    <i r="2">
      <x v="318"/>
    </i>
    <i r="3">
      <x v="17"/>
    </i>
    <i r="3">
      <x v="24"/>
    </i>
    <i r="2">
      <x v="319"/>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7">
        <i x="10" s="1"/>
        <i x="12" s="1"/>
        <i x="14" s="1"/>
        <i x="11" s="1"/>
        <i x="1" s="1"/>
        <i x="15" s="1"/>
        <i x="16" s="1"/>
        <i x="4" s="1"/>
        <i x="6" s="1"/>
        <i x="5" s="1"/>
        <i x="2" s="1"/>
        <i x="7" s="1"/>
        <i x="3" s="1"/>
        <i x="9" s="1"/>
        <i x="13"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16" totalsRowShown="0" headerRowDxfId="496" dataDxfId="495">
  <autoFilter ref="A2:BL21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5" totalsRowShown="0" headerRowDxfId="226" dataDxfId="225">
  <autoFilter ref="A66:V7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V88" totalsRowShown="0" headerRowDxfId="223" dataDxfId="222">
  <autoFilter ref="A78:V8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V101" totalsRowShown="0" headerRowDxfId="176" dataDxfId="175">
  <autoFilter ref="A91:V10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32" totalsRowShown="0" headerRowDxfId="141" dataDxfId="140">
  <autoFilter ref="A1:G532"/>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4" totalsRowShown="0" headerRowDxfId="443" dataDxfId="442">
  <autoFilter ref="A2:BS114"/>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79" totalsRowShown="0" headerRowDxfId="132" dataDxfId="131">
  <autoFilter ref="A1:L47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2" totalsRowShown="0" headerRowDxfId="88" dataDxfId="87">
  <autoFilter ref="A2:C2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92" totalsRowShown="0" headerRowDxfId="64" dataDxfId="63">
  <autoFilter ref="A2:BL9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397" dataDxfId="396">
  <autoFilter ref="A1:C113"/>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lrainie/status/1191431437607735297" TargetMode="External" /><Relationship Id="rId2" Type="http://schemas.openxmlformats.org/officeDocument/2006/relationships/hyperlink" Target="https://twitter.com/lrainie/status/1191431437607735297" TargetMode="External" /><Relationship Id="rId3" Type="http://schemas.openxmlformats.org/officeDocument/2006/relationships/hyperlink" Target="https://twitter.com/lrainie/status/1191431437607735297" TargetMode="External" /><Relationship Id="rId4" Type="http://schemas.openxmlformats.org/officeDocument/2006/relationships/hyperlink" Target="https://twitter.com/lrainie/status/1191431437607735297" TargetMode="External" /><Relationship Id="rId5" Type="http://schemas.openxmlformats.org/officeDocument/2006/relationships/hyperlink" Target="https://twitter.com/lrainie/status/1191431437607735297" TargetMode="External" /><Relationship Id="rId6" Type="http://schemas.openxmlformats.org/officeDocument/2006/relationships/hyperlink" Target="https://twitter.com/lrainie/status/1191431437607735297" TargetMode="External" /><Relationship Id="rId7" Type="http://schemas.openxmlformats.org/officeDocument/2006/relationships/hyperlink" Target="https://twitter.com/lrainie/status/1191431437607735297" TargetMode="External" /><Relationship Id="rId8" Type="http://schemas.openxmlformats.org/officeDocument/2006/relationships/hyperlink" Target="https://twitter.com/lrainie/status/1191431437607735297" TargetMode="External" /><Relationship Id="rId9" Type="http://schemas.openxmlformats.org/officeDocument/2006/relationships/hyperlink" Target="https://finance.yahoo.com/news/edward-snowden-web-summit-data-protection-201301784.html" TargetMode="External" /><Relationship Id="rId10" Type="http://schemas.openxmlformats.org/officeDocument/2006/relationships/hyperlink" Target="https://finance.yahoo.com/news/edward-snowden-web-summit-data-protection-201301784.html" TargetMode="External" /><Relationship Id="rId11" Type="http://schemas.openxmlformats.org/officeDocument/2006/relationships/hyperlink" Target="https://finance.yahoo.com/news/edward-snowden-web-summit-data-protection-201301784.html" TargetMode="External" /><Relationship Id="rId12" Type="http://schemas.openxmlformats.org/officeDocument/2006/relationships/hyperlink" Target="https://finance.yahoo.com/news/edward-snowden-web-summit-data-protection-201301784.html" TargetMode="External" /><Relationship Id="rId13" Type="http://schemas.openxmlformats.org/officeDocument/2006/relationships/hyperlink" Target="https://www.nytimes.com/2019/11/04/business/secret-consumer-score-access.html" TargetMode="External" /><Relationship Id="rId14" Type="http://schemas.openxmlformats.org/officeDocument/2006/relationships/hyperlink" Target="https://www.nytimes.com/2019/11/04/business/secret-consumer-score-access.html" TargetMode="External" /><Relationship Id="rId15" Type="http://schemas.openxmlformats.org/officeDocument/2006/relationships/hyperlink" Target="https://twitter.com/lrainie/status/1191431437607735297" TargetMode="External" /><Relationship Id="rId16" Type="http://schemas.openxmlformats.org/officeDocument/2006/relationships/hyperlink" Target="https://twitter.com/lrainie/status/1191431437607735297" TargetMode="External" /><Relationship Id="rId17" Type="http://schemas.openxmlformats.org/officeDocument/2006/relationships/hyperlink" Target="https://twitter.com/lrainie/status/1191431437607735297" TargetMode="External" /><Relationship Id="rId18" Type="http://schemas.openxmlformats.org/officeDocument/2006/relationships/hyperlink" Target="https://twitter.com/lrainie/status/1191431437607735297" TargetMode="External" /><Relationship Id="rId19" Type="http://schemas.openxmlformats.org/officeDocument/2006/relationships/hyperlink" Target="https://twitter.com/lrainie/status/1191715513870630912" TargetMode="External" /><Relationship Id="rId20" Type="http://schemas.openxmlformats.org/officeDocument/2006/relationships/hyperlink" Target="https://twitter.com/lrainie/status/1191715513870630912" TargetMode="External" /><Relationship Id="rId21" Type="http://schemas.openxmlformats.org/officeDocument/2006/relationships/hyperlink" Target="https://www.elon.edu/u/imagining/surveys/x-2-internet-50th-2019/" TargetMode="External" /><Relationship Id="rId22" Type="http://schemas.openxmlformats.org/officeDocument/2006/relationships/hyperlink" Target="https://twitter.com/lrainie/status/1192027538190671872" TargetMode="External" /><Relationship Id="rId23" Type="http://schemas.openxmlformats.org/officeDocument/2006/relationships/hyperlink" Target="https://twitter.com/lrainie/status/1192027538190671872" TargetMode="External" /><Relationship Id="rId24" Type="http://schemas.openxmlformats.org/officeDocument/2006/relationships/hyperlink" Target="https://twitter.com/lrainie/status/1192027538190671872" TargetMode="External" /><Relationship Id="rId25" Type="http://schemas.openxmlformats.org/officeDocument/2006/relationships/hyperlink" Target="https://twitter.com/lrainie/status/1191431437607735297" TargetMode="External" /><Relationship Id="rId26" Type="http://schemas.openxmlformats.org/officeDocument/2006/relationships/hyperlink" Target="https://www.elon.edu/u/imagining/surveys/x-2-internet-50th-2019/" TargetMode="External" /><Relationship Id="rId27" Type="http://schemas.openxmlformats.org/officeDocument/2006/relationships/hyperlink" Target="https://www.youtube.com/watch?v=EszTAS7pq_o&amp;feature=youtu.be" TargetMode="External" /><Relationship Id="rId28" Type="http://schemas.openxmlformats.org/officeDocument/2006/relationships/hyperlink" Target="https://www.youtube.com/watch?v=EszTAS7pq_o&amp;feature=youtu.be" TargetMode="External" /><Relationship Id="rId29" Type="http://schemas.openxmlformats.org/officeDocument/2006/relationships/hyperlink" Target="https://www.youtube.com/watch?v=EszTAS7pq_o&amp;feature=youtu.be" TargetMode="External" /><Relationship Id="rId30" Type="http://schemas.openxmlformats.org/officeDocument/2006/relationships/hyperlink" Target="https://www.youtube.com/watch?v=EszTAS7pq_o&amp;feature=youtu.be" TargetMode="External" /><Relationship Id="rId31" Type="http://schemas.openxmlformats.org/officeDocument/2006/relationships/hyperlink" Target="https://www.youtube.com/watch?v=EszTAS7pq_o&amp;feature=youtu.be" TargetMode="External" /><Relationship Id="rId32" Type="http://schemas.openxmlformats.org/officeDocument/2006/relationships/hyperlink" Target="https://www.youtube.com/watch?v=EszTAS7pq_o&amp;feature=youtu.be" TargetMode="External" /><Relationship Id="rId33" Type="http://schemas.openxmlformats.org/officeDocument/2006/relationships/hyperlink" Target="https://www.youtube.com/watch?v=EszTAS7pq_o&amp;feature=youtu.be" TargetMode="External" /><Relationship Id="rId34" Type="http://schemas.openxmlformats.org/officeDocument/2006/relationships/hyperlink" Target="https://www.youtube.com/watch?v=EszTAS7pq_o&amp;feature=youtu.be" TargetMode="External" /><Relationship Id="rId35" Type="http://schemas.openxmlformats.org/officeDocument/2006/relationships/hyperlink" Target="https://www.youtube.com/watch?v=EszTAS7pq_o&amp;feature=youtu.be" TargetMode="External" /><Relationship Id="rId36" Type="http://schemas.openxmlformats.org/officeDocument/2006/relationships/hyperlink" Target="https://www.youtube.com/watch?v=EszTAS7pq_o&amp;feature=youtu.be" TargetMode="External" /><Relationship Id="rId37" Type="http://schemas.openxmlformats.org/officeDocument/2006/relationships/hyperlink" Target="https://www.youtube.com/watch?v=EszTAS7pq_o&amp;feature=youtu.be" TargetMode="External" /><Relationship Id="rId38" Type="http://schemas.openxmlformats.org/officeDocument/2006/relationships/hyperlink" Target="https://www.youtube.com/watch?v=EszTAS7pq_o&amp;feature=youtu.be" TargetMode="External" /><Relationship Id="rId39" Type="http://schemas.openxmlformats.org/officeDocument/2006/relationships/hyperlink" Target="https://www.youtube.com/watch?v=EszTAS7pq_o&amp;feature=youtu.be" TargetMode="External" /><Relationship Id="rId40" Type="http://schemas.openxmlformats.org/officeDocument/2006/relationships/hyperlink" Target="https://www.youtube.com/watch?v=EszTAS7pq_o&amp;feature=youtu.be" TargetMode="External" /><Relationship Id="rId41" Type="http://schemas.openxmlformats.org/officeDocument/2006/relationships/hyperlink" Target="https://www.youtube.com/watch?v=EszTAS7pq_o&amp;feature=youtu.be" TargetMode="External" /><Relationship Id="rId42" Type="http://schemas.openxmlformats.org/officeDocument/2006/relationships/hyperlink" Target="https://www.youtube.com/watch?v=EszTAS7pq_o&amp;feature=youtu.be" TargetMode="External" /><Relationship Id="rId43" Type="http://schemas.openxmlformats.org/officeDocument/2006/relationships/hyperlink" Target="https://www.youtube.com/watch?v=EszTAS7pq_o&amp;feature=youtu.be" TargetMode="External" /><Relationship Id="rId44" Type="http://schemas.openxmlformats.org/officeDocument/2006/relationships/hyperlink" Target="https://www.youtube.com/watch?v=E9ZLNuhd9UU&amp;feature=youtu.be" TargetMode="External" /><Relationship Id="rId45" Type="http://schemas.openxmlformats.org/officeDocument/2006/relationships/hyperlink" Target="https://www.youtube.com/watch?v=E9ZLNuhd9UU&amp;feature=youtu.be" TargetMode="External" /><Relationship Id="rId46" Type="http://schemas.openxmlformats.org/officeDocument/2006/relationships/hyperlink" Target="https://www.youtube.com/watch?v=E9ZLNuhd9UU&amp;feature=youtu.be" TargetMode="External" /><Relationship Id="rId47" Type="http://schemas.openxmlformats.org/officeDocument/2006/relationships/hyperlink" Target="https://www.youtube.com/watch?v=E9ZLNuhd9UU&amp;feature=youtu.be" TargetMode="External" /><Relationship Id="rId48" Type="http://schemas.openxmlformats.org/officeDocument/2006/relationships/hyperlink" Target="https://www.youtube.com/watch?v=E9ZLNuhd9UU&amp;feature=youtu.be" TargetMode="External" /><Relationship Id="rId49" Type="http://schemas.openxmlformats.org/officeDocument/2006/relationships/hyperlink" Target="https://www.youtube.com/watch?v=E9ZLNuhd9UU&amp;feature=youtu.be" TargetMode="External" /><Relationship Id="rId50" Type="http://schemas.openxmlformats.org/officeDocument/2006/relationships/hyperlink" Target="https://www.youtube.com/watch?v=E9ZLNuhd9UU&amp;feature=youtu.be" TargetMode="External" /><Relationship Id="rId51" Type="http://schemas.openxmlformats.org/officeDocument/2006/relationships/hyperlink" Target="https://www.youtube.com/watch?v=E9ZLNuhd9UU&amp;feature=youtu.be" TargetMode="External" /><Relationship Id="rId52" Type="http://schemas.openxmlformats.org/officeDocument/2006/relationships/hyperlink" Target="https://www.youtube.com/watch?v=E9ZLNuhd9UU&amp;feature=youtu.be" TargetMode="External" /><Relationship Id="rId53" Type="http://schemas.openxmlformats.org/officeDocument/2006/relationships/hyperlink" Target="https://www.youtube.com/watch?v=E9ZLNuhd9UU&amp;feature=youtu.be" TargetMode="External" /><Relationship Id="rId54" Type="http://schemas.openxmlformats.org/officeDocument/2006/relationships/hyperlink" Target="https://www.youtube.com/watch?v=E9ZLNuhd9UU&amp;feature=youtu.be" TargetMode="External" /><Relationship Id="rId55" Type="http://schemas.openxmlformats.org/officeDocument/2006/relationships/hyperlink" Target="https://www.youtube.com/watch?v=E9ZLNuhd9UU&amp;feature=youtu.be" TargetMode="External" /><Relationship Id="rId56" Type="http://schemas.openxmlformats.org/officeDocument/2006/relationships/hyperlink" Target="https://www.youtube.com/watch?v=E9ZLNuhd9UU&amp;feature=youtu.be" TargetMode="External" /><Relationship Id="rId57" Type="http://schemas.openxmlformats.org/officeDocument/2006/relationships/hyperlink" Target="https://www.youtube.com/watch?v=EszTAS7pq_o&amp;feature=youtu.be" TargetMode="External" /><Relationship Id="rId58" Type="http://schemas.openxmlformats.org/officeDocument/2006/relationships/hyperlink" Target="https://www.youtube.com/watch?v=E9ZLNuhd9UU&amp;feature=youtu.be" TargetMode="External" /><Relationship Id="rId59" Type="http://schemas.openxmlformats.org/officeDocument/2006/relationships/hyperlink" Target="https://livingfacts.us/36omimj" TargetMode="External" /><Relationship Id="rId60" Type="http://schemas.openxmlformats.org/officeDocument/2006/relationships/hyperlink" Target="https://www.elon.edu/u/imagining/surveys/x-2-internet-50th-2019/" TargetMode="External" /><Relationship Id="rId61" Type="http://schemas.openxmlformats.org/officeDocument/2006/relationships/hyperlink" Target="https://digital.freshfields.com/" TargetMode="External" /><Relationship Id="rId62" Type="http://schemas.openxmlformats.org/officeDocument/2006/relationships/hyperlink" Target="https://pewrsr.ch/2Z6QQZ5" TargetMode="External" /><Relationship Id="rId63" Type="http://schemas.openxmlformats.org/officeDocument/2006/relationships/hyperlink" Target="https://www.pewsocialtrends.org/?p=26816" TargetMode="External" /><Relationship Id="rId64" Type="http://schemas.openxmlformats.org/officeDocument/2006/relationships/hyperlink" Target="https://pewrsr.ch/2O14EQE" TargetMode="External" /><Relationship Id="rId65" Type="http://schemas.openxmlformats.org/officeDocument/2006/relationships/hyperlink" Target="https://pewrsr.ch/2B3CFpW" TargetMode="External" /><Relationship Id="rId66" Type="http://schemas.openxmlformats.org/officeDocument/2006/relationships/hyperlink" Target="http://pewrsr.ch/X0YjPZ" TargetMode="External" /><Relationship Id="rId67" Type="http://schemas.openxmlformats.org/officeDocument/2006/relationships/hyperlink" Target="https://www.pewresearch.org/fact-tank/2019/09/06/republicans-have-confidence-in-presidential-appointees-democrats-trust-career-government-employees/" TargetMode="External" /><Relationship Id="rId68" Type="http://schemas.openxmlformats.org/officeDocument/2006/relationships/hyperlink" Target="https://www.pewsocialtrends.org/2019/11/06/marriage-and-cohabitation-in-the-u-s/" TargetMode="External" /><Relationship Id="rId69" Type="http://schemas.openxmlformats.org/officeDocument/2006/relationships/hyperlink" Target="https://www.pewresearch.org/fact-tank/2019/09/06/republicans-have-confidence-in-presidential-appointees-democrats-trust-career-government-employees/" TargetMode="External" /><Relationship Id="rId70" Type="http://schemas.openxmlformats.org/officeDocument/2006/relationships/hyperlink" Target="https://pewrsr.ch/2FXletr" TargetMode="External" /><Relationship Id="rId71" Type="http://schemas.openxmlformats.org/officeDocument/2006/relationships/hyperlink" Target="https://medium.com/pew-research-center-decoded/when-the-unexpected-happens-whats-a-survey-researcher-to-do-8a658e1698ac" TargetMode="External" /><Relationship Id="rId72" Type="http://schemas.openxmlformats.org/officeDocument/2006/relationships/hyperlink" Target="https://pewrsr.ch/2NUwMSn" TargetMode="External" /><Relationship Id="rId73" Type="http://schemas.openxmlformats.org/officeDocument/2006/relationships/hyperlink" Target="https://www.pewsocialtrends.org/2019/11/06/marriage-and-cohabitation-in-the-u-s/" TargetMode="External" /><Relationship Id="rId74" Type="http://schemas.openxmlformats.org/officeDocument/2006/relationships/hyperlink" Target="https://twitter.com/jannaq/status/1189261303405305858" TargetMode="External" /><Relationship Id="rId75" Type="http://schemas.openxmlformats.org/officeDocument/2006/relationships/hyperlink" Target="https://pbs.twimg.com/ext_tw_video_thumb/1190892500246040576/pu/img/NmKnbqWOh6OAtKN3.jpg" TargetMode="External" /><Relationship Id="rId76" Type="http://schemas.openxmlformats.org/officeDocument/2006/relationships/hyperlink" Target="https://pbs.twimg.com/ext_tw_video_thumb/1190892500246040576/pu/img/NmKnbqWOh6OAtKN3.jpg" TargetMode="External" /><Relationship Id="rId77" Type="http://schemas.openxmlformats.org/officeDocument/2006/relationships/hyperlink" Target="https://pbs.twimg.com/ext_tw_video_thumb/1190892500246040576/pu/img/NmKnbqWOh6OAtKN3.jpg" TargetMode="External" /><Relationship Id="rId78" Type="http://schemas.openxmlformats.org/officeDocument/2006/relationships/hyperlink" Target="https://pbs.twimg.com/ext_tw_video_thumb/1190892500246040576/pu/img/NmKnbqWOh6OAtKN3.jpg" TargetMode="External" /><Relationship Id="rId79" Type="http://schemas.openxmlformats.org/officeDocument/2006/relationships/hyperlink" Target="https://pbs.twimg.com/ext_tw_video_thumb/1190892500246040576/pu/img/NmKnbqWOh6OAtKN3.jpg" TargetMode="External" /><Relationship Id="rId80" Type="http://schemas.openxmlformats.org/officeDocument/2006/relationships/hyperlink" Target="https://pbs.twimg.com/media/EIjkZFSX0AIvoqD.jpg" TargetMode="External" /><Relationship Id="rId81" Type="http://schemas.openxmlformats.org/officeDocument/2006/relationships/hyperlink" Target="https://pbs.twimg.com/media/EIjkZFSX0AIvoqD.jpg" TargetMode="External" /><Relationship Id="rId82" Type="http://schemas.openxmlformats.org/officeDocument/2006/relationships/hyperlink" Target="https://pbs.twimg.com/media/EIjkZFSX0AIvoqD.jpg" TargetMode="External" /><Relationship Id="rId83" Type="http://schemas.openxmlformats.org/officeDocument/2006/relationships/hyperlink" Target="https://pbs.twimg.com/media/EIjkZFSX0AIvoqD.jpg" TargetMode="External" /><Relationship Id="rId84" Type="http://schemas.openxmlformats.org/officeDocument/2006/relationships/hyperlink" Target="https://pbs.twimg.com/media/EIm4ea0WkAIjZBl.jpg" TargetMode="External" /><Relationship Id="rId85" Type="http://schemas.openxmlformats.org/officeDocument/2006/relationships/hyperlink" Target="https://pbs.twimg.com/media/EIm4ea0WkAIjZBl.jpg" TargetMode="External" /><Relationship Id="rId86" Type="http://schemas.openxmlformats.org/officeDocument/2006/relationships/hyperlink" Target="https://pbs.twimg.com/media/EIm4ea0WkAIjZBl.jpg" TargetMode="External" /><Relationship Id="rId87" Type="http://schemas.openxmlformats.org/officeDocument/2006/relationships/hyperlink" Target="https://pbs.twimg.com/media/EIm4ea0WkAIjZBl.jpg" TargetMode="External" /><Relationship Id="rId88" Type="http://schemas.openxmlformats.org/officeDocument/2006/relationships/hyperlink" Target="https://pbs.twimg.com/media/EIm4ea0WkAIjZBl.jpg" TargetMode="External" /><Relationship Id="rId89" Type="http://schemas.openxmlformats.org/officeDocument/2006/relationships/hyperlink" Target="https://pbs.twimg.com/media/EInIazUWwAYPrNr.jpg" TargetMode="External" /><Relationship Id="rId90" Type="http://schemas.openxmlformats.org/officeDocument/2006/relationships/hyperlink" Target="https://pbs.twimg.com/media/EInIazUWwAYPrNr.jpg" TargetMode="External" /><Relationship Id="rId91" Type="http://schemas.openxmlformats.org/officeDocument/2006/relationships/hyperlink" Target="https://pbs.twimg.com/media/EInIazUWwAYPrNr.jpg" TargetMode="External" /><Relationship Id="rId92" Type="http://schemas.openxmlformats.org/officeDocument/2006/relationships/hyperlink" Target="https://pbs.twimg.com/media/EInIazUWwAYPrNr.jpg" TargetMode="External" /><Relationship Id="rId93" Type="http://schemas.openxmlformats.org/officeDocument/2006/relationships/hyperlink" Target="https://pbs.twimg.com/media/EInIazUWwAYPrNr.jpg" TargetMode="External" /><Relationship Id="rId94" Type="http://schemas.openxmlformats.org/officeDocument/2006/relationships/hyperlink" Target="https://pbs.twimg.com/media/EInIazUWwAYPrNr.jpg" TargetMode="External" /><Relationship Id="rId95" Type="http://schemas.openxmlformats.org/officeDocument/2006/relationships/hyperlink" Target="https://pbs.twimg.com/media/EIo8DkEXUAAG9pa.jpg" TargetMode="External" /><Relationship Id="rId96" Type="http://schemas.openxmlformats.org/officeDocument/2006/relationships/hyperlink" Target="https://pbs.twimg.com/media/EIo8DkEXUAAG9pa.jpg" TargetMode="External" /><Relationship Id="rId97" Type="http://schemas.openxmlformats.org/officeDocument/2006/relationships/hyperlink" Target="https://pbs.twimg.com/ext_tw_video_thumb/1191434138596904962/pu/img/mInWA1Krh_ukt1Lp.jpg" TargetMode="External" /><Relationship Id="rId98" Type="http://schemas.openxmlformats.org/officeDocument/2006/relationships/hyperlink" Target="https://pbs.twimg.com/ext_tw_video_thumb/1191434138596904962/pu/img/mInWA1Krh_ukt1Lp.jpg" TargetMode="External" /><Relationship Id="rId99" Type="http://schemas.openxmlformats.org/officeDocument/2006/relationships/hyperlink" Target="https://pbs.twimg.com/media/EIo8DkEXUAAG9pa.jpg" TargetMode="External" /><Relationship Id="rId100" Type="http://schemas.openxmlformats.org/officeDocument/2006/relationships/hyperlink" Target="https://pbs.twimg.com/media/EIsK8QWXUAAFskE.png" TargetMode="External" /><Relationship Id="rId101" Type="http://schemas.openxmlformats.org/officeDocument/2006/relationships/hyperlink" Target="https://pbs.twimg.com/media/EIs1JY8XYAAbZ8Q.png" TargetMode="External" /><Relationship Id="rId102" Type="http://schemas.openxmlformats.org/officeDocument/2006/relationships/hyperlink" Target="https://pbs.twimg.com/media/EIngmItW4AAnHwM.png" TargetMode="External" /><Relationship Id="rId103" Type="http://schemas.openxmlformats.org/officeDocument/2006/relationships/hyperlink" Target="https://pbs.twimg.com/media/EIsoeIBWoAAloLN.png" TargetMode="External" /><Relationship Id="rId104" Type="http://schemas.openxmlformats.org/officeDocument/2006/relationships/hyperlink" Target="https://pbs.twimg.com/media/EJSiLW6W4AAIPMQ.png" TargetMode="External" /><Relationship Id="rId105" Type="http://schemas.openxmlformats.org/officeDocument/2006/relationships/hyperlink" Target="https://pbs.twimg.com/media/EJSiLW6W4AAIPMQ.png" TargetMode="External" /><Relationship Id="rId106" Type="http://schemas.openxmlformats.org/officeDocument/2006/relationships/hyperlink" Target="https://pbs.twimg.com/media/EIfCB3AXsAA14A6.png" TargetMode="External" /><Relationship Id="rId107" Type="http://schemas.openxmlformats.org/officeDocument/2006/relationships/hyperlink" Target="https://pbs.twimg.com/media/EIzkRL3XsAI4qsw.png" TargetMode="External" /><Relationship Id="rId108" Type="http://schemas.openxmlformats.org/officeDocument/2006/relationships/hyperlink" Target="http://pbs.twimg.com/profile_images/96372559/barry1_normal.jpg" TargetMode="External" /><Relationship Id="rId109" Type="http://schemas.openxmlformats.org/officeDocument/2006/relationships/hyperlink" Target="http://pbs.twimg.com/profile_images/96372559/barry1_normal.jpg" TargetMode="External" /><Relationship Id="rId110" Type="http://schemas.openxmlformats.org/officeDocument/2006/relationships/hyperlink" Target="http://pbs.twimg.com/profile_images/852690683911602176/M6q35pXc_normal.jpg" TargetMode="External" /><Relationship Id="rId111" Type="http://schemas.openxmlformats.org/officeDocument/2006/relationships/hyperlink" Target="http://pbs.twimg.com/profile_images/96372559/barry1_normal.jpg" TargetMode="External" /><Relationship Id="rId112" Type="http://schemas.openxmlformats.org/officeDocument/2006/relationships/hyperlink" Target="http://pbs.twimg.com/profile_images/852690683911602176/M6q35pXc_normal.jpg" TargetMode="External" /><Relationship Id="rId113" Type="http://schemas.openxmlformats.org/officeDocument/2006/relationships/hyperlink" Target="http://pbs.twimg.com/profile_images/96372559/barry1_normal.jpg" TargetMode="External" /><Relationship Id="rId114" Type="http://schemas.openxmlformats.org/officeDocument/2006/relationships/hyperlink" Target="http://pbs.twimg.com/profile_images/852690683911602176/M6q35pXc_normal.jpg" TargetMode="External" /><Relationship Id="rId115" Type="http://schemas.openxmlformats.org/officeDocument/2006/relationships/hyperlink" Target="http://pbs.twimg.com/profile_images/96372559/barry1_normal.jpg" TargetMode="External" /><Relationship Id="rId116" Type="http://schemas.openxmlformats.org/officeDocument/2006/relationships/hyperlink" Target="http://pbs.twimg.com/profile_images/852690683911602176/M6q35pXc_normal.jpg" TargetMode="External" /><Relationship Id="rId117" Type="http://schemas.openxmlformats.org/officeDocument/2006/relationships/hyperlink" Target="http://pbs.twimg.com/profile_images/852690683911602176/M6q35pXc_normal.jpg" TargetMode="External" /><Relationship Id="rId118" Type="http://schemas.openxmlformats.org/officeDocument/2006/relationships/hyperlink" Target="http://pbs.twimg.com/profile_images/852690683911602176/M6q35pXc_normal.jpg" TargetMode="External" /><Relationship Id="rId119" Type="http://schemas.openxmlformats.org/officeDocument/2006/relationships/hyperlink" Target="http://pbs.twimg.com/profile_images/96372559/barry1_normal.jpg" TargetMode="External" /><Relationship Id="rId120" Type="http://schemas.openxmlformats.org/officeDocument/2006/relationships/hyperlink" Target="http://pbs.twimg.com/profile_images/96372559/barry1_normal.jpg" TargetMode="External" /><Relationship Id="rId121" Type="http://schemas.openxmlformats.org/officeDocument/2006/relationships/hyperlink" Target="http://pbs.twimg.com/profile_images/96372559/barry1_normal.jpg" TargetMode="External" /><Relationship Id="rId122" Type="http://schemas.openxmlformats.org/officeDocument/2006/relationships/hyperlink" Target="http://pbs.twimg.com/profile_images/1007677642479263744/JtDMY-E5_normal.jpg" TargetMode="External" /><Relationship Id="rId123" Type="http://schemas.openxmlformats.org/officeDocument/2006/relationships/hyperlink" Target="http://pbs.twimg.com/profile_images/1007677642479263744/JtDMY-E5_normal.jpg" TargetMode="External" /><Relationship Id="rId124" Type="http://schemas.openxmlformats.org/officeDocument/2006/relationships/hyperlink" Target="http://pbs.twimg.com/profile_images/1007677642479263744/JtDMY-E5_normal.jpg" TargetMode="External" /><Relationship Id="rId125" Type="http://schemas.openxmlformats.org/officeDocument/2006/relationships/hyperlink" Target="https://pbs.twimg.com/ext_tw_video_thumb/1190892500246040576/pu/img/NmKnbqWOh6OAtKN3.jpg" TargetMode="External" /><Relationship Id="rId126" Type="http://schemas.openxmlformats.org/officeDocument/2006/relationships/hyperlink" Target="https://pbs.twimg.com/ext_tw_video_thumb/1190892500246040576/pu/img/NmKnbqWOh6OAtKN3.jpg" TargetMode="External" /><Relationship Id="rId127" Type="http://schemas.openxmlformats.org/officeDocument/2006/relationships/hyperlink" Target="https://pbs.twimg.com/ext_tw_video_thumb/1190892500246040576/pu/img/NmKnbqWOh6OAtKN3.jpg" TargetMode="External" /><Relationship Id="rId128" Type="http://schemas.openxmlformats.org/officeDocument/2006/relationships/hyperlink" Target="https://pbs.twimg.com/ext_tw_video_thumb/1190892500246040576/pu/img/NmKnbqWOh6OAtKN3.jpg" TargetMode="External" /><Relationship Id="rId129" Type="http://schemas.openxmlformats.org/officeDocument/2006/relationships/hyperlink" Target="https://pbs.twimg.com/ext_tw_video_thumb/1190892500246040576/pu/img/NmKnbqWOh6OAtKN3.jpg" TargetMode="External" /><Relationship Id="rId130" Type="http://schemas.openxmlformats.org/officeDocument/2006/relationships/hyperlink" Target="http://pbs.twimg.com/profile_images/634772692248461312/30PlEwkv_normal.jpg" TargetMode="External" /><Relationship Id="rId131" Type="http://schemas.openxmlformats.org/officeDocument/2006/relationships/hyperlink" Target="http://pbs.twimg.com/profile_images/634772692248461312/30PlEwkv_normal.jpg" TargetMode="External" /><Relationship Id="rId132" Type="http://schemas.openxmlformats.org/officeDocument/2006/relationships/hyperlink" Target="http://pbs.twimg.com/profile_images/677030225868398592/_0FTjkYh_normal.jpg" TargetMode="External" /><Relationship Id="rId133" Type="http://schemas.openxmlformats.org/officeDocument/2006/relationships/hyperlink" Target="http://pbs.twimg.com/profile_images/1159288715690283010/7Vy5FrfY_normal.jpg" TargetMode="External" /><Relationship Id="rId134" Type="http://schemas.openxmlformats.org/officeDocument/2006/relationships/hyperlink" Target="http://pbs.twimg.com/profile_images/453601551638994944/8fijXVIS_normal.jpeg" TargetMode="External" /><Relationship Id="rId135" Type="http://schemas.openxmlformats.org/officeDocument/2006/relationships/hyperlink" Target="http://pbs.twimg.com/profile_images/799437256909942784/EQHvuds__normal.jpg" TargetMode="External" /><Relationship Id="rId136" Type="http://schemas.openxmlformats.org/officeDocument/2006/relationships/hyperlink" Target="http://pbs.twimg.com/profile_images/1108030436087861250/R2BjctIK_normal.jpg" TargetMode="External" /><Relationship Id="rId137" Type="http://schemas.openxmlformats.org/officeDocument/2006/relationships/hyperlink" Target="http://pbs.twimg.com/profile_images/1108030436087861250/R2BjctIK_normal.jpg" TargetMode="External" /><Relationship Id="rId138" Type="http://schemas.openxmlformats.org/officeDocument/2006/relationships/hyperlink" Target="http://pbs.twimg.com/profile_images/1108030436087861250/R2BjctIK_normal.jpg" TargetMode="External" /><Relationship Id="rId139" Type="http://schemas.openxmlformats.org/officeDocument/2006/relationships/hyperlink" Target="http://pbs.twimg.com/profile_images/1064119237114044416/jbH26sme_normal.jpg" TargetMode="External" /><Relationship Id="rId140" Type="http://schemas.openxmlformats.org/officeDocument/2006/relationships/hyperlink" Target="http://pbs.twimg.com/profile_images/929396796912259072/V2WALY49_normal.jpg" TargetMode="External" /><Relationship Id="rId141" Type="http://schemas.openxmlformats.org/officeDocument/2006/relationships/hyperlink" Target="http://pbs.twimg.com/profile_images/785701327078731776/igDNkYJx_normal.jpg" TargetMode="External" /><Relationship Id="rId142" Type="http://schemas.openxmlformats.org/officeDocument/2006/relationships/hyperlink" Target="http://pbs.twimg.com/profile_images/785701327078731776/igDNkYJx_normal.jpg" TargetMode="External" /><Relationship Id="rId143" Type="http://schemas.openxmlformats.org/officeDocument/2006/relationships/hyperlink" Target="http://pbs.twimg.com/profile_images/1186383477706498049/aRNmqBv9_normal.jpg" TargetMode="External" /><Relationship Id="rId144" Type="http://schemas.openxmlformats.org/officeDocument/2006/relationships/hyperlink" Target="http://pbs.twimg.com/profile_images/1186383477706498049/aRNmqBv9_normal.jpg" TargetMode="External" /><Relationship Id="rId145" Type="http://schemas.openxmlformats.org/officeDocument/2006/relationships/hyperlink" Target="http://pbs.twimg.com/profile_images/1186383477706498049/aRNmqBv9_normal.jpg" TargetMode="External" /><Relationship Id="rId146" Type="http://schemas.openxmlformats.org/officeDocument/2006/relationships/hyperlink" Target="http://pbs.twimg.com/profile_images/1177630555107659776/7KUFnTZ0_normal.jpg" TargetMode="External" /><Relationship Id="rId147" Type="http://schemas.openxmlformats.org/officeDocument/2006/relationships/hyperlink" Target="http://pbs.twimg.com/profile_images/1177630555107659776/7KUFnTZ0_normal.jpg" TargetMode="External" /><Relationship Id="rId148" Type="http://schemas.openxmlformats.org/officeDocument/2006/relationships/hyperlink" Target="http://pbs.twimg.com/profile_images/1177630555107659776/7KUFnTZ0_normal.jpg" TargetMode="External" /><Relationship Id="rId149" Type="http://schemas.openxmlformats.org/officeDocument/2006/relationships/hyperlink" Target="http://pbs.twimg.com/profile_images/1168598972560269314/I4HI9wl8_normal.jpg" TargetMode="External" /><Relationship Id="rId150" Type="http://schemas.openxmlformats.org/officeDocument/2006/relationships/hyperlink" Target="http://pbs.twimg.com/profile_images/1168598972560269314/I4HI9wl8_normal.jpg" TargetMode="External" /><Relationship Id="rId151" Type="http://schemas.openxmlformats.org/officeDocument/2006/relationships/hyperlink" Target="http://pbs.twimg.com/profile_images/1168598972560269314/I4HI9wl8_normal.jpg" TargetMode="External" /><Relationship Id="rId152" Type="http://schemas.openxmlformats.org/officeDocument/2006/relationships/hyperlink" Target="https://pbs.twimg.com/media/EIjkZFSX0AIvoqD.jpg" TargetMode="External" /><Relationship Id="rId153" Type="http://schemas.openxmlformats.org/officeDocument/2006/relationships/hyperlink" Target="https://pbs.twimg.com/media/EIjkZFSX0AIvoqD.jpg" TargetMode="External" /><Relationship Id="rId154" Type="http://schemas.openxmlformats.org/officeDocument/2006/relationships/hyperlink" Target="https://pbs.twimg.com/media/EIjkZFSX0AIvoqD.jpg" TargetMode="External" /><Relationship Id="rId155" Type="http://schemas.openxmlformats.org/officeDocument/2006/relationships/hyperlink" Target="https://pbs.twimg.com/media/EIjkZFSX0AIvoqD.jpg" TargetMode="External" /><Relationship Id="rId156" Type="http://schemas.openxmlformats.org/officeDocument/2006/relationships/hyperlink" Target="http://pbs.twimg.com/profile_images/729270043209519104/IqAjLOMA_normal.jpg" TargetMode="External" /><Relationship Id="rId157" Type="http://schemas.openxmlformats.org/officeDocument/2006/relationships/hyperlink" Target="http://pbs.twimg.com/profile_images/729270043209519104/IqAjLOMA_normal.jpg" TargetMode="External" /><Relationship Id="rId158" Type="http://schemas.openxmlformats.org/officeDocument/2006/relationships/hyperlink" Target="http://pbs.twimg.com/profile_images/1008598698039955456/ZViMgtND_normal.jpg" TargetMode="External" /><Relationship Id="rId159" Type="http://schemas.openxmlformats.org/officeDocument/2006/relationships/hyperlink" Target="http://pbs.twimg.com/profile_images/1008598698039955456/ZViMgtND_normal.jpg" TargetMode="External" /><Relationship Id="rId160" Type="http://schemas.openxmlformats.org/officeDocument/2006/relationships/hyperlink" Target="http://pbs.twimg.com/profile_images/1076560232866820097/fB7VV8u7_normal.jpg" TargetMode="External" /><Relationship Id="rId161" Type="http://schemas.openxmlformats.org/officeDocument/2006/relationships/hyperlink" Target="http://pbs.twimg.com/profile_images/1080603308765728768/yEWE0uAa_normal.jpg" TargetMode="External" /><Relationship Id="rId162" Type="http://schemas.openxmlformats.org/officeDocument/2006/relationships/hyperlink" Target="http://pbs.twimg.com/profile_images/1080603308765728768/yEWE0uAa_normal.jpg" TargetMode="External" /><Relationship Id="rId163" Type="http://schemas.openxmlformats.org/officeDocument/2006/relationships/hyperlink" Target="http://pbs.twimg.com/profile_images/1080603308765728768/yEWE0uAa_normal.jpg" TargetMode="External" /><Relationship Id="rId164" Type="http://schemas.openxmlformats.org/officeDocument/2006/relationships/hyperlink" Target="http://pbs.twimg.com/profile_images/1192576045964247042/G0ilYdXL_normal.jpg" TargetMode="External" /><Relationship Id="rId165" Type="http://schemas.openxmlformats.org/officeDocument/2006/relationships/hyperlink" Target="http://pbs.twimg.com/profile_images/973177657922899969/oz4zaGSq_normal.jpg" TargetMode="External" /><Relationship Id="rId166" Type="http://schemas.openxmlformats.org/officeDocument/2006/relationships/hyperlink" Target="http://pbs.twimg.com/profile_images/1007732182222278656/XU-ssKkR_normal.jpg" TargetMode="External" /><Relationship Id="rId167" Type="http://schemas.openxmlformats.org/officeDocument/2006/relationships/hyperlink" Target="http://pbs.twimg.com/profile_images/1129055525570793473/I3Wm0iUL_normal.jpg" TargetMode="External" /><Relationship Id="rId168" Type="http://schemas.openxmlformats.org/officeDocument/2006/relationships/hyperlink" Target="http://pbs.twimg.com/profile_images/1129055525570793473/I3Wm0iUL_normal.jpg" TargetMode="External" /><Relationship Id="rId169" Type="http://schemas.openxmlformats.org/officeDocument/2006/relationships/hyperlink" Target="http://pbs.twimg.com/profile_images/1129055525570793473/I3Wm0iUL_normal.jpg" TargetMode="External" /><Relationship Id="rId170" Type="http://schemas.openxmlformats.org/officeDocument/2006/relationships/hyperlink" Target="http://pbs.twimg.com/profile_images/1129055525570793473/I3Wm0iUL_normal.jpg" TargetMode="External" /><Relationship Id="rId171" Type="http://schemas.openxmlformats.org/officeDocument/2006/relationships/hyperlink" Target="http://pbs.twimg.com/profile_images/577959522481766400/gjaagK48_normal.jpeg" TargetMode="External" /><Relationship Id="rId172" Type="http://schemas.openxmlformats.org/officeDocument/2006/relationships/hyperlink" Target="http://pbs.twimg.com/profile_images/577959522481766400/gjaagK48_normal.jpeg" TargetMode="External" /><Relationship Id="rId173" Type="http://schemas.openxmlformats.org/officeDocument/2006/relationships/hyperlink" Target="http://pbs.twimg.com/profile_images/577959522481766400/gjaagK48_normal.jpeg" TargetMode="External" /><Relationship Id="rId174" Type="http://schemas.openxmlformats.org/officeDocument/2006/relationships/hyperlink" Target="http://pbs.twimg.com/profile_images/577959522481766400/gjaagK48_normal.jpeg" TargetMode="External" /><Relationship Id="rId175" Type="http://schemas.openxmlformats.org/officeDocument/2006/relationships/hyperlink" Target="https://pbs.twimg.com/media/EIm4ea0WkAIjZBl.jpg" TargetMode="External" /><Relationship Id="rId176" Type="http://schemas.openxmlformats.org/officeDocument/2006/relationships/hyperlink" Target="http://pbs.twimg.com/profile_images/1149594345990848513/MHGONOhy_normal.jpg" TargetMode="External" /><Relationship Id="rId177" Type="http://schemas.openxmlformats.org/officeDocument/2006/relationships/hyperlink" Target="https://pbs.twimg.com/media/EIm4ea0WkAIjZBl.jpg" TargetMode="External" /><Relationship Id="rId178" Type="http://schemas.openxmlformats.org/officeDocument/2006/relationships/hyperlink" Target="https://pbs.twimg.com/media/EIm4ea0WkAIjZBl.jpg" TargetMode="External" /><Relationship Id="rId179" Type="http://schemas.openxmlformats.org/officeDocument/2006/relationships/hyperlink" Target="https://pbs.twimg.com/media/EIm4ea0WkAIjZBl.jpg" TargetMode="External" /><Relationship Id="rId180" Type="http://schemas.openxmlformats.org/officeDocument/2006/relationships/hyperlink" Target="https://pbs.twimg.com/media/EIm4ea0WkAIjZBl.jpg" TargetMode="External" /><Relationship Id="rId181" Type="http://schemas.openxmlformats.org/officeDocument/2006/relationships/hyperlink" Target="http://pbs.twimg.com/profile_images/1149594345990848513/MHGONOhy_normal.jpg" TargetMode="External" /><Relationship Id="rId182" Type="http://schemas.openxmlformats.org/officeDocument/2006/relationships/hyperlink" Target="http://pbs.twimg.com/profile_images/1149594345990848513/MHGONOhy_normal.jpg" TargetMode="External" /><Relationship Id="rId183" Type="http://schemas.openxmlformats.org/officeDocument/2006/relationships/hyperlink" Target="http://pbs.twimg.com/profile_images/1149594345990848513/MHGONOhy_normal.jpg" TargetMode="External" /><Relationship Id="rId184" Type="http://schemas.openxmlformats.org/officeDocument/2006/relationships/hyperlink" Target="https://pbs.twimg.com/media/EInIazUWwAYPrNr.jpg" TargetMode="External" /><Relationship Id="rId185" Type="http://schemas.openxmlformats.org/officeDocument/2006/relationships/hyperlink" Target="http://pbs.twimg.com/profile_images/1045435981459947521/Yte_KZ-j_normal.jpg" TargetMode="External" /><Relationship Id="rId186" Type="http://schemas.openxmlformats.org/officeDocument/2006/relationships/hyperlink" Target="https://pbs.twimg.com/media/EInIazUWwAYPrNr.jpg" TargetMode="External" /><Relationship Id="rId187" Type="http://schemas.openxmlformats.org/officeDocument/2006/relationships/hyperlink" Target="http://pbs.twimg.com/profile_images/1045435981459947521/Yte_KZ-j_normal.jpg" TargetMode="External" /><Relationship Id="rId188" Type="http://schemas.openxmlformats.org/officeDocument/2006/relationships/hyperlink" Target="https://pbs.twimg.com/media/EInIazUWwAYPrNr.jpg" TargetMode="External" /><Relationship Id="rId189" Type="http://schemas.openxmlformats.org/officeDocument/2006/relationships/hyperlink" Target="http://pbs.twimg.com/profile_images/1045435981459947521/Yte_KZ-j_normal.jpg" TargetMode="External" /><Relationship Id="rId190" Type="http://schemas.openxmlformats.org/officeDocument/2006/relationships/hyperlink" Target="http://pbs.twimg.com/profile_images/1045435981459947521/Yte_KZ-j_normal.jpg" TargetMode="External" /><Relationship Id="rId191" Type="http://schemas.openxmlformats.org/officeDocument/2006/relationships/hyperlink" Target="https://pbs.twimg.com/media/EInIazUWwAYPrNr.jpg" TargetMode="External" /><Relationship Id="rId192" Type="http://schemas.openxmlformats.org/officeDocument/2006/relationships/hyperlink" Target="http://pbs.twimg.com/profile_images/1045435981459947521/Yte_KZ-j_normal.jpg" TargetMode="External" /><Relationship Id="rId193" Type="http://schemas.openxmlformats.org/officeDocument/2006/relationships/hyperlink" Target="http://pbs.twimg.com/profile_images/1129055525570793473/I3Wm0iUL_normal.jpg" TargetMode="External" /><Relationship Id="rId194" Type="http://schemas.openxmlformats.org/officeDocument/2006/relationships/hyperlink" Target="http://pbs.twimg.com/profile_images/1129055525570793473/I3Wm0iUL_normal.jpg" TargetMode="External" /><Relationship Id="rId195" Type="http://schemas.openxmlformats.org/officeDocument/2006/relationships/hyperlink" Target="http://pbs.twimg.com/profile_images/1129055525570793473/I3Wm0iUL_normal.jpg" TargetMode="External" /><Relationship Id="rId196" Type="http://schemas.openxmlformats.org/officeDocument/2006/relationships/hyperlink" Target="http://pbs.twimg.com/profile_images/1129055525570793473/I3Wm0iUL_normal.jpg" TargetMode="External" /><Relationship Id="rId197" Type="http://schemas.openxmlformats.org/officeDocument/2006/relationships/hyperlink" Target="http://pbs.twimg.com/profile_images/1129055525570793473/I3Wm0iUL_normal.jpg" TargetMode="External" /><Relationship Id="rId198" Type="http://schemas.openxmlformats.org/officeDocument/2006/relationships/hyperlink" Target="http://pbs.twimg.com/profile_images/1129055525570793473/I3Wm0iUL_normal.jpg" TargetMode="External" /><Relationship Id="rId199" Type="http://schemas.openxmlformats.org/officeDocument/2006/relationships/hyperlink" Target="http://pbs.twimg.com/profile_images/1129055525570793473/I3Wm0iUL_normal.jpg" TargetMode="External" /><Relationship Id="rId200" Type="http://schemas.openxmlformats.org/officeDocument/2006/relationships/hyperlink" Target="https://pbs.twimg.com/media/EInIazUWwAYPrNr.jpg" TargetMode="External" /><Relationship Id="rId201" Type="http://schemas.openxmlformats.org/officeDocument/2006/relationships/hyperlink" Target="https://pbs.twimg.com/media/EInIazUWwAYPrNr.jpg" TargetMode="External" /><Relationship Id="rId202" Type="http://schemas.openxmlformats.org/officeDocument/2006/relationships/hyperlink" Target="http://pbs.twimg.com/profile_images/1045435981459947521/Yte_KZ-j_normal.jpg" TargetMode="External" /><Relationship Id="rId203" Type="http://schemas.openxmlformats.org/officeDocument/2006/relationships/hyperlink" Target="http://pbs.twimg.com/profile_images/1045435981459947521/Yte_KZ-j_normal.jpg" TargetMode="External" /><Relationship Id="rId204" Type="http://schemas.openxmlformats.org/officeDocument/2006/relationships/hyperlink" Target="http://pbs.twimg.com/profile_images/1045435981459947521/Yte_KZ-j_normal.jpg" TargetMode="External" /><Relationship Id="rId205" Type="http://schemas.openxmlformats.org/officeDocument/2006/relationships/hyperlink" Target="http://pbs.twimg.com/profile_images/1103273093273931776/Mzg5ufrp_normal.jpg" TargetMode="External" /><Relationship Id="rId206" Type="http://schemas.openxmlformats.org/officeDocument/2006/relationships/hyperlink" Target="http://pbs.twimg.com/profile_images/1103273093273931776/Mzg5ufrp_normal.jpg" TargetMode="External" /><Relationship Id="rId207" Type="http://schemas.openxmlformats.org/officeDocument/2006/relationships/hyperlink" Target="http://pbs.twimg.com/profile_images/1103273093273931776/Mzg5ufrp_normal.jpg" TargetMode="External" /><Relationship Id="rId208" Type="http://schemas.openxmlformats.org/officeDocument/2006/relationships/hyperlink" Target="http://pbs.twimg.com/profile_images/1103273093273931776/Mzg5ufrp_normal.jpg" TargetMode="External" /><Relationship Id="rId209" Type="http://schemas.openxmlformats.org/officeDocument/2006/relationships/hyperlink" Target="http://pbs.twimg.com/profile_images/137959287/dja_normal.jpg" TargetMode="External" /><Relationship Id="rId210" Type="http://schemas.openxmlformats.org/officeDocument/2006/relationships/hyperlink" Target="http://pbs.twimg.com/profile_images/137959287/dja_normal.jpg" TargetMode="External" /><Relationship Id="rId211" Type="http://schemas.openxmlformats.org/officeDocument/2006/relationships/hyperlink" Target="http://pbs.twimg.com/profile_images/137959287/dja_normal.jpg" TargetMode="External" /><Relationship Id="rId212" Type="http://schemas.openxmlformats.org/officeDocument/2006/relationships/hyperlink" Target="http://pbs.twimg.com/profile_images/137959287/dja_normal.jpg" TargetMode="External" /><Relationship Id="rId213" Type="http://schemas.openxmlformats.org/officeDocument/2006/relationships/hyperlink" Target="http://pbs.twimg.com/profile_images/1177164984813535232/QpusFCe1_normal.jpg" TargetMode="External" /><Relationship Id="rId214" Type="http://schemas.openxmlformats.org/officeDocument/2006/relationships/hyperlink" Target="http://pbs.twimg.com/profile_images/1177164984813535232/QpusFCe1_normal.jpg" TargetMode="External" /><Relationship Id="rId215" Type="http://schemas.openxmlformats.org/officeDocument/2006/relationships/hyperlink" Target="http://pbs.twimg.com/profile_images/786513701583069184/OFb7pB3z_normal.jpg" TargetMode="External" /><Relationship Id="rId216" Type="http://schemas.openxmlformats.org/officeDocument/2006/relationships/hyperlink" Target="http://pbs.twimg.com/profile_images/472147385578041344/udqNGwDZ_normal.jpeg" TargetMode="External" /><Relationship Id="rId217" Type="http://schemas.openxmlformats.org/officeDocument/2006/relationships/hyperlink" Target="http://pbs.twimg.com/profile_images/472147385578041344/udqNGwDZ_normal.jpeg" TargetMode="External" /><Relationship Id="rId218" Type="http://schemas.openxmlformats.org/officeDocument/2006/relationships/hyperlink" Target="http://pbs.twimg.com/profile_images/786513701583069184/OFb7pB3z_normal.jpg" TargetMode="External" /><Relationship Id="rId219" Type="http://schemas.openxmlformats.org/officeDocument/2006/relationships/hyperlink" Target="http://pbs.twimg.com/profile_images/786513701583069184/OFb7pB3z_normal.jpg" TargetMode="External" /><Relationship Id="rId220" Type="http://schemas.openxmlformats.org/officeDocument/2006/relationships/hyperlink" Target="http://pbs.twimg.com/profile_images/786513701583069184/OFb7pB3z_normal.jpg" TargetMode="External" /><Relationship Id="rId221" Type="http://schemas.openxmlformats.org/officeDocument/2006/relationships/hyperlink" Target="http://pbs.twimg.com/profile_images/786513701583069184/OFb7pB3z_normal.jpg" TargetMode="External" /><Relationship Id="rId222" Type="http://schemas.openxmlformats.org/officeDocument/2006/relationships/hyperlink" Target="http://pbs.twimg.com/profile_images/786513701583069184/OFb7pB3z_normal.jpg" TargetMode="External" /><Relationship Id="rId223" Type="http://schemas.openxmlformats.org/officeDocument/2006/relationships/hyperlink" Target="http://pbs.twimg.com/profile_images/786513701583069184/OFb7pB3z_normal.jpg" TargetMode="External" /><Relationship Id="rId224" Type="http://schemas.openxmlformats.org/officeDocument/2006/relationships/hyperlink" Target="http://pbs.twimg.com/profile_images/786513701583069184/OFb7pB3z_normal.jpg" TargetMode="External" /><Relationship Id="rId225" Type="http://schemas.openxmlformats.org/officeDocument/2006/relationships/hyperlink" Target="http://pbs.twimg.com/profile_images/786513701583069184/OFb7pB3z_normal.jpg" TargetMode="External" /><Relationship Id="rId226" Type="http://schemas.openxmlformats.org/officeDocument/2006/relationships/hyperlink" Target="http://pbs.twimg.com/profile_images/786513701583069184/OFb7pB3z_normal.jpg" TargetMode="External" /><Relationship Id="rId227" Type="http://schemas.openxmlformats.org/officeDocument/2006/relationships/hyperlink" Target="https://pbs.twimg.com/media/EIo8DkEXUAAG9pa.jpg" TargetMode="External" /><Relationship Id="rId228" Type="http://schemas.openxmlformats.org/officeDocument/2006/relationships/hyperlink" Target="http://pbs.twimg.com/profile_images/1103283608184410113/FPDpDq3i_normal.png" TargetMode="External" /><Relationship Id="rId229" Type="http://schemas.openxmlformats.org/officeDocument/2006/relationships/hyperlink" Target="http://pbs.twimg.com/profile_images/1103283608184410113/FPDpDq3i_normal.png" TargetMode="External" /><Relationship Id="rId230" Type="http://schemas.openxmlformats.org/officeDocument/2006/relationships/hyperlink" Target="http://pbs.twimg.com/profile_images/1103283608184410113/FPDpDq3i_normal.png" TargetMode="External" /><Relationship Id="rId231" Type="http://schemas.openxmlformats.org/officeDocument/2006/relationships/hyperlink" Target="http://pbs.twimg.com/profile_images/1035892120412934144/W8mupHGT_normal.jpg" TargetMode="External" /><Relationship Id="rId232" Type="http://schemas.openxmlformats.org/officeDocument/2006/relationships/hyperlink" Target="http://pbs.twimg.com/profile_images/1035892120412934144/W8mupHGT_normal.jpg" TargetMode="External" /><Relationship Id="rId233" Type="http://schemas.openxmlformats.org/officeDocument/2006/relationships/hyperlink" Target="http://pbs.twimg.com/profile_images/1035892120412934144/W8mupHGT_normal.jpg" TargetMode="External" /><Relationship Id="rId234" Type="http://schemas.openxmlformats.org/officeDocument/2006/relationships/hyperlink" Target="http://pbs.twimg.com/profile_images/1035892120412934144/W8mupHGT_normal.jpg" TargetMode="External" /><Relationship Id="rId235" Type="http://schemas.openxmlformats.org/officeDocument/2006/relationships/hyperlink" Target="http://pbs.twimg.com/profile_images/818213567090556928/-FaDPrzU_normal.jpg" TargetMode="External" /><Relationship Id="rId236" Type="http://schemas.openxmlformats.org/officeDocument/2006/relationships/hyperlink" Target="http://pbs.twimg.com/profile_images/751394275624099840/4Vs2moLb_normal.jpg" TargetMode="External" /><Relationship Id="rId237" Type="http://schemas.openxmlformats.org/officeDocument/2006/relationships/hyperlink" Target="http://pbs.twimg.com/profile_images/751394275624099840/4Vs2moLb_normal.jpg" TargetMode="External" /><Relationship Id="rId238" Type="http://schemas.openxmlformats.org/officeDocument/2006/relationships/hyperlink" Target="http://pbs.twimg.com/profile_images/1194790769195917313/IevBNI5c_normal.jpg" TargetMode="External" /><Relationship Id="rId239" Type="http://schemas.openxmlformats.org/officeDocument/2006/relationships/hyperlink" Target="https://pbs.twimg.com/media/EIo8DkEXUAAG9pa.jpg" TargetMode="External" /><Relationship Id="rId240" Type="http://schemas.openxmlformats.org/officeDocument/2006/relationships/hyperlink" Target="http://pbs.twimg.com/profile_images/489259604883165186/ui1i5dL0_normal.jpeg" TargetMode="External" /><Relationship Id="rId241" Type="http://schemas.openxmlformats.org/officeDocument/2006/relationships/hyperlink" Target="http://pbs.twimg.com/profile_images/489259604883165186/ui1i5dL0_normal.jpeg" TargetMode="External" /><Relationship Id="rId242" Type="http://schemas.openxmlformats.org/officeDocument/2006/relationships/hyperlink" Target="http://pbs.twimg.com/profile_images/489259604883165186/ui1i5dL0_normal.jpeg" TargetMode="External" /><Relationship Id="rId243" Type="http://schemas.openxmlformats.org/officeDocument/2006/relationships/hyperlink" Target="http://pbs.twimg.com/profile_images/489259604883165186/ui1i5dL0_normal.jpeg" TargetMode="External" /><Relationship Id="rId244" Type="http://schemas.openxmlformats.org/officeDocument/2006/relationships/hyperlink" Target="http://pbs.twimg.com/profile_images/489259604883165186/ui1i5dL0_normal.jpeg" TargetMode="External" /><Relationship Id="rId245" Type="http://schemas.openxmlformats.org/officeDocument/2006/relationships/hyperlink" Target="http://pbs.twimg.com/profile_images/489259604883165186/ui1i5dL0_normal.jpeg" TargetMode="External" /><Relationship Id="rId246" Type="http://schemas.openxmlformats.org/officeDocument/2006/relationships/hyperlink" Target="http://pbs.twimg.com/profile_images/489259604883165186/ui1i5dL0_normal.jpeg" TargetMode="External" /><Relationship Id="rId247" Type="http://schemas.openxmlformats.org/officeDocument/2006/relationships/hyperlink" Target="http://pbs.twimg.com/profile_images/489259604883165186/ui1i5dL0_normal.jpeg" TargetMode="External" /><Relationship Id="rId248" Type="http://schemas.openxmlformats.org/officeDocument/2006/relationships/hyperlink" Target="http://pbs.twimg.com/profile_images/489259604883165186/ui1i5dL0_normal.jpeg" TargetMode="External" /><Relationship Id="rId249" Type="http://schemas.openxmlformats.org/officeDocument/2006/relationships/hyperlink" Target="http://pbs.twimg.com/profile_images/489259604883165186/ui1i5dL0_normal.jpeg" TargetMode="External" /><Relationship Id="rId250" Type="http://schemas.openxmlformats.org/officeDocument/2006/relationships/hyperlink" Target="http://pbs.twimg.com/profile_images/489259604883165186/ui1i5dL0_normal.jpeg" TargetMode="External" /><Relationship Id="rId251" Type="http://schemas.openxmlformats.org/officeDocument/2006/relationships/hyperlink" Target="http://pbs.twimg.com/profile_images/489259604883165186/ui1i5dL0_normal.jpeg" TargetMode="External" /><Relationship Id="rId252" Type="http://schemas.openxmlformats.org/officeDocument/2006/relationships/hyperlink" Target="http://pbs.twimg.com/profile_images/489259604883165186/ui1i5dL0_normal.jpeg" TargetMode="External" /><Relationship Id="rId253" Type="http://schemas.openxmlformats.org/officeDocument/2006/relationships/hyperlink" Target="http://pbs.twimg.com/profile_images/489259604883165186/ui1i5dL0_normal.jpeg" TargetMode="External" /><Relationship Id="rId254" Type="http://schemas.openxmlformats.org/officeDocument/2006/relationships/hyperlink" Target="http://pbs.twimg.com/profile_images/489259604883165186/ui1i5dL0_normal.jpeg" TargetMode="External" /><Relationship Id="rId255" Type="http://schemas.openxmlformats.org/officeDocument/2006/relationships/hyperlink" Target="http://pbs.twimg.com/profile_images/489259604883165186/ui1i5dL0_normal.jpeg" TargetMode="External" /><Relationship Id="rId256" Type="http://schemas.openxmlformats.org/officeDocument/2006/relationships/hyperlink" Target="http://pbs.twimg.com/profile_images/489259604883165186/ui1i5dL0_normal.jpeg" TargetMode="External" /><Relationship Id="rId257" Type="http://schemas.openxmlformats.org/officeDocument/2006/relationships/hyperlink" Target="http://pbs.twimg.com/profile_images/489259604883165186/ui1i5dL0_normal.jpeg" TargetMode="External" /><Relationship Id="rId258" Type="http://schemas.openxmlformats.org/officeDocument/2006/relationships/hyperlink" Target="http://pbs.twimg.com/profile_images/489259604883165186/ui1i5dL0_normal.jpeg" TargetMode="External" /><Relationship Id="rId259" Type="http://schemas.openxmlformats.org/officeDocument/2006/relationships/hyperlink" Target="http://pbs.twimg.com/profile_images/489259604883165186/ui1i5dL0_normal.jpeg" TargetMode="External" /><Relationship Id="rId260" Type="http://schemas.openxmlformats.org/officeDocument/2006/relationships/hyperlink" Target="http://pbs.twimg.com/profile_images/489259604883165186/ui1i5dL0_normal.jpeg" TargetMode="External" /><Relationship Id="rId261" Type="http://schemas.openxmlformats.org/officeDocument/2006/relationships/hyperlink" Target="http://pbs.twimg.com/profile_images/489259604883165186/ui1i5dL0_normal.jpeg" TargetMode="External" /><Relationship Id="rId262" Type="http://schemas.openxmlformats.org/officeDocument/2006/relationships/hyperlink" Target="http://pbs.twimg.com/profile_images/489259604883165186/ui1i5dL0_normal.jpeg" TargetMode="External" /><Relationship Id="rId263" Type="http://schemas.openxmlformats.org/officeDocument/2006/relationships/hyperlink" Target="http://pbs.twimg.com/profile_images/489259604883165186/ui1i5dL0_normal.jpeg" TargetMode="External" /><Relationship Id="rId264" Type="http://schemas.openxmlformats.org/officeDocument/2006/relationships/hyperlink" Target="http://pbs.twimg.com/profile_images/489259604883165186/ui1i5dL0_normal.jpeg" TargetMode="External" /><Relationship Id="rId265" Type="http://schemas.openxmlformats.org/officeDocument/2006/relationships/hyperlink" Target="http://pbs.twimg.com/profile_images/489259604883165186/ui1i5dL0_normal.jpeg" TargetMode="External" /><Relationship Id="rId266" Type="http://schemas.openxmlformats.org/officeDocument/2006/relationships/hyperlink" Target="http://pbs.twimg.com/profile_images/489259604883165186/ui1i5dL0_normal.jpeg" TargetMode="External" /><Relationship Id="rId267" Type="http://schemas.openxmlformats.org/officeDocument/2006/relationships/hyperlink" Target="http://pbs.twimg.com/profile_images/489259604883165186/ui1i5dL0_normal.jpeg" TargetMode="External" /><Relationship Id="rId268" Type="http://schemas.openxmlformats.org/officeDocument/2006/relationships/hyperlink" Target="http://pbs.twimg.com/profile_images/489259604883165186/ui1i5dL0_normal.jpeg" TargetMode="External" /><Relationship Id="rId269" Type="http://schemas.openxmlformats.org/officeDocument/2006/relationships/hyperlink" Target="http://pbs.twimg.com/profile_images/489259604883165186/ui1i5dL0_normal.jpeg" TargetMode="External" /><Relationship Id="rId270" Type="http://schemas.openxmlformats.org/officeDocument/2006/relationships/hyperlink" Target="http://pbs.twimg.com/profile_images/489259604883165186/ui1i5dL0_normal.jpeg" TargetMode="External" /><Relationship Id="rId271" Type="http://schemas.openxmlformats.org/officeDocument/2006/relationships/hyperlink" Target="http://pbs.twimg.com/profile_images/489259604883165186/ui1i5dL0_normal.jpeg" TargetMode="External" /><Relationship Id="rId272" Type="http://schemas.openxmlformats.org/officeDocument/2006/relationships/hyperlink" Target="http://pbs.twimg.com/profile_images/785925373/lee_ahead_of_the_curve_normal.png" TargetMode="External" /><Relationship Id="rId273" Type="http://schemas.openxmlformats.org/officeDocument/2006/relationships/hyperlink" Target="http://pbs.twimg.com/profile_images/1174079908282359810/EhrXACGP_normal.jpg" TargetMode="External" /><Relationship Id="rId274" Type="http://schemas.openxmlformats.org/officeDocument/2006/relationships/hyperlink" Target="http://pbs.twimg.com/profile_images/785925373/lee_ahead_of_the_curve_normal.png" TargetMode="External" /><Relationship Id="rId275" Type="http://schemas.openxmlformats.org/officeDocument/2006/relationships/hyperlink" Target="https://pbs.twimg.com/ext_tw_video_thumb/1191434138596904962/pu/img/mInWA1Krh_ukt1Lp.jpg" TargetMode="External" /><Relationship Id="rId276" Type="http://schemas.openxmlformats.org/officeDocument/2006/relationships/hyperlink" Target="https://pbs.twimg.com/ext_tw_video_thumb/1191434138596904962/pu/img/mInWA1Krh_ukt1Lp.jpg" TargetMode="External" /><Relationship Id="rId277" Type="http://schemas.openxmlformats.org/officeDocument/2006/relationships/hyperlink" Target="http://pbs.twimg.com/profile_images/1100146543213142016/8MlePXoD_normal.png" TargetMode="External" /><Relationship Id="rId278" Type="http://schemas.openxmlformats.org/officeDocument/2006/relationships/hyperlink" Target="http://pbs.twimg.com/profile_images/785925373/lee_ahead_of_the_curve_normal.png" TargetMode="External" /><Relationship Id="rId279" Type="http://schemas.openxmlformats.org/officeDocument/2006/relationships/hyperlink" Target="https://pbs.twimg.com/media/EIo8DkEXUAAG9pa.jpg" TargetMode="External" /><Relationship Id="rId280" Type="http://schemas.openxmlformats.org/officeDocument/2006/relationships/hyperlink" Target="http://pbs.twimg.com/profile_images/785925373/lee_ahead_of_the_curve_normal.png" TargetMode="External" /><Relationship Id="rId281" Type="http://schemas.openxmlformats.org/officeDocument/2006/relationships/hyperlink" Target="http://pbs.twimg.com/profile_images/861208549900398592/T7uSspdK_normal.jpg" TargetMode="External" /><Relationship Id="rId282" Type="http://schemas.openxmlformats.org/officeDocument/2006/relationships/hyperlink" Target="http://pbs.twimg.com/profile_images/785925373/lee_ahead_of_the_curve_normal.png" TargetMode="External" /><Relationship Id="rId283" Type="http://schemas.openxmlformats.org/officeDocument/2006/relationships/hyperlink" Target="http://pbs.twimg.com/profile_images/846380363425427457/MC3t8qKM_normal.jpg" TargetMode="External" /><Relationship Id="rId284" Type="http://schemas.openxmlformats.org/officeDocument/2006/relationships/hyperlink" Target="http://pbs.twimg.com/profile_images/785925373/lee_ahead_of_the_curve_normal.png" TargetMode="External" /><Relationship Id="rId285" Type="http://schemas.openxmlformats.org/officeDocument/2006/relationships/hyperlink" Target="http://pbs.twimg.com/profile_images/785925373/lee_ahead_of_the_curve_normal.png" TargetMode="External" /><Relationship Id="rId286" Type="http://schemas.openxmlformats.org/officeDocument/2006/relationships/hyperlink" Target="https://pbs.twimg.com/media/EIsK8QWXUAAFskE.png" TargetMode="External" /><Relationship Id="rId287" Type="http://schemas.openxmlformats.org/officeDocument/2006/relationships/hyperlink" Target="http://pbs.twimg.com/profile_images/785925373/lee_ahead_of_the_curve_normal.png" TargetMode="External" /><Relationship Id="rId288" Type="http://schemas.openxmlformats.org/officeDocument/2006/relationships/hyperlink" Target="https://pbs.twimg.com/media/EIs1JY8XYAAbZ8Q.png" TargetMode="External" /><Relationship Id="rId289" Type="http://schemas.openxmlformats.org/officeDocument/2006/relationships/hyperlink" Target="http://pbs.twimg.com/profile_images/785925373/lee_ahead_of_the_curve_normal.png" TargetMode="External" /><Relationship Id="rId290" Type="http://schemas.openxmlformats.org/officeDocument/2006/relationships/hyperlink" Target="https://pbs.twimg.com/media/EIngmItW4AAnHwM.png" TargetMode="External" /><Relationship Id="rId291" Type="http://schemas.openxmlformats.org/officeDocument/2006/relationships/hyperlink" Target="https://pbs.twimg.com/media/EIsoeIBWoAAloLN.png" TargetMode="External" /><Relationship Id="rId292" Type="http://schemas.openxmlformats.org/officeDocument/2006/relationships/hyperlink" Target="http://pbs.twimg.com/profile_images/2974837092/606dff422469076f75b5f78acb949f69_normal.jpeg" TargetMode="External" /><Relationship Id="rId293" Type="http://schemas.openxmlformats.org/officeDocument/2006/relationships/hyperlink" Target="http://pbs.twimg.com/profile_images/785925373/lee_ahead_of_the_curve_normal.png" TargetMode="External" /><Relationship Id="rId294" Type="http://schemas.openxmlformats.org/officeDocument/2006/relationships/hyperlink" Target="http://pbs.twimg.com/profile_images/785925373/lee_ahead_of_the_curve_normal.png" TargetMode="External" /><Relationship Id="rId295" Type="http://schemas.openxmlformats.org/officeDocument/2006/relationships/hyperlink" Target="http://pbs.twimg.com/profile_images/785925373/lee_ahead_of_the_curve_normal.png" TargetMode="External" /><Relationship Id="rId296" Type="http://schemas.openxmlformats.org/officeDocument/2006/relationships/hyperlink" Target="http://pbs.twimg.com/profile_images/1170783472836907008/fGPK4xy0_normal.jpg" TargetMode="External" /><Relationship Id="rId297" Type="http://schemas.openxmlformats.org/officeDocument/2006/relationships/hyperlink" Target="http://pbs.twimg.com/profile_images/1170783472836907008/fGPK4xy0_normal.jpg" TargetMode="External" /><Relationship Id="rId298" Type="http://schemas.openxmlformats.org/officeDocument/2006/relationships/hyperlink" Target="http://pbs.twimg.com/profile_images/1170783472836907008/fGPK4xy0_normal.jpg" TargetMode="External" /><Relationship Id="rId299" Type="http://schemas.openxmlformats.org/officeDocument/2006/relationships/hyperlink" Target="https://pbs.twimg.com/media/EJSiLW6W4AAIPMQ.png" TargetMode="External" /><Relationship Id="rId300" Type="http://schemas.openxmlformats.org/officeDocument/2006/relationships/hyperlink" Target="http://pbs.twimg.com/profile_images/879728447026868228/U4Uzpdp6_normal.jpg" TargetMode="External" /><Relationship Id="rId301" Type="http://schemas.openxmlformats.org/officeDocument/2006/relationships/hyperlink" Target="http://pbs.twimg.com/profile_images/1194747302746959872/wVVnzKc7_normal.jpg" TargetMode="External" /><Relationship Id="rId302" Type="http://schemas.openxmlformats.org/officeDocument/2006/relationships/hyperlink" Target="http://pbs.twimg.com/profile_images/785925373/lee_ahead_of_the_curve_normal.png" TargetMode="External" /><Relationship Id="rId303" Type="http://schemas.openxmlformats.org/officeDocument/2006/relationships/hyperlink" Target="http://pbs.twimg.com/profile_images/785925373/lee_ahead_of_the_curve_normal.png" TargetMode="External" /><Relationship Id="rId304" Type="http://schemas.openxmlformats.org/officeDocument/2006/relationships/hyperlink" Target="http://pbs.twimg.com/profile_images/785925373/lee_ahead_of_the_curve_normal.png" TargetMode="External" /><Relationship Id="rId305" Type="http://schemas.openxmlformats.org/officeDocument/2006/relationships/hyperlink" Target="http://pbs.twimg.com/profile_images/785925373/lee_ahead_of_the_curve_normal.png" TargetMode="External" /><Relationship Id="rId306" Type="http://schemas.openxmlformats.org/officeDocument/2006/relationships/hyperlink" Target="https://pbs.twimg.com/media/EJSiLW6W4AAIPMQ.png" TargetMode="External" /><Relationship Id="rId307" Type="http://schemas.openxmlformats.org/officeDocument/2006/relationships/hyperlink" Target="http://pbs.twimg.com/profile_images/785925373/lee_ahead_of_the_curve_normal.png" TargetMode="External" /><Relationship Id="rId308" Type="http://schemas.openxmlformats.org/officeDocument/2006/relationships/hyperlink" Target="https://pbs.twimg.com/media/EIfCB3AXsAA14A6.png" TargetMode="External" /><Relationship Id="rId309" Type="http://schemas.openxmlformats.org/officeDocument/2006/relationships/hyperlink" Target="http://pbs.twimg.com/profile_images/879728447026868228/U4Uzpdp6_normal.jpg" TargetMode="External" /><Relationship Id="rId310" Type="http://schemas.openxmlformats.org/officeDocument/2006/relationships/hyperlink" Target="http://pbs.twimg.com/profile_images/879728447026868228/U4Uzpdp6_normal.jpg" TargetMode="External" /><Relationship Id="rId311" Type="http://schemas.openxmlformats.org/officeDocument/2006/relationships/hyperlink" Target="https://pbs.twimg.com/media/EIzkRL3XsAI4qsw.png" TargetMode="External" /><Relationship Id="rId312" Type="http://schemas.openxmlformats.org/officeDocument/2006/relationships/hyperlink" Target="http://pbs.twimg.com/profile_images/879728447026868228/U4Uzpdp6_normal.jpg" TargetMode="External" /><Relationship Id="rId313" Type="http://schemas.openxmlformats.org/officeDocument/2006/relationships/hyperlink" Target="http://pbs.twimg.com/profile_images/1194747302746959872/wVVnzKc7_normal.jpg" TargetMode="External" /><Relationship Id="rId314" Type="http://schemas.openxmlformats.org/officeDocument/2006/relationships/hyperlink" Target="http://pbs.twimg.com/profile_images/785925373/lee_ahead_of_the_curve_normal.png" TargetMode="External" /><Relationship Id="rId315" Type="http://schemas.openxmlformats.org/officeDocument/2006/relationships/hyperlink" Target="http://pbs.twimg.com/profile_images/785925373/lee_ahead_of_the_curve_normal.png" TargetMode="External" /><Relationship Id="rId316" Type="http://schemas.openxmlformats.org/officeDocument/2006/relationships/hyperlink" Target="http://pbs.twimg.com/profile_images/785925373/lee_ahead_of_the_curve_normal.png" TargetMode="External" /><Relationship Id="rId317" Type="http://schemas.openxmlformats.org/officeDocument/2006/relationships/hyperlink" Target="http://pbs.twimg.com/profile_images/785925373/lee_ahead_of_the_curve_normal.png" TargetMode="External" /><Relationship Id="rId318" Type="http://schemas.openxmlformats.org/officeDocument/2006/relationships/hyperlink" Target="http://pbs.twimg.com/profile_images/785925373/lee_ahead_of_the_curve_normal.png" TargetMode="External" /><Relationship Id="rId319" Type="http://schemas.openxmlformats.org/officeDocument/2006/relationships/hyperlink" Target="http://pbs.twimg.com/profile_images/785925373/lee_ahead_of_the_curve_normal.png" TargetMode="External" /><Relationship Id="rId320" Type="http://schemas.openxmlformats.org/officeDocument/2006/relationships/hyperlink" Target="http://pbs.twimg.com/profile_images/785925373/lee_ahead_of_the_curve_normal.png" TargetMode="External" /><Relationship Id="rId321" Type="http://schemas.openxmlformats.org/officeDocument/2006/relationships/hyperlink" Target="http://pbs.twimg.com/profile_images/1194747302746959872/wVVnzKc7_normal.jpg" TargetMode="External" /><Relationship Id="rId322" Type="http://schemas.openxmlformats.org/officeDocument/2006/relationships/hyperlink" Target="https://twitter.com/#!/barrywellman/status/1190401117290737664" TargetMode="External" /><Relationship Id="rId323" Type="http://schemas.openxmlformats.org/officeDocument/2006/relationships/hyperlink" Target="https://twitter.com/#!/barrywellman/status/1190401117290737664" TargetMode="External" /><Relationship Id="rId324" Type="http://schemas.openxmlformats.org/officeDocument/2006/relationships/hyperlink" Target="https://twitter.com/#!/marychayko/status/1190301402154881024" TargetMode="External" /><Relationship Id="rId325" Type="http://schemas.openxmlformats.org/officeDocument/2006/relationships/hyperlink" Target="https://twitter.com/#!/barrywellman/status/1190401117290737664" TargetMode="External" /><Relationship Id="rId326" Type="http://schemas.openxmlformats.org/officeDocument/2006/relationships/hyperlink" Target="https://twitter.com/#!/marychayko/status/1190301402154881024" TargetMode="External" /><Relationship Id="rId327" Type="http://schemas.openxmlformats.org/officeDocument/2006/relationships/hyperlink" Target="https://twitter.com/#!/barrywellman/status/1190401117290737664" TargetMode="External" /><Relationship Id="rId328" Type="http://schemas.openxmlformats.org/officeDocument/2006/relationships/hyperlink" Target="https://twitter.com/#!/marychayko/status/1190301402154881024" TargetMode="External" /><Relationship Id="rId329" Type="http://schemas.openxmlformats.org/officeDocument/2006/relationships/hyperlink" Target="https://twitter.com/#!/barrywellman/status/1190401117290737664" TargetMode="External" /><Relationship Id="rId330" Type="http://schemas.openxmlformats.org/officeDocument/2006/relationships/hyperlink" Target="https://twitter.com/#!/marychayko/status/1190301402154881024" TargetMode="External" /><Relationship Id="rId331" Type="http://schemas.openxmlformats.org/officeDocument/2006/relationships/hyperlink" Target="https://twitter.com/#!/marychayko/status/1190301402154881024" TargetMode="External" /><Relationship Id="rId332" Type="http://schemas.openxmlformats.org/officeDocument/2006/relationships/hyperlink" Target="https://twitter.com/#!/marychayko/status/1190301402154881024" TargetMode="External" /><Relationship Id="rId333" Type="http://schemas.openxmlformats.org/officeDocument/2006/relationships/hyperlink" Target="https://twitter.com/#!/barrywellman/status/1190401117290737664" TargetMode="External" /><Relationship Id="rId334" Type="http://schemas.openxmlformats.org/officeDocument/2006/relationships/hyperlink" Target="https://twitter.com/#!/barrywellman/status/1190401117290737664" TargetMode="External" /><Relationship Id="rId335" Type="http://schemas.openxmlformats.org/officeDocument/2006/relationships/hyperlink" Target="https://twitter.com/#!/barrywellman/status/1190401117290737664" TargetMode="External" /><Relationship Id="rId336" Type="http://schemas.openxmlformats.org/officeDocument/2006/relationships/hyperlink" Target="https://twitter.com/#!/viafoura/status/1190692547049533441" TargetMode="External" /><Relationship Id="rId337" Type="http://schemas.openxmlformats.org/officeDocument/2006/relationships/hyperlink" Target="https://twitter.com/#!/viafoura/status/1190692547049533441" TargetMode="External" /><Relationship Id="rId338" Type="http://schemas.openxmlformats.org/officeDocument/2006/relationships/hyperlink" Target="https://twitter.com/#!/viafoura/status/1190692547049533441" TargetMode="External" /><Relationship Id="rId339" Type="http://schemas.openxmlformats.org/officeDocument/2006/relationships/hyperlink" Target="https://twitter.com/#!/amit_raj75/status/1190892698435080192" TargetMode="External" /><Relationship Id="rId340" Type="http://schemas.openxmlformats.org/officeDocument/2006/relationships/hyperlink" Target="https://twitter.com/#!/amit_raj75/status/1190892698435080192" TargetMode="External" /><Relationship Id="rId341" Type="http://schemas.openxmlformats.org/officeDocument/2006/relationships/hyperlink" Target="https://twitter.com/#!/amit_raj75/status/1190892698435080192" TargetMode="External" /><Relationship Id="rId342" Type="http://schemas.openxmlformats.org/officeDocument/2006/relationships/hyperlink" Target="https://twitter.com/#!/amit_raj75/status/1190892698435080192" TargetMode="External" /><Relationship Id="rId343" Type="http://schemas.openxmlformats.org/officeDocument/2006/relationships/hyperlink" Target="https://twitter.com/#!/amit_raj75/status/1190892698435080192" TargetMode="External" /><Relationship Id="rId344" Type="http://schemas.openxmlformats.org/officeDocument/2006/relationships/hyperlink" Target="https://twitter.com/#!/dougalpollux/status/1191454623015620608" TargetMode="External" /><Relationship Id="rId345" Type="http://schemas.openxmlformats.org/officeDocument/2006/relationships/hyperlink" Target="https://twitter.com/#!/dougalpollux/status/1191454623015620608" TargetMode="External" /><Relationship Id="rId346" Type="http://schemas.openxmlformats.org/officeDocument/2006/relationships/hyperlink" Target="https://twitter.com/#!/assishenriques/status/1191454695195365377" TargetMode="External" /><Relationship Id="rId347" Type="http://schemas.openxmlformats.org/officeDocument/2006/relationships/hyperlink" Target="https://twitter.com/#!/mikeb8637/status/1191454769082175490" TargetMode="External" /><Relationship Id="rId348" Type="http://schemas.openxmlformats.org/officeDocument/2006/relationships/hyperlink" Target="https://twitter.com/#!/marcvanderwoude/status/1191455054546587650" TargetMode="External" /><Relationship Id="rId349" Type="http://schemas.openxmlformats.org/officeDocument/2006/relationships/hyperlink" Target="https://twitter.com/#!/nothingsmonstrd/status/1191456318013480962" TargetMode="External" /><Relationship Id="rId350" Type="http://schemas.openxmlformats.org/officeDocument/2006/relationships/hyperlink" Target="https://twitter.com/#!/ruisalvador12/status/1191457059692326922" TargetMode="External" /><Relationship Id="rId351" Type="http://schemas.openxmlformats.org/officeDocument/2006/relationships/hyperlink" Target="https://twitter.com/#!/ruisalvador12/status/1191457059692326922" TargetMode="External" /><Relationship Id="rId352" Type="http://schemas.openxmlformats.org/officeDocument/2006/relationships/hyperlink" Target="https://twitter.com/#!/ruisalvador12/status/1191457059692326922" TargetMode="External" /><Relationship Id="rId353" Type="http://schemas.openxmlformats.org/officeDocument/2006/relationships/hyperlink" Target="https://twitter.com/#!/cryptomer_pers/status/1191456276410183680" TargetMode="External" /><Relationship Id="rId354" Type="http://schemas.openxmlformats.org/officeDocument/2006/relationships/hyperlink" Target="https://twitter.com/#!/oritkopel/status/1191457093485780993" TargetMode="External" /><Relationship Id="rId355" Type="http://schemas.openxmlformats.org/officeDocument/2006/relationships/hyperlink" Target="https://twitter.com/#!/brchelmo/status/1191457098472677377" TargetMode="External" /><Relationship Id="rId356" Type="http://schemas.openxmlformats.org/officeDocument/2006/relationships/hyperlink" Target="https://twitter.com/#!/brchelmo/status/1191457098472677377" TargetMode="External" /><Relationship Id="rId357" Type="http://schemas.openxmlformats.org/officeDocument/2006/relationships/hyperlink" Target="https://twitter.com/#!/catharinanana2/status/1191457519375409152" TargetMode="External" /><Relationship Id="rId358" Type="http://schemas.openxmlformats.org/officeDocument/2006/relationships/hyperlink" Target="https://twitter.com/#!/catharinanana2/status/1191457519375409152" TargetMode="External" /><Relationship Id="rId359" Type="http://schemas.openxmlformats.org/officeDocument/2006/relationships/hyperlink" Target="https://twitter.com/#!/catharinanana2/status/1191457519375409152" TargetMode="External" /><Relationship Id="rId360" Type="http://schemas.openxmlformats.org/officeDocument/2006/relationships/hyperlink" Target="https://twitter.com/#!/_denoir/status/1191458245963059209" TargetMode="External" /><Relationship Id="rId361" Type="http://schemas.openxmlformats.org/officeDocument/2006/relationships/hyperlink" Target="https://twitter.com/#!/_denoir/status/1191458245963059209" TargetMode="External" /><Relationship Id="rId362" Type="http://schemas.openxmlformats.org/officeDocument/2006/relationships/hyperlink" Target="https://twitter.com/#!/_denoir/status/1191458245963059209" TargetMode="External" /><Relationship Id="rId363" Type="http://schemas.openxmlformats.org/officeDocument/2006/relationships/hyperlink" Target="https://twitter.com/#!/kentuckydeal/status/1191459643534594049" TargetMode="External" /><Relationship Id="rId364" Type="http://schemas.openxmlformats.org/officeDocument/2006/relationships/hyperlink" Target="https://twitter.com/#!/kentuckydeal/status/1191459643534594049" TargetMode="External" /><Relationship Id="rId365" Type="http://schemas.openxmlformats.org/officeDocument/2006/relationships/hyperlink" Target="https://twitter.com/#!/kentuckydeal/status/1191459643534594049" TargetMode="External" /><Relationship Id="rId366" Type="http://schemas.openxmlformats.org/officeDocument/2006/relationships/hyperlink" Target="https://twitter.com/#!/likely75463987/status/1191460496760811520" TargetMode="External" /><Relationship Id="rId367" Type="http://schemas.openxmlformats.org/officeDocument/2006/relationships/hyperlink" Target="https://twitter.com/#!/likely75463987/status/1191460496760811520" TargetMode="External" /><Relationship Id="rId368" Type="http://schemas.openxmlformats.org/officeDocument/2006/relationships/hyperlink" Target="https://twitter.com/#!/likely75463987/status/1191460496760811520" TargetMode="External" /><Relationship Id="rId369" Type="http://schemas.openxmlformats.org/officeDocument/2006/relationships/hyperlink" Target="https://twitter.com/#!/likely75463987/status/1191460496760811520" TargetMode="External" /><Relationship Id="rId370" Type="http://schemas.openxmlformats.org/officeDocument/2006/relationships/hyperlink" Target="https://twitter.com/#!/lennstar_de/status/1191461278604308481" TargetMode="External" /><Relationship Id="rId371" Type="http://schemas.openxmlformats.org/officeDocument/2006/relationships/hyperlink" Target="https://twitter.com/#!/lennstar_de/status/1191461278604308481" TargetMode="External" /><Relationship Id="rId372" Type="http://schemas.openxmlformats.org/officeDocument/2006/relationships/hyperlink" Target="https://twitter.com/#!/austenklumb/status/1191466445277999106" TargetMode="External" /><Relationship Id="rId373" Type="http://schemas.openxmlformats.org/officeDocument/2006/relationships/hyperlink" Target="https://twitter.com/#!/austenklumb/status/1191466445277999106" TargetMode="External" /><Relationship Id="rId374" Type="http://schemas.openxmlformats.org/officeDocument/2006/relationships/hyperlink" Target="https://twitter.com/#!/maevcreavennutr/status/1191467641271209984" TargetMode="External" /><Relationship Id="rId375" Type="http://schemas.openxmlformats.org/officeDocument/2006/relationships/hyperlink" Target="https://twitter.com/#!/ficticiusbeing/status/1191470494744293376" TargetMode="External" /><Relationship Id="rId376" Type="http://schemas.openxmlformats.org/officeDocument/2006/relationships/hyperlink" Target="https://twitter.com/#!/ficticiusbeing/status/1191470494744293376" TargetMode="External" /><Relationship Id="rId377" Type="http://schemas.openxmlformats.org/officeDocument/2006/relationships/hyperlink" Target="https://twitter.com/#!/ficticiusbeing/status/1191470494744293376" TargetMode="External" /><Relationship Id="rId378" Type="http://schemas.openxmlformats.org/officeDocument/2006/relationships/hyperlink" Target="https://twitter.com/#!/liz_kintzele/status/1191478052825567234" TargetMode="External" /><Relationship Id="rId379" Type="http://schemas.openxmlformats.org/officeDocument/2006/relationships/hyperlink" Target="https://twitter.com/#!/ildannymoore/status/1191458064366538753" TargetMode="External" /><Relationship Id="rId380" Type="http://schemas.openxmlformats.org/officeDocument/2006/relationships/hyperlink" Target="https://twitter.com/#!/jmulvenon/status/1191530107564888064" TargetMode="External" /><Relationship Id="rId381" Type="http://schemas.openxmlformats.org/officeDocument/2006/relationships/hyperlink" Target="https://twitter.com/#!/_elena/status/1191444666895519746" TargetMode="External" /><Relationship Id="rId382" Type="http://schemas.openxmlformats.org/officeDocument/2006/relationships/hyperlink" Target="https://twitter.com/#!/_elena/status/1191444666895519746" TargetMode="External" /><Relationship Id="rId383" Type="http://schemas.openxmlformats.org/officeDocument/2006/relationships/hyperlink" Target="https://twitter.com/#!/_elena/status/1191444666895519746" TargetMode="External" /><Relationship Id="rId384" Type="http://schemas.openxmlformats.org/officeDocument/2006/relationships/hyperlink" Target="https://twitter.com/#!/_elena/status/1191444666895519746" TargetMode="External" /><Relationship Id="rId385" Type="http://schemas.openxmlformats.org/officeDocument/2006/relationships/hyperlink" Target="https://twitter.com/#!/sherazadesemsar/status/1191710970302943232" TargetMode="External" /><Relationship Id="rId386" Type="http://schemas.openxmlformats.org/officeDocument/2006/relationships/hyperlink" Target="https://twitter.com/#!/sherazadesemsar/status/1191710970302943232" TargetMode="External" /><Relationship Id="rId387" Type="http://schemas.openxmlformats.org/officeDocument/2006/relationships/hyperlink" Target="https://twitter.com/#!/sherazadesemsar/status/1191710970302943232" TargetMode="External" /><Relationship Id="rId388" Type="http://schemas.openxmlformats.org/officeDocument/2006/relationships/hyperlink" Target="https://twitter.com/#!/sherazadesemsar/status/1191710970302943232" TargetMode="External" /><Relationship Id="rId389" Type="http://schemas.openxmlformats.org/officeDocument/2006/relationships/hyperlink" Target="https://twitter.com/#!/bernardnatashal/status/1191686414011899909" TargetMode="External" /><Relationship Id="rId390" Type="http://schemas.openxmlformats.org/officeDocument/2006/relationships/hyperlink" Target="https://twitter.com/#!/kate_day/status/1191715930792976384" TargetMode="External" /><Relationship Id="rId391" Type="http://schemas.openxmlformats.org/officeDocument/2006/relationships/hyperlink" Target="https://twitter.com/#!/bernardnatashal/status/1191686414011899909" TargetMode="External" /><Relationship Id="rId392" Type="http://schemas.openxmlformats.org/officeDocument/2006/relationships/hyperlink" Target="https://twitter.com/#!/bernardnatashal/status/1191686414011899909" TargetMode="External" /><Relationship Id="rId393" Type="http://schemas.openxmlformats.org/officeDocument/2006/relationships/hyperlink" Target="https://twitter.com/#!/bernardnatashal/status/1191686414011899909" TargetMode="External" /><Relationship Id="rId394" Type="http://schemas.openxmlformats.org/officeDocument/2006/relationships/hyperlink" Target="https://twitter.com/#!/bernardnatashal/status/1191686414011899909" TargetMode="External" /><Relationship Id="rId395" Type="http://schemas.openxmlformats.org/officeDocument/2006/relationships/hyperlink" Target="https://twitter.com/#!/kate_day/status/1191715930792976384" TargetMode="External" /><Relationship Id="rId396" Type="http://schemas.openxmlformats.org/officeDocument/2006/relationships/hyperlink" Target="https://twitter.com/#!/kate_day/status/1191715930792976384" TargetMode="External" /><Relationship Id="rId397" Type="http://schemas.openxmlformats.org/officeDocument/2006/relationships/hyperlink" Target="https://twitter.com/#!/kate_day/status/1191715930792976384" TargetMode="External" /><Relationship Id="rId398" Type="http://schemas.openxmlformats.org/officeDocument/2006/relationships/hyperlink" Target="https://twitter.com/#!/_elena/status/1191703950174687232" TargetMode="External" /><Relationship Id="rId399" Type="http://schemas.openxmlformats.org/officeDocument/2006/relationships/hyperlink" Target="https://twitter.com/#!/prlvx/status/1191825886972125195" TargetMode="External" /><Relationship Id="rId400" Type="http://schemas.openxmlformats.org/officeDocument/2006/relationships/hyperlink" Target="https://twitter.com/#!/_elena/status/1191703950174687232" TargetMode="External" /><Relationship Id="rId401" Type="http://schemas.openxmlformats.org/officeDocument/2006/relationships/hyperlink" Target="https://twitter.com/#!/prlvx/status/1191825886972125195" TargetMode="External" /><Relationship Id="rId402" Type="http://schemas.openxmlformats.org/officeDocument/2006/relationships/hyperlink" Target="https://twitter.com/#!/_elena/status/1191703950174687232" TargetMode="External" /><Relationship Id="rId403" Type="http://schemas.openxmlformats.org/officeDocument/2006/relationships/hyperlink" Target="https://twitter.com/#!/prlvx/status/1191825886972125195" TargetMode="External" /><Relationship Id="rId404" Type="http://schemas.openxmlformats.org/officeDocument/2006/relationships/hyperlink" Target="https://twitter.com/#!/prlvx/status/1191825886972125195" TargetMode="External" /><Relationship Id="rId405" Type="http://schemas.openxmlformats.org/officeDocument/2006/relationships/hyperlink" Target="https://twitter.com/#!/_elena/status/1191703950174687232" TargetMode="External" /><Relationship Id="rId406" Type="http://schemas.openxmlformats.org/officeDocument/2006/relationships/hyperlink" Target="https://twitter.com/#!/prlvx/status/1191825886972125195" TargetMode="External" /><Relationship Id="rId407" Type="http://schemas.openxmlformats.org/officeDocument/2006/relationships/hyperlink" Target="https://twitter.com/#!/_elena/status/1191444246588534789" TargetMode="External" /><Relationship Id="rId408" Type="http://schemas.openxmlformats.org/officeDocument/2006/relationships/hyperlink" Target="https://twitter.com/#!/_elena/status/1191444246588534789" TargetMode="External" /><Relationship Id="rId409" Type="http://schemas.openxmlformats.org/officeDocument/2006/relationships/hyperlink" Target="https://twitter.com/#!/_elena/status/1191444666895519746" TargetMode="External" /><Relationship Id="rId410" Type="http://schemas.openxmlformats.org/officeDocument/2006/relationships/hyperlink" Target="https://twitter.com/#!/_elena/status/1191444666895519746" TargetMode="External" /><Relationship Id="rId411" Type="http://schemas.openxmlformats.org/officeDocument/2006/relationships/hyperlink" Target="https://twitter.com/#!/_elena/status/1191444666895519746" TargetMode="External" /><Relationship Id="rId412" Type="http://schemas.openxmlformats.org/officeDocument/2006/relationships/hyperlink" Target="https://twitter.com/#!/_elena/status/1191444666895519746" TargetMode="External" /><Relationship Id="rId413" Type="http://schemas.openxmlformats.org/officeDocument/2006/relationships/hyperlink" Target="https://twitter.com/#!/_elena/status/1191444666895519746" TargetMode="External" /><Relationship Id="rId414" Type="http://schemas.openxmlformats.org/officeDocument/2006/relationships/hyperlink" Target="https://twitter.com/#!/_elena/status/1191703950174687232" TargetMode="External" /><Relationship Id="rId415" Type="http://schemas.openxmlformats.org/officeDocument/2006/relationships/hyperlink" Target="https://twitter.com/#!/_elena/status/1191703950174687232" TargetMode="External" /><Relationship Id="rId416" Type="http://schemas.openxmlformats.org/officeDocument/2006/relationships/hyperlink" Target="https://twitter.com/#!/prlvx/status/1191825886972125195" TargetMode="External" /><Relationship Id="rId417" Type="http://schemas.openxmlformats.org/officeDocument/2006/relationships/hyperlink" Target="https://twitter.com/#!/prlvx/status/1191825886972125195" TargetMode="External" /><Relationship Id="rId418" Type="http://schemas.openxmlformats.org/officeDocument/2006/relationships/hyperlink" Target="https://twitter.com/#!/prlvx/status/1191825886972125195" TargetMode="External" /><Relationship Id="rId419" Type="http://schemas.openxmlformats.org/officeDocument/2006/relationships/hyperlink" Target="https://twitter.com/#!/elonuniversity/status/1191831477379649539" TargetMode="External" /><Relationship Id="rId420" Type="http://schemas.openxmlformats.org/officeDocument/2006/relationships/hyperlink" Target="https://twitter.com/#!/elonuniversity/status/1191831477379649539" TargetMode="External" /><Relationship Id="rId421" Type="http://schemas.openxmlformats.org/officeDocument/2006/relationships/hyperlink" Target="https://twitter.com/#!/elonuniversity/status/1191831477379649539" TargetMode="External" /><Relationship Id="rId422" Type="http://schemas.openxmlformats.org/officeDocument/2006/relationships/hyperlink" Target="https://twitter.com/#!/elonuniversity/status/1191831477379649539" TargetMode="External" /><Relationship Id="rId423" Type="http://schemas.openxmlformats.org/officeDocument/2006/relationships/hyperlink" Target="https://twitter.com/#!/elondan/status/1191831756548300800" TargetMode="External" /><Relationship Id="rId424" Type="http://schemas.openxmlformats.org/officeDocument/2006/relationships/hyperlink" Target="https://twitter.com/#!/elondan/status/1191831756548300800" TargetMode="External" /><Relationship Id="rId425" Type="http://schemas.openxmlformats.org/officeDocument/2006/relationships/hyperlink" Target="https://twitter.com/#!/elondan/status/1191831756548300800" TargetMode="External" /><Relationship Id="rId426" Type="http://schemas.openxmlformats.org/officeDocument/2006/relationships/hyperlink" Target="https://twitter.com/#!/elondan/status/1191831756548300800" TargetMode="External" /><Relationship Id="rId427" Type="http://schemas.openxmlformats.org/officeDocument/2006/relationships/hyperlink" Target="https://twitter.com/#!/dalwar23/status/1191455466892734466" TargetMode="External" /><Relationship Id="rId428" Type="http://schemas.openxmlformats.org/officeDocument/2006/relationships/hyperlink" Target="https://twitter.com/#!/dalwar23/status/1191455466892734466" TargetMode="External" /><Relationship Id="rId429" Type="http://schemas.openxmlformats.org/officeDocument/2006/relationships/hyperlink" Target="https://twitter.com/#!/coimbrasummit/status/1191456016409530369" TargetMode="External" /><Relationship Id="rId430" Type="http://schemas.openxmlformats.org/officeDocument/2006/relationships/hyperlink" Target="https://twitter.com/#!/jannaq/status/1191829320240697344" TargetMode="External" /><Relationship Id="rId431" Type="http://schemas.openxmlformats.org/officeDocument/2006/relationships/hyperlink" Target="https://twitter.com/#!/jannaq/status/1191829320240697344" TargetMode="External" /><Relationship Id="rId432" Type="http://schemas.openxmlformats.org/officeDocument/2006/relationships/hyperlink" Target="https://twitter.com/#!/coimbrasummit/status/1191829691554041856" TargetMode="External" /><Relationship Id="rId433" Type="http://schemas.openxmlformats.org/officeDocument/2006/relationships/hyperlink" Target="https://twitter.com/#!/coimbrasummit/status/1191456016409530369" TargetMode="External" /><Relationship Id="rId434" Type="http://schemas.openxmlformats.org/officeDocument/2006/relationships/hyperlink" Target="https://twitter.com/#!/coimbrasummit/status/1191456016409530369" TargetMode="External" /><Relationship Id="rId435" Type="http://schemas.openxmlformats.org/officeDocument/2006/relationships/hyperlink" Target="https://twitter.com/#!/coimbrasummit/status/1191829691554041856" TargetMode="External" /><Relationship Id="rId436" Type="http://schemas.openxmlformats.org/officeDocument/2006/relationships/hyperlink" Target="https://twitter.com/#!/coimbrasummit/status/1191829691554041856" TargetMode="External" /><Relationship Id="rId437" Type="http://schemas.openxmlformats.org/officeDocument/2006/relationships/hyperlink" Target="https://twitter.com/#!/coimbrasummit/status/1191833512934039553" TargetMode="External" /><Relationship Id="rId438" Type="http://schemas.openxmlformats.org/officeDocument/2006/relationships/hyperlink" Target="https://twitter.com/#!/coimbrasummit/status/1191833512934039553" TargetMode="External" /><Relationship Id="rId439" Type="http://schemas.openxmlformats.org/officeDocument/2006/relationships/hyperlink" Target="https://twitter.com/#!/coimbrasummit/status/1191833512934039553" TargetMode="External" /><Relationship Id="rId440" Type="http://schemas.openxmlformats.org/officeDocument/2006/relationships/hyperlink" Target="https://twitter.com/#!/coimbrasummit/status/1191833512934039553" TargetMode="External" /><Relationship Id="rId441" Type="http://schemas.openxmlformats.org/officeDocument/2006/relationships/hyperlink" Target="https://twitter.com/#!/imagineinternet/status/1191831087795884039" TargetMode="External" /><Relationship Id="rId442" Type="http://schemas.openxmlformats.org/officeDocument/2006/relationships/hyperlink" Target="https://twitter.com/#!/eloncomm/status/1191881566877822976" TargetMode="External" /><Relationship Id="rId443" Type="http://schemas.openxmlformats.org/officeDocument/2006/relationships/hyperlink" Target="https://twitter.com/#!/eloncomm/status/1191881566877822976" TargetMode="External" /><Relationship Id="rId444" Type="http://schemas.openxmlformats.org/officeDocument/2006/relationships/hyperlink" Target="https://twitter.com/#!/eloncomm/status/1191881566877822976" TargetMode="External" /><Relationship Id="rId445" Type="http://schemas.openxmlformats.org/officeDocument/2006/relationships/hyperlink" Target="https://twitter.com/#!/rocford/status/1191944326005317632" TargetMode="External" /><Relationship Id="rId446" Type="http://schemas.openxmlformats.org/officeDocument/2006/relationships/hyperlink" Target="https://twitter.com/#!/rocford/status/1191944326005317632" TargetMode="External" /><Relationship Id="rId447" Type="http://schemas.openxmlformats.org/officeDocument/2006/relationships/hyperlink" Target="https://twitter.com/#!/rocford/status/1191944326005317632" TargetMode="External" /><Relationship Id="rId448" Type="http://schemas.openxmlformats.org/officeDocument/2006/relationships/hyperlink" Target="https://twitter.com/#!/rocford/status/1191944326005317632" TargetMode="External" /><Relationship Id="rId449" Type="http://schemas.openxmlformats.org/officeDocument/2006/relationships/hyperlink" Target="https://twitter.com/#!/neo_globe/status/1192031376351956993" TargetMode="External" /><Relationship Id="rId450" Type="http://schemas.openxmlformats.org/officeDocument/2006/relationships/hyperlink" Target="https://twitter.com/#!/ianmcalvert/status/1192156233232506881" TargetMode="External" /><Relationship Id="rId451" Type="http://schemas.openxmlformats.org/officeDocument/2006/relationships/hyperlink" Target="https://twitter.com/#!/ianmcalvert/status/1192156233232506881" TargetMode="External" /><Relationship Id="rId452" Type="http://schemas.openxmlformats.org/officeDocument/2006/relationships/hyperlink" Target="https://twitter.com/#!/djunivrse/status/1192668524063449090" TargetMode="External" /><Relationship Id="rId453" Type="http://schemas.openxmlformats.org/officeDocument/2006/relationships/hyperlink" Target="https://twitter.com/#!/imagineinternet/status/1191831087795884039" TargetMode="External" /><Relationship Id="rId454" Type="http://schemas.openxmlformats.org/officeDocument/2006/relationships/hyperlink" Target="https://twitter.com/#!/danbuk4/status/1190306401555488768" TargetMode="External" /><Relationship Id="rId455" Type="http://schemas.openxmlformats.org/officeDocument/2006/relationships/hyperlink" Target="https://twitter.com/#!/danbuk4/status/1190306401555488768" TargetMode="External" /><Relationship Id="rId456" Type="http://schemas.openxmlformats.org/officeDocument/2006/relationships/hyperlink" Target="https://twitter.com/#!/danbuk4/status/1190306401555488768" TargetMode="External" /><Relationship Id="rId457" Type="http://schemas.openxmlformats.org/officeDocument/2006/relationships/hyperlink" Target="https://twitter.com/#!/danbuk4/status/1190306401555488768" TargetMode="External" /><Relationship Id="rId458" Type="http://schemas.openxmlformats.org/officeDocument/2006/relationships/hyperlink" Target="https://twitter.com/#!/danbuk4/status/1190306401555488768" TargetMode="External" /><Relationship Id="rId459" Type="http://schemas.openxmlformats.org/officeDocument/2006/relationships/hyperlink" Target="https://twitter.com/#!/danbuk4/status/1190306401555488768" TargetMode="External" /><Relationship Id="rId460" Type="http://schemas.openxmlformats.org/officeDocument/2006/relationships/hyperlink" Target="https://twitter.com/#!/danbuk4/status/1190306401555488768" TargetMode="External" /><Relationship Id="rId461" Type="http://schemas.openxmlformats.org/officeDocument/2006/relationships/hyperlink" Target="https://twitter.com/#!/danbuk4/status/1190306401555488768" TargetMode="External" /><Relationship Id="rId462" Type="http://schemas.openxmlformats.org/officeDocument/2006/relationships/hyperlink" Target="https://twitter.com/#!/danbuk4/status/1190306401555488768" TargetMode="External" /><Relationship Id="rId463" Type="http://schemas.openxmlformats.org/officeDocument/2006/relationships/hyperlink" Target="https://twitter.com/#!/danbuk4/status/1190306401555488768" TargetMode="External" /><Relationship Id="rId464" Type="http://schemas.openxmlformats.org/officeDocument/2006/relationships/hyperlink" Target="https://twitter.com/#!/danbuk4/status/1190306401555488768" TargetMode="External" /><Relationship Id="rId465" Type="http://schemas.openxmlformats.org/officeDocument/2006/relationships/hyperlink" Target="https://twitter.com/#!/danbuk4/status/1190306401555488768" TargetMode="External" /><Relationship Id="rId466" Type="http://schemas.openxmlformats.org/officeDocument/2006/relationships/hyperlink" Target="https://twitter.com/#!/danbuk4/status/1190852453891268609" TargetMode="External" /><Relationship Id="rId467" Type="http://schemas.openxmlformats.org/officeDocument/2006/relationships/hyperlink" Target="https://twitter.com/#!/danbuk4/status/1190306401555488768" TargetMode="External" /><Relationship Id="rId468" Type="http://schemas.openxmlformats.org/officeDocument/2006/relationships/hyperlink" Target="https://twitter.com/#!/danbuk4/status/1190852453891268609" TargetMode="External" /><Relationship Id="rId469" Type="http://schemas.openxmlformats.org/officeDocument/2006/relationships/hyperlink" Target="https://twitter.com/#!/danbuk4/status/1190306401555488768" TargetMode="External" /><Relationship Id="rId470" Type="http://schemas.openxmlformats.org/officeDocument/2006/relationships/hyperlink" Target="https://twitter.com/#!/danbuk4/status/1190852453891268609" TargetMode="External" /><Relationship Id="rId471" Type="http://schemas.openxmlformats.org/officeDocument/2006/relationships/hyperlink" Target="https://twitter.com/#!/danbuk4/status/1194254967990882305" TargetMode="External" /><Relationship Id="rId472" Type="http://schemas.openxmlformats.org/officeDocument/2006/relationships/hyperlink" Target="https://twitter.com/#!/danbuk4/status/1194254967990882305" TargetMode="External" /><Relationship Id="rId473" Type="http://schemas.openxmlformats.org/officeDocument/2006/relationships/hyperlink" Target="https://twitter.com/#!/danbuk4/status/1194254967990882305" TargetMode="External" /><Relationship Id="rId474" Type="http://schemas.openxmlformats.org/officeDocument/2006/relationships/hyperlink" Target="https://twitter.com/#!/danbuk4/status/1194254967990882305" TargetMode="External" /><Relationship Id="rId475" Type="http://schemas.openxmlformats.org/officeDocument/2006/relationships/hyperlink" Target="https://twitter.com/#!/danbuk4/status/1194254967990882305" TargetMode="External" /><Relationship Id="rId476" Type="http://schemas.openxmlformats.org/officeDocument/2006/relationships/hyperlink" Target="https://twitter.com/#!/danbuk4/status/1194254967990882305" TargetMode="External" /><Relationship Id="rId477" Type="http://schemas.openxmlformats.org/officeDocument/2006/relationships/hyperlink" Target="https://twitter.com/#!/danbuk4/status/1194254967990882305" TargetMode="External" /><Relationship Id="rId478" Type="http://schemas.openxmlformats.org/officeDocument/2006/relationships/hyperlink" Target="https://twitter.com/#!/danbuk4/status/1194254967990882305" TargetMode="External" /><Relationship Id="rId479" Type="http://schemas.openxmlformats.org/officeDocument/2006/relationships/hyperlink" Target="https://twitter.com/#!/danbuk4/status/1194254967990882305" TargetMode="External" /><Relationship Id="rId480" Type="http://schemas.openxmlformats.org/officeDocument/2006/relationships/hyperlink" Target="https://twitter.com/#!/danbuk4/status/1194254967990882305" TargetMode="External" /><Relationship Id="rId481" Type="http://schemas.openxmlformats.org/officeDocument/2006/relationships/hyperlink" Target="https://twitter.com/#!/danbuk4/status/1194254967990882305" TargetMode="External" /><Relationship Id="rId482" Type="http://schemas.openxmlformats.org/officeDocument/2006/relationships/hyperlink" Target="https://twitter.com/#!/danbuk4/status/1194254967990882305" TargetMode="External" /><Relationship Id="rId483" Type="http://schemas.openxmlformats.org/officeDocument/2006/relationships/hyperlink" Target="https://twitter.com/#!/danbuk4/status/1194254967990882305" TargetMode="External" /><Relationship Id="rId484" Type="http://schemas.openxmlformats.org/officeDocument/2006/relationships/hyperlink" Target="https://twitter.com/#!/danbuk4/status/1190306401555488768" TargetMode="External" /><Relationship Id="rId485" Type="http://schemas.openxmlformats.org/officeDocument/2006/relationships/hyperlink" Target="https://twitter.com/#!/danbuk4/status/1194254967990882305" TargetMode="External" /><Relationship Id="rId486" Type="http://schemas.openxmlformats.org/officeDocument/2006/relationships/hyperlink" Target="https://twitter.com/#!/lrainie/status/1191431437607735297" TargetMode="External" /><Relationship Id="rId487" Type="http://schemas.openxmlformats.org/officeDocument/2006/relationships/hyperlink" Target="https://twitter.com/#!/kubazielinski/status/1191431940810924032" TargetMode="External" /><Relationship Id="rId488" Type="http://schemas.openxmlformats.org/officeDocument/2006/relationships/hyperlink" Target="https://twitter.com/#!/lrainie/status/1191432139532906496" TargetMode="External" /><Relationship Id="rId489" Type="http://schemas.openxmlformats.org/officeDocument/2006/relationships/hyperlink" Target="https://twitter.com/#!/cnbci/status/1191434199775023106" TargetMode="External" /><Relationship Id="rId490" Type="http://schemas.openxmlformats.org/officeDocument/2006/relationships/hyperlink" Target="https://twitter.com/#!/lrainie/status/1191436879364808705" TargetMode="External" /><Relationship Id="rId491" Type="http://schemas.openxmlformats.org/officeDocument/2006/relationships/hyperlink" Target="https://twitter.com/#!/livingfacts/status/1191022224343388160" TargetMode="External" /><Relationship Id="rId492" Type="http://schemas.openxmlformats.org/officeDocument/2006/relationships/hyperlink" Target="https://twitter.com/#!/lrainie/status/1191437715935551489" TargetMode="External" /><Relationship Id="rId493" Type="http://schemas.openxmlformats.org/officeDocument/2006/relationships/hyperlink" Target="https://twitter.com/#!/imagineinternet/status/1191831087795884039" TargetMode="External" /><Relationship Id="rId494" Type="http://schemas.openxmlformats.org/officeDocument/2006/relationships/hyperlink" Target="https://twitter.com/#!/lrainie/status/1191715513870630912" TargetMode="External" /><Relationship Id="rId495" Type="http://schemas.openxmlformats.org/officeDocument/2006/relationships/hyperlink" Target="https://twitter.com/#!/briantkennedy/status/1191467781725794304" TargetMode="External" /><Relationship Id="rId496" Type="http://schemas.openxmlformats.org/officeDocument/2006/relationships/hyperlink" Target="https://twitter.com/#!/lrainie/status/1192025241041682432" TargetMode="External" /><Relationship Id="rId497" Type="http://schemas.openxmlformats.org/officeDocument/2006/relationships/hyperlink" Target="https://twitter.com/#!/tomhingley_law/status/1192029406253985792" TargetMode="External" /><Relationship Id="rId498" Type="http://schemas.openxmlformats.org/officeDocument/2006/relationships/hyperlink" Target="https://twitter.com/#!/lrainie/status/1192030292137127937" TargetMode="External" /><Relationship Id="rId499" Type="http://schemas.openxmlformats.org/officeDocument/2006/relationships/hyperlink" Target="https://twitter.com/#!/lrainie/status/1192032892089765890" TargetMode="External" /><Relationship Id="rId500" Type="http://schemas.openxmlformats.org/officeDocument/2006/relationships/hyperlink" Target="https://twitter.com/#!/pewreligion/status/1192058558474588161" TargetMode="External" /><Relationship Id="rId501" Type="http://schemas.openxmlformats.org/officeDocument/2006/relationships/hyperlink" Target="https://twitter.com/#!/lrainie/status/1192075090680274945" TargetMode="External" /><Relationship Id="rId502" Type="http://schemas.openxmlformats.org/officeDocument/2006/relationships/hyperlink" Target="https://twitter.com/#!/kim_c_parker/status/1192104965696868352" TargetMode="External" /><Relationship Id="rId503" Type="http://schemas.openxmlformats.org/officeDocument/2006/relationships/hyperlink" Target="https://twitter.com/#!/lrainie/status/1192278467959820288" TargetMode="External" /><Relationship Id="rId504" Type="http://schemas.openxmlformats.org/officeDocument/2006/relationships/hyperlink" Target="https://twitter.com/#!/carrolldoherty/status/1191730525968457728" TargetMode="External" /><Relationship Id="rId505" Type="http://schemas.openxmlformats.org/officeDocument/2006/relationships/hyperlink" Target="https://twitter.com/#!/carrolldoherty/status/1192091027395485697" TargetMode="External" /><Relationship Id="rId506" Type="http://schemas.openxmlformats.org/officeDocument/2006/relationships/hyperlink" Target="https://twitter.com/#!/carrolldoherty/status/1194658560665407489" TargetMode="External" /><Relationship Id="rId507" Type="http://schemas.openxmlformats.org/officeDocument/2006/relationships/hyperlink" Target="https://twitter.com/#!/lrainie/status/1192024821502267393" TargetMode="External" /><Relationship Id="rId508" Type="http://schemas.openxmlformats.org/officeDocument/2006/relationships/hyperlink" Target="https://twitter.com/#!/lrainie/status/1192446986915586049" TargetMode="External" /><Relationship Id="rId509" Type="http://schemas.openxmlformats.org/officeDocument/2006/relationships/hyperlink" Target="https://twitter.com/#!/lrainie/status/1194758601723850759" TargetMode="External" /><Relationship Id="rId510" Type="http://schemas.openxmlformats.org/officeDocument/2006/relationships/hyperlink" Target="https://twitter.com/#!/pawelterlecki/status/1195019549848035328" TargetMode="External" /><Relationship Id="rId511" Type="http://schemas.openxmlformats.org/officeDocument/2006/relationships/hyperlink" Target="https://twitter.com/#!/pawelterlecki/status/1195019549848035328" TargetMode="External" /><Relationship Id="rId512" Type="http://schemas.openxmlformats.org/officeDocument/2006/relationships/hyperlink" Target="https://twitter.com/#!/pawelterlecki/status/1195019549848035328" TargetMode="External" /><Relationship Id="rId513" Type="http://schemas.openxmlformats.org/officeDocument/2006/relationships/hyperlink" Target="https://twitter.com/#!/lrainie/status/1194758342335455233" TargetMode="External" /><Relationship Id="rId514" Type="http://schemas.openxmlformats.org/officeDocument/2006/relationships/hyperlink" Target="https://twitter.com/#!/pewresearch/status/1195019330163007488" TargetMode="External" /><Relationship Id="rId515" Type="http://schemas.openxmlformats.org/officeDocument/2006/relationships/hyperlink" Target="https://twitter.com/#!/avery_gemini/status/1195021364287201280" TargetMode="External" /><Relationship Id="rId516" Type="http://schemas.openxmlformats.org/officeDocument/2006/relationships/hyperlink" Target="https://twitter.com/#!/lrainie/status/1191442312586498048" TargetMode="External" /><Relationship Id="rId517" Type="http://schemas.openxmlformats.org/officeDocument/2006/relationships/hyperlink" Target="https://twitter.com/#!/lrainie/status/1192074683031662592" TargetMode="External" /><Relationship Id="rId518" Type="http://schemas.openxmlformats.org/officeDocument/2006/relationships/hyperlink" Target="https://twitter.com/#!/lrainie/status/1192759271605391360" TargetMode="External" /><Relationship Id="rId519" Type="http://schemas.openxmlformats.org/officeDocument/2006/relationships/hyperlink" Target="https://twitter.com/#!/lrainie/status/1192759913828761600" TargetMode="External" /><Relationship Id="rId520" Type="http://schemas.openxmlformats.org/officeDocument/2006/relationships/hyperlink" Target="https://twitter.com/#!/lrainie/status/1194758342335455233" TargetMode="External" /><Relationship Id="rId521" Type="http://schemas.openxmlformats.org/officeDocument/2006/relationships/hyperlink" Target="https://twitter.com/#!/lrainie/status/1194758941919588352" TargetMode="External" /><Relationship Id="rId522" Type="http://schemas.openxmlformats.org/officeDocument/2006/relationships/hyperlink" Target="https://twitter.com/#!/pewresearch/status/1191133966058901504" TargetMode="External" /><Relationship Id="rId523" Type="http://schemas.openxmlformats.org/officeDocument/2006/relationships/hyperlink" Target="https://twitter.com/#!/pewresearch/status/1192059732091125760" TargetMode="External" /><Relationship Id="rId524" Type="http://schemas.openxmlformats.org/officeDocument/2006/relationships/hyperlink" Target="https://twitter.com/#!/pewresearch/status/1192551550864044032" TargetMode="External" /><Relationship Id="rId525" Type="http://schemas.openxmlformats.org/officeDocument/2006/relationships/hyperlink" Target="https://twitter.com/#!/pewresearch/status/1192578987026984960" TargetMode="External" /><Relationship Id="rId526" Type="http://schemas.openxmlformats.org/officeDocument/2006/relationships/hyperlink" Target="https://twitter.com/#!/pewresearch/status/1195019330163007488" TargetMode="External" /><Relationship Id="rId527" Type="http://schemas.openxmlformats.org/officeDocument/2006/relationships/hyperlink" Target="https://twitter.com/#!/avery_gemini/status/1195021364287201280" TargetMode="External" /><Relationship Id="rId528" Type="http://schemas.openxmlformats.org/officeDocument/2006/relationships/hyperlink" Target="https://twitter.com/#!/lrainie/status/1191443335342436359" TargetMode="External" /><Relationship Id="rId529" Type="http://schemas.openxmlformats.org/officeDocument/2006/relationships/hyperlink" Target="https://twitter.com/#!/lrainie/status/1192027137173327873" TargetMode="External" /><Relationship Id="rId530" Type="http://schemas.openxmlformats.org/officeDocument/2006/relationships/hyperlink" Target="https://twitter.com/#!/lrainie/status/1192027538190671872" TargetMode="External" /><Relationship Id="rId531" Type="http://schemas.openxmlformats.org/officeDocument/2006/relationships/hyperlink" Target="https://twitter.com/#!/lrainie/status/1192028273003421696" TargetMode="External" /><Relationship Id="rId532" Type="http://schemas.openxmlformats.org/officeDocument/2006/relationships/hyperlink" Target="https://twitter.com/#!/lrainie/status/1192029310003138560" TargetMode="External" /><Relationship Id="rId533" Type="http://schemas.openxmlformats.org/officeDocument/2006/relationships/hyperlink" Target="https://twitter.com/#!/lrainie/status/1192030224290131968" TargetMode="External" /><Relationship Id="rId534" Type="http://schemas.openxmlformats.org/officeDocument/2006/relationships/hyperlink" Target="https://twitter.com/#!/lrainie/status/1192030863669813253" TargetMode="External" /><Relationship Id="rId535" Type="http://schemas.openxmlformats.org/officeDocument/2006/relationships/hyperlink" Target="https://twitter.com/#!/avery_gemini/status/1195021364287201280" TargetMode="External" /><Relationship Id="rId536" Type="http://schemas.openxmlformats.org/officeDocument/2006/relationships/hyperlink" Target="https://api.twitter.com/1.1/geo/id/7e26fb9bce159394.json" TargetMode="External" /><Relationship Id="rId537" Type="http://schemas.openxmlformats.org/officeDocument/2006/relationships/hyperlink" Target="https://api.twitter.com/1.1/geo/id/7e26fb9bce159394.json" TargetMode="External" /><Relationship Id="rId538" Type="http://schemas.openxmlformats.org/officeDocument/2006/relationships/hyperlink" Target="https://api.twitter.com/1.1/geo/id/7e26fb9bce159394.json" TargetMode="External" /><Relationship Id="rId539" Type="http://schemas.openxmlformats.org/officeDocument/2006/relationships/comments" Target="../comments1.xml" /><Relationship Id="rId540" Type="http://schemas.openxmlformats.org/officeDocument/2006/relationships/vmlDrawing" Target="../drawings/vmlDrawing1.vml" /><Relationship Id="rId541" Type="http://schemas.openxmlformats.org/officeDocument/2006/relationships/table" Target="../tables/table1.xml" /><Relationship Id="rId54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lrainie/status/1191431437607735297" TargetMode="External" /><Relationship Id="rId2" Type="http://schemas.openxmlformats.org/officeDocument/2006/relationships/hyperlink" Target="https://twitter.com/lrainie/status/1191431437607735297" TargetMode="External" /><Relationship Id="rId3" Type="http://schemas.openxmlformats.org/officeDocument/2006/relationships/hyperlink" Target="https://twitter.com/lrainie/status/1191431437607735297" TargetMode="External" /><Relationship Id="rId4" Type="http://schemas.openxmlformats.org/officeDocument/2006/relationships/hyperlink" Target="https://twitter.com/lrainie/status/1191431437607735297" TargetMode="External" /><Relationship Id="rId5" Type="http://schemas.openxmlformats.org/officeDocument/2006/relationships/hyperlink" Target="https://twitter.com/lrainie/status/1191431437607735297" TargetMode="External" /><Relationship Id="rId6" Type="http://schemas.openxmlformats.org/officeDocument/2006/relationships/hyperlink" Target="https://twitter.com/lrainie/status/1191431437607735297" TargetMode="External" /><Relationship Id="rId7" Type="http://schemas.openxmlformats.org/officeDocument/2006/relationships/hyperlink" Target="https://finance.yahoo.com/news/edward-snowden-web-summit-data-protection-201301784.html" TargetMode="External" /><Relationship Id="rId8" Type="http://schemas.openxmlformats.org/officeDocument/2006/relationships/hyperlink" Target="https://www.nytimes.com/2019/11/04/business/secret-consumer-score-access.html" TargetMode="External" /><Relationship Id="rId9" Type="http://schemas.openxmlformats.org/officeDocument/2006/relationships/hyperlink" Target="https://twitter.com/lrainie/status/1191431437607735297" TargetMode="External" /><Relationship Id="rId10" Type="http://schemas.openxmlformats.org/officeDocument/2006/relationships/hyperlink" Target="https://twitter.com/lrainie/status/1191431437607735297" TargetMode="External" /><Relationship Id="rId11" Type="http://schemas.openxmlformats.org/officeDocument/2006/relationships/hyperlink" Target="https://twitter.com/lrainie/status/1191431437607735297" TargetMode="External" /><Relationship Id="rId12" Type="http://schemas.openxmlformats.org/officeDocument/2006/relationships/hyperlink" Target="https://twitter.com/lrainie/status/1191431437607735297" TargetMode="External" /><Relationship Id="rId13" Type="http://schemas.openxmlformats.org/officeDocument/2006/relationships/hyperlink" Target="https://twitter.com/lrainie/status/1191715513870630912" TargetMode="External" /><Relationship Id="rId14" Type="http://schemas.openxmlformats.org/officeDocument/2006/relationships/hyperlink" Target="https://www.elon.edu/u/imagining/surveys/x-2-internet-50th-2019/" TargetMode="External" /><Relationship Id="rId15" Type="http://schemas.openxmlformats.org/officeDocument/2006/relationships/hyperlink" Target="https://twitter.com/lrainie/status/1192027538190671872" TargetMode="External" /><Relationship Id="rId16" Type="http://schemas.openxmlformats.org/officeDocument/2006/relationships/hyperlink" Target="https://twitter.com/lrainie/status/1192027538190671872" TargetMode="External" /><Relationship Id="rId17" Type="http://schemas.openxmlformats.org/officeDocument/2006/relationships/hyperlink" Target="https://twitter.com/lrainie/status/1191431437607735297" TargetMode="External" /><Relationship Id="rId18" Type="http://schemas.openxmlformats.org/officeDocument/2006/relationships/hyperlink" Target="https://www.youtube.com/watch?v=EszTAS7pq_o&amp;feature=youtu.be" TargetMode="External" /><Relationship Id="rId19" Type="http://schemas.openxmlformats.org/officeDocument/2006/relationships/hyperlink" Target="https://www.youtube.com/watch?v=EszTAS7pq_o&amp;feature=youtu.be" TargetMode="External" /><Relationship Id="rId20" Type="http://schemas.openxmlformats.org/officeDocument/2006/relationships/hyperlink" Target="https://www.youtube.com/watch?v=E9ZLNuhd9UU&amp;feature=youtu.be" TargetMode="External" /><Relationship Id="rId21" Type="http://schemas.openxmlformats.org/officeDocument/2006/relationships/hyperlink" Target="https://livingfacts.us/36omimj" TargetMode="External" /><Relationship Id="rId22" Type="http://schemas.openxmlformats.org/officeDocument/2006/relationships/hyperlink" Target="https://digital.freshfields.com/" TargetMode="External" /><Relationship Id="rId23" Type="http://schemas.openxmlformats.org/officeDocument/2006/relationships/hyperlink" Target="https://pewrsr.ch/2Z6QQZ5" TargetMode="External" /><Relationship Id="rId24" Type="http://schemas.openxmlformats.org/officeDocument/2006/relationships/hyperlink" Target="https://www.pewsocialtrends.org/?p=26816" TargetMode="External" /><Relationship Id="rId25" Type="http://schemas.openxmlformats.org/officeDocument/2006/relationships/hyperlink" Target="https://pewrsr.ch/2O14EQE" TargetMode="External" /><Relationship Id="rId26" Type="http://schemas.openxmlformats.org/officeDocument/2006/relationships/hyperlink" Target="https://pewrsr.ch/2B3CFpW" TargetMode="External" /><Relationship Id="rId27" Type="http://schemas.openxmlformats.org/officeDocument/2006/relationships/hyperlink" Target="http://pewrsr.ch/X0YjPZ" TargetMode="External" /><Relationship Id="rId28" Type="http://schemas.openxmlformats.org/officeDocument/2006/relationships/hyperlink" Target="https://www.pewresearch.org/fact-tank/2019/09/06/republicans-have-confidence-in-presidential-appointees-democrats-trust-career-government-employees/" TargetMode="External" /><Relationship Id="rId29" Type="http://schemas.openxmlformats.org/officeDocument/2006/relationships/hyperlink" Target="https://www.pewsocialtrends.org/2019/11/06/marriage-and-cohabitation-in-the-u-s/" TargetMode="External" /><Relationship Id="rId30" Type="http://schemas.openxmlformats.org/officeDocument/2006/relationships/hyperlink" Target="https://pewrsr.ch/2FXletr" TargetMode="External" /><Relationship Id="rId31" Type="http://schemas.openxmlformats.org/officeDocument/2006/relationships/hyperlink" Target="https://medium.com/pew-research-center-decoded/when-the-unexpected-happens-whats-a-survey-researcher-to-do-8a658e1698ac" TargetMode="External" /><Relationship Id="rId32" Type="http://schemas.openxmlformats.org/officeDocument/2006/relationships/hyperlink" Target="https://pewrsr.ch/2NUwMSn" TargetMode="External" /><Relationship Id="rId33" Type="http://schemas.openxmlformats.org/officeDocument/2006/relationships/hyperlink" Target="https://www.pewsocialtrends.org/2019/11/06/marriage-and-cohabitation-in-the-u-s/" TargetMode="External" /><Relationship Id="rId34" Type="http://schemas.openxmlformats.org/officeDocument/2006/relationships/hyperlink" Target="https://twitter.com/jannaq/status/1189261303405305858" TargetMode="External" /><Relationship Id="rId35" Type="http://schemas.openxmlformats.org/officeDocument/2006/relationships/hyperlink" Target="https://pbs.twimg.com/ext_tw_video_thumb/1190892500246040576/pu/img/NmKnbqWOh6OAtKN3.jpg" TargetMode="External" /><Relationship Id="rId36" Type="http://schemas.openxmlformats.org/officeDocument/2006/relationships/hyperlink" Target="https://pbs.twimg.com/media/EIjkZFSX0AIvoqD.jpg" TargetMode="External" /><Relationship Id="rId37" Type="http://schemas.openxmlformats.org/officeDocument/2006/relationships/hyperlink" Target="https://pbs.twimg.com/media/EIm4ea0WkAIjZBl.jpg" TargetMode="External" /><Relationship Id="rId38" Type="http://schemas.openxmlformats.org/officeDocument/2006/relationships/hyperlink" Target="https://pbs.twimg.com/media/EInIazUWwAYPrNr.jpg" TargetMode="External" /><Relationship Id="rId39" Type="http://schemas.openxmlformats.org/officeDocument/2006/relationships/hyperlink" Target="https://pbs.twimg.com/media/EIo8DkEXUAAG9pa.jpg" TargetMode="External" /><Relationship Id="rId40" Type="http://schemas.openxmlformats.org/officeDocument/2006/relationships/hyperlink" Target="https://pbs.twimg.com/ext_tw_video_thumb/1191434138596904962/pu/img/mInWA1Krh_ukt1Lp.jpg" TargetMode="External" /><Relationship Id="rId41" Type="http://schemas.openxmlformats.org/officeDocument/2006/relationships/hyperlink" Target="https://pbs.twimg.com/ext_tw_video_thumb/1191434138596904962/pu/img/mInWA1Krh_ukt1Lp.jpg" TargetMode="External" /><Relationship Id="rId42" Type="http://schemas.openxmlformats.org/officeDocument/2006/relationships/hyperlink" Target="https://pbs.twimg.com/media/EIsK8QWXUAAFskE.png" TargetMode="External" /><Relationship Id="rId43" Type="http://schemas.openxmlformats.org/officeDocument/2006/relationships/hyperlink" Target="https://pbs.twimg.com/media/EIs1JY8XYAAbZ8Q.png" TargetMode="External" /><Relationship Id="rId44" Type="http://schemas.openxmlformats.org/officeDocument/2006/relationships/hyperlink" Target="https://pbs.twimg.com/media/EIngmItW4AAnHwM.png" TargetMode="External" /><Relationship Id="rId45" Type="http://schemas.openxmlformats.org/officeDocument/2006/relationships/hyperlink" Target="https://pbs.twimg.com/media/EIsoeIBWoAAloLN.png" TargetMode="External" /><Relationship Id="rId46" Type="http://schemas.openxmlformats.org/officeDocument/2006/relationships/hyperlink" Target="https://pbs.twimg.com/media/EJSiLW6W4AAIPMQ.png" TargetMode="External" /><Relationship Id="rId47" Type="http://schemas.openxmlformats.org/officeDocument/2006/relationships/hyperlink" Target="https://pbs.twimg.com/media/EIfCB3AXsAA14A6.png" TargetMode="External" /><Relationship Id="rId48" Type="http://schemas.openxmlformats.org/officeDocument/2006/relationships/hyperlink" Target="https://pbs.twimg.com/media/EIzkRL3XsAI4qsw.png" TargetMode="External" /><Relationship Id="rId49" Type="http://schemas.openxmlformats.org/officeDocument/2006/relationships/hyperlink" Target="http://pbs.twimg.com/profile_images/96372559/barry1_normal.jpg" TargetMode="External" /><Relationship Id="rId50" Type="http://schemas.openxmlformats.org/officeDocument/2006/relationships/hyperlink" Target="http://pbs.twimg.com/profile_images/852690683911602176/M6q35pXc_normal.jpg" TargetMode="External" /><Relationship Id="rId51" Type="http://schemas.openxmlformats.org/officeDocument/2006/relationships/hyperlink" Target="http://pbs.twimg.com/profile_images/1007677642479263744/JtDMY-E5_normal.jpg" TargetMode="External" /><Relationship Id="rId52" Type="http://schemas.openxmlformats.org/officeDocument/2006/relationships/hyperlink" Target="https://pbs.twimg.com/ext_tw_video_thumb/1190892500246040576/pu/img/NmKnbqWOh6OAtKN3.jpg" TargetMode="External" /><Relationship Id="rId53" Type="http://schemas.openxmlformats.org/officeDocument/2006/relationships/hyperlink" Target="http://pbs.twimg.com/profile_images/634772692248461312/30PlEwkv_normal.jpg" TargetMode="External" /><Relationship Id="rId54" Type="http://schemas.openxmlformats.org/officeDocument/2006/relationships/hyperlink" Target="http://pbs.twimg.com/profile_images/677030225868398592/_0FTjkYh_normal.jpg" TargetMode="External" /><Relationship Id="rId55" Type="http://schemas.openxmlformats.org/officeDocument/2006/relationships/hyperlink" Target="http://pbs.twimg.com/profile_images/1159288715690283010/7Vy5FrfY_normal.jpg" TargetMode="External" /><Relationship Id="rId56" Type="http://schemas.openxmlformats.org/officeDocument/2006/relationships/hyperlink" Target="http://pbs.twimg.com/profile_images/453601551638994944/8fijXVIS_normal.jpeg" TargetMode="External" /><Relationship Id="rId57" Type="http://schemas.openxmlformats.org/officeDocument/2006/relationships/hyperlink" Target="http://pbs.twimg.com/profile_images/799437256909942784/EQHvuds__normal.jpg" TargetMode="External" /><Relationship Id="rId58" Type="http://schemas.openxmlformats.org/officeDocument/2006/relationships/hyperlink" Target="http://pbs.twimg.com/profile_images/1108030436087861250/R2BjctIK_normal.jpg" TargetMode="External" /><Relationship Id="rId59" Type="http://schemas.openxmlformats.org/officeDocument/2006/relationships/hyperlink" Target="http://pbs.twimg.com/profile_images/1064119237114044416/jbH26sme_normal.jpg" TargetMode="External" /><Relationship Id="rId60" Type="http://schemas.openxmlformats.org/officeDocument/2006/relationships/hyperlink" Target="http://pbs.twimg.com/profile_images/929396796912259072/V2WALY49_normal.jpg" TargetMode="External" /><Relationship Id="rId61" Type="http://schemas.openxmlformats.org/officeDocument/2006/relationships/hyperlink" Target="http://pbs.twimg.com/profile_images/785701327078731776/igDNkYJx_normal.jpg" TargetMode="External" /><Relationship Id="rId62" Type="http://schemas.openxmlformats.org/officeDocument/2006/relationships/hyperlink" Target="http://pbs.twimg.com/profile_images/1186383477706498049/aRNmqBv9_normal.jpg" TargetMode="External" /><Relationship Id="rId63" Type="http://schemas.openxmlformats.org/officeDocument/2006/relationships/hyperlink" Target="http://pbs.twimg.com/profile_images/1177630555107659776/7KUFnTZ0_normal.jpg" TargetMode="External" /><Relationship Id="rId64" Type="http://schemas.openxmlformats.org/officeDocument/2006/relationships/hyperlink" Target="http://pbs.twimg.com/profile_images/1168598972560269314/I4HI9wl8_normal.jpg" TargetMode="External" /><Relationship Id="rId65" Type="http://schemas.openxmlformats.org/officeDocument/2006/relationships/hyperlink" Target="https://pbs.twimg.com/media/EIjkZFSX0AIvoqD.jpg" TargetMode="External" /><Relationship Id="rId66" Type="http://schemas.openxmlformats.org/officeDocument/2006/relationships/hyperlink" Target="http://pbs.twimg.com/profile_images/729270043209519104/IqAjLOMA_normal.jpg" TargetMode="External" /><Relationship Id="rId67" Type="http://schemas.openxmlformats.org/officeDocument/2006/relationships/hyperlink" Target="http://pbs.twimg.com/profile_images/1008598698039955456/ZViMgtND_normal.jpg" TargetMode="External" /><Relationship Id="rId68" Type="http://schemas.openxmlformats.org/officeDocument/2006/relationships/hyperlink" Target="http://pbs.twimg.com/profile_images/1076560232866820097/fB7VV8u7_normal.jpg" TargetMode="External" /><Relationship Id="rId69" Type="http://schemas.openxmlformats.org/officeDocument/2006/relationships/hyperlink" Target="http://pbs.twimg.com/profile_images/1080603308765728768/yEWE0uAa_normal.jpg" TargetMode="External" /><Relationship Id="rId70" Type="http://schemas.openxmlformats.org/officeDocument/2006/relationships/hyperlink" Target="http://pbs.twimg.com/profile_images/1192576045964247042/G0ilYdXL_normal.jpg" TargetMode="External" /><Relationship Id="rId71" Type="http://schemas.openxmlformats.org/officeDocument/2006/relationships/hyperlink" Target="http://pbs.twimg.com/profile_images/973177657922899969/oz4zaGSq_normal.jpg" TargetMode="External" /><Relationship Id="rId72" Type="http://schemas.openxmlformats.org/officeDocument/2006/relationships/hyperlink" Target="http://pbs.twimg.com/profile_images/1007732182222278656/XU-ssKkR_normal.jpg" TargetMode="External" /><Relationship Id="rId73" Type="http://schemas.openxmlformats.org/officeDocument/2006/relationships/hyperlink" Target="http://pbs.twimg.com/profile_images/1129055525570793473/I3Wm0iUL_normal.jpg" TargetMode="External" /><Relationship Id="rId74" Type="http://schemas.openxmlformats.org/officeDocument/2006/relationships/hyperlink" Target="http://pbs.twimg.com/profile_images/577959522481766400/gjaagK48_normal.jpeg" TargetMode="External" /><Relationship Id="rId75" Type="http://schemas.openxmlformats.org/officeDocument/2006/relationships/hyperlink" Target="https://pbs.twimg.com/media/EIm4ea0WkAIjZBl.jpg" TargetMode="External" /><Relationship Id="rId76" Type="http://schemas.openxmlformats.org/officeDocument/2006/relationships/hyperlink" Target="http://pbs.twimg.com/profile_images/1149594345990848513/MHGONOhy_normal.jpg" TargetMode="External" /><Relationship Id="rId77" Type="http://schemas.openxmlformats.org/officeDocument/2006/relationships/hyperlink" Target="https://pbs.twimg.com/media/EInIazUWwAYPrNr.jpg" TargetMode="External" /><Relationship Id="rId78" Type="http://schemas.openxmlformats.org/officeDocument/2006/relationships/hyperlink" Target="http://pbs.twimg.com/profile_images/1045435981459947521/Yte_KZ-j_normal.jpg" TargetMode="External" /><Relationship Id="rId79" Type="http://schemas.openxmlformats.org/officeDocument/2006/relationships/hyperlink" Target="http://pbs.twimg.com/profile_images/1129055525570793473/I3Wm0iUL_normal.jpg" TargetMode="External" /><Relationship Id="rId80" Type="http://schemas.openxmlformats.org/officeDocument/2006/relationships/hyperlink" Target="http://pbs.twimg.com/profile_images/1103273093273931776/Mzg5ufrp_normal.jpg" TargetMode="External" /><Relationship Id="rId81" Type="http://schemas.openxmlformats.org/officeDocument/2006/relationships/hyperlink" Target="http://pbs.twimg.com/profile_images/137959287/dja_normal.jpg" TargetMode="External" /><Relationship Id="rId82" Type="http://schemas.openxmlformats.org/officeDocument/2006/relationships/hyperlink" Target="http://pbs.twimg.com/profile_images/1177164984813535232/QpusFCe1_normal.jpg" TargetMode="External" /><Relationship Id="rId83" Type="http://schemas.openxmlformats.org/officeDocument/2006/relationships/hyperlink" Target="http://pbs.twimg.com/profile_images/786513701583069184/OFb7pB3z_normal.jpg" TargetMode="External" /><Relationship Id="rId84" Type="http://schemas.openxmlformats.org/officeDocument/2006/relationships/hyperlink" Target="http://pbs.twimg.com/profile_images/472147385578041344/udqNGwDZ_normal.jpeg" TargetMode="External" /><Relationship Id="rId85" Type="http://schemas.openxmlformats.org/officeDocument/2006/relationships/hyperlink" Target="http://pbs.twimg.com/profile_images/786513701583069184/OFb7pB3z_normal.jpg" TargetMode="External" /><Relationship Id="rId86" Type="http://schemas.openxmlformats.org/officeDocument/2006/relationships/hyperlink" Target="http://pbs.twimg.com/profile_images/786513701583069184/OFb7pB3z_normal.jpg" TargetMode="External" /><Relationship Id="rId87" Type="http://schemas.openxmlformats.org/officeDocument/2006/relationships/hyperlink" Target="https://pbs.twimg.com/media/EIo8DkEXUAAG9pa.jpg" TargetMode="External" /><Relationship Id="rId88" Type="http://schemas.openxmlformats.org/officeDocument/2006/relationships/hyperlink" Target="http://pbs.twimg.com/profile_images/1103283608184410113/FPDpDq3i_normal.png" TargetMode="External" /><Relationship Id="rId89" Type="http://schemas.openxmlformats.org/officeDocument/2006/relationships/hyperlink" Target="http://pbs.twimg.com/profile_images/1035892120412934144/W8mupHGT_normal.jpg" TargetMode="External" /><Relationship Id="rId90" Type="http://schemas.openxmlformats.org/officeDocument/2006/relationships/hyperlink" Target="http://pbs.twimg.com/profile_images/818213567090556928/-FaDPrzU_normal.jpg" TargetMode="External" /><Relationship Id="rId91" Type="http://schemas.openxmlformats.org/officeDocument/2006/relationships/hyperlink" Target="http://pbs.twimg.com/profile_images/751394275624099840/4Vs2moLb_normal.jpg" TargetMode="External" /><Relationship Id="rId92" Type="http://schemas.openxmlformats.org/officeDocument/2006/relationships/hyperlink" Target="http://pbs.twimg.com/profile_images/1194790769195917313/IevBNI5c_normal.jpg" TargetMode="External" /><Relationship Id="rId93" Type="http://schemas.openxmlformats.org/officeDocument/2006/relationships/hyperlink" Target="http://pbs.twimg.com/profile_images/489259604883165186/ui1i5dL0_normal.jpeg" TargetMode="External" /><Relationship Id="rId94" Type="http://schemas.openxmlformats.org/officeDocument/2006/relationships/hyperlink" Target="http://pbs.twimg.com/profile_images/489259604883165186/ui1i5dL0_normal.jpeg" TargetMode="External" /><Relationship Id="rId95" Type="http://schemas.openxmlformats.org/officeDocument/2006/relationships/hyperlink" Target="http://pbs.twimg.com/profile_images/489259604883165186/ui1i5dL0_normal.jpeg" TargetMode="External" /><Relationship Id="rId96" Type="http://schemas.openxmlformats.org/officeDocument/2006/relationships/hyperlink" Target="http://pbs.twimg.com/profile_images/785925373/lee_ahead_of_the_curve_normal.png" TargetMode="External" /><Relationship Id="rId97" Type="http://schemas.openxmlformats.org/officeDocument/2006/relationships/hyperlink" Target="http://pbs.twimg.com/profile_images/1174079908282359810/EhrXACGP_normal.jpg" TargetMode="External" /><Relationship Id="rId98" Type="http://schemas.openxmlformats.org/officeDocument/2006/relationships/hyperlink" Target="http://pbs.twimg.com/profile_images/785925373/lee_ahead_of_the_curve_normal.png" TargetMode="External" /><Relationship Id="rId99" Type="http://schemas.openxmlformats.org/officeDocument/2006/relationships/hyperlink" Target="https://pbs.twimg.com/ext_tw_video_thumb/1191434138596904962/pu/img/mInWA1Krh_ukt1Lp.jpg" TargetMode="External" /><Relationship Id="rId100" Type="http://schemas.openxmlformats.org/officeDocument/2006/relationships/hyperlink" Target="https://pbs.twimg.com/ext_tw_video_thumb/1191434138596904962/pu/img/mInWA1Krh_ukt1Lp.jpg" TargetMode="External" /><Relationship Id="rId101" Type="http://schemas.openxmlformats.org/officeDocument/2006/relationships/hyperlink" Target="http://pbs.twimg.com/profile_images/1100146543213142016/8MlePXoD_normal.png" TargetMode="External" /><Relationship Id="rId102" Type="http://schemas.openxmlformats.org/officeDocument/2006/relationships/hyperlink" Target="http://pbs.twimg.com/profile_images/785925373/lee_ahead_of_the_curve_normal.png" TargetMode="External" /><Relationship Id="rId103" Type="http://schemas.openxmlformats.org/officeDocument/2006/relationships/hyperlink" Target="http://pbs.twimg.com/profile_images/785925373/lee_ahead_of_the_curve_normal.png" TargetMode="External" /><Relationship Id="rId104" Type="http://schemas.openxmlformats.org/officeDocument/2006/relationships/hyperlink" Target="http://pbs.twimg.com/profile_images/861208549900398592/T7uSspdK_normal.jpg" TargetMode="External" /><Relationship Id="rId105" Type="http://schemas.openxmlformats.org/officeDocument/2006/relationships/hyperlink" Target="http://pbs.twimg.com/profile_images/785925373/lee_ahead_of_the_curve_normal.png" TargetMode="External" /><Relationship Id="rId106" Type="http://schemas.openxmlformats.org/officeDocument/2006/relationships/hyperlink" Target="http://pbs.twimg.com/profile_images/846380363425427457/MC3t8qKM_normal.jpg" TargetMode="External" /><Relationship Id="rId107" Type="http://schemas.openxmlformats.org/officeDocument/2006/relationships/hyperlink" Target="http://pbs.twimg.com/profile_images/785925373/lee_ahead_of_the_curve_normal.png" TargetMode="External" /><Relationship Id="rId108" Type="http://schemas.openxmlformats.org/officeDocument/2006/relationships/hyperlink" Target="http://pbs.twimg.com/profile_images/785925373/lee_ahead_of_the_curve_normal.png" TargetMode="External" /><Relationship Id="rId109" Type="http://schemas.openxmlformats.org/officeDocument/2006/relationships/hyperlink" Target="https://pbs.twimg.com/media/EIsK8QWXUAAFskE.png" TargetMode="External" /><Relationship Id="rId110" Type="http://schemas.openxmlformats.org/officeDocument/2006/relationships/hyperlink" Target="http://pbs.twimg.com/profile_images/785925373/lee_ahead_of_the_curve_normal.png" TargetMode="External" /><Relationship Id="rId111" Type="http://schemas.openxmlformats.org/officeDocument/2006/relationships/hyperlink" Target="https://pbs.twimg.com/media/EIs1JY8XYAAbZ8Q.png" TargetMode="External" /><Relationship Id="rId112" Type="http://schemas.openxmlformats.org/officeDocument/2006/relationships/hyperlink" Target="http://pbs.twimg.com/profile_images/785925373/lee_ahead_of_the_curve_normal.png" TargetMode="External" /><Relationship Id="rId113" Type="http://schemas.openxmlformats.org/officeDocument/2006/relationships/hyperlink" Target="https://pbs.twimg.com/media/EIngmItW4AAnHwM.png" TargetMode="External" /><Relationship Id="rId114" Type="http://schemas.openxmlformats.org/officeDocument/2006/relationships/hyperlink" Target="https://pbs.twimg.com/media/EIsoeIBWoAAloLN.png" TargetMode="External" /><Relationship Id="rId115" Type="http://schemas.openxmlformats.org/officeDocument/2006/relationships/hyperlink" Target="http://pbs.twimg.com/profile_images/2974837092/606dff422469076f75b5f78acb949f69_normal.jpeg" TargetMode="External" /><Relationship Id="rId116" Type="http://schemas.openxmlformats.org/officeDocument/2006/relationships/hyperlink" Target="http://pbs.twimg.com/profile_images/785925373/lee_ahead_of_the_curve_normal.png" TargetMode="External" /><Relationship Id="rId117" Type="http://schemas.openxmlformats.org/officeDocument/2006/relationships/hyperlink" Target="http://pbs.twimg.com/profile_images/785925373/lee_ahead_of_the_curve_normal.png" TargetMode="External" /><Relationship Id="rId118" Type="http://schemas.openxmlformats.org/officeDocument/2006/relationships/hyperlink" Target="http://pbs.twimg.com/profile_images/785925373/lee_ahead_of_the_curve_normal.png" TargetMode="External" /><Relationship Id="rId119" Type="http://schemas.openxmlformats.org/officeDocument/2006/relationships/hyperlink" Target="http://pbs.twimg.com/profile_images/1170783472836907008/fGPK4xy0_normal.jpg" TargetMode="External" /><Relationship Id="rId120" Type="http://schemas.openxmlformats.org/officeDocument/2006/relationships/hyperlink" Target="https://pbs.twimg.com/media/EJSiLW6W4AAIPMQ.png" TargetMode="External" /><Relationship Id="rId121" Type="http://schemas.openxmlformats.org/officeDocument/2006/relationships/hyperlink" Target="http://pbs.twimg.com/profile_images/879728447026868228/U4Uzpdp6_normal.jpg" TargetMode="External" /><Relationship Id="rId122" Type="http://schemas.openxmlformats.org/officeDocument/2006/relationships/hyperlink" Target="http://pbs.twimg.com/profile_images/1194747302746959872/wVVnzKc7_normal.jpg" TargetMode="External" /><Relationship Id="rId123" Type="http://schemas.openxmlformats.org/officeDocument/2006/relationships/hyperlink" Target="http://pbs.twimg.com/profile_images/785925373/lee_ahead_of_the_curve_normal.png" TargetMode="External" /><Relationship Id="rId124" Type="http://schemas.openxmlformats.org/officeDocument/2006/relationships/hyperlink" Target="http://pbs.twimg.com/profile_images/785925373/lee_ahead_of_the_curve_normal.png" TargetMode="External" /><Relationship Id="rId125" Type="http://schemas.openxmlformats.org/officeDocument/2006/relationships/hyperlink" Target="http://pbs.twimg.com/profile_images/785925373/lee_ahead_of_the_curve_normal.png" TargetMode="External" /><Relationship Id="rId126" Type="http://schemas.openxmlformats.org/officeDocument/2006/relationships/hyperlink" Target="http://pbs.twimg.com/profile_images/785925373/lee_ahead_of_the_curve_normal.png" TargetMode="External" /><Relationship Id="rId127" Type="http://schemas.openxmlformats.org/officeDocument/2006/relationships/hyperlink" Target="http://pbs.twimg.com/profile_images/785925373/lee_ahead_of_the_curve_normal.png" TargetMode="External" /><Relationship Id="rId128" Type="http://schemas.openxmlformats.org/officeDocument/2006/relationships/hyperlink" Target="https://pbs.twimg.com/media/EIfCB3AXsAA14A6.png" TargetMode="External" /><Relationship Id="rId129" Type="http://schemas.openxmlformats.org/officeDocument/2006/relationships/hyperlink" Target="http://pbs.twimg.com/profile_images/879728447026868228/U4Uzpdp6_normal.jpg" TargetMode="External" /><Relationship Id="rId130" Type="http://schemas.openxmlformats.org/officeDocument/2006/relationships/hyperlink" Target="http://pbs.twimg.com/profile_images/879728447026868228/U4Uzpdp6_normal.jpg" TargetMode="External" /><Relationship Id="rId131" Type="http://schemas.openxmlformats.org/officeDocument/2006/relationships/hyperlink" Target="https://pbs.twimg.com/media/EIzkRL3XsAI4qsw.png" TargetMode="External" /><Relationship Id="rId132" Type="http://schemas.openxmlformats.org/officeDocument/2006/relationships/hyperlink" Target="http://pbs.twimg.com/profile_images/785925373/lee_ahead_of_the_curve_normal.png" TargetMode="External" /><Relationship Id="rId133" Type="http://schemas.openxmlformats.org/officeDocument/2006/relationships/hyperlink" Target="http://pbs.twimg.com/profile_images/785925373/lee_ahead_of_the_curve_normal.png" TargetMode="External" /><Relationship Id="rId134" Type="http://schemas.openxmlformats.org/officeDocument/2006/relationships/hyperlink" Target="http://pbs.twimg.com/profile_images/785925373/lee_ahead_of_the_curve_normal.png" TargetMode="External" /><Relationship Id="rId135" Type="http://schemas.openxmlformats.org/officeDocument/2006/relationships/hyperlink" Target="http://pbs.twimg.com/profile_images/785925373/lee_ahead_of_the_curve_normal.png" TargetMode="External" /><Relationship Id="rId136" Type="http://schemas.openxmlformats.org/officeDocument/2006/relationships/hyperlink" Target="http://pbs.twimg.com/profile_images/785925373/lee_ahead_of_the_curve_normal.png" TargetMode="External" /><Relationship Id="rId137" Type="http://schemas.openxmlformats.org/officeDocument/2006/relationships/hyperlink" Target="http://pbs.twimg.com/profile_images/785925373/lee_ahead_of_the_curve_normal.png" TargetMode="External" /><Relationship Id="rId138" Type="http://schemas.openxmlformats.org/officeDocument/2006/relationships/hyperlink" Target="http://pbs.twimg.com/profile_images/785925373/lee_ahead_of_the_curve_normal.png" TargetMode="External" /><Relationship Id="rId139" Type="http://schemas.openxmlformats.org/officeDocument/2006/relationships/hyperlink" Target="https://twitter.com/#!/barrywellman/status/1190401117290737664" TargetMode="External" /><Relationship Id="rId140" Type="http://schemas.openxmlformats.org/officeDocument/2006/relationships/hyperlink" Target="https://twitter.com/#!/marychayko/status/1190301402154881024" TargetMode="External" /><Relationship Id="rId141" Type="http://schemas.openxmlformats.org/officeDocument/2006/relationships/hyperlink" Target="https://twitter.com/#!/viafoura/status/1190692547049533441" TargetMode="External" /><Relationship Id="rId142" Type="http://schemas.openxmlformats.org/officeDocument/2006/relationships/hyperlink" Target="https://twitter.com/#!/amit_raj75/status/1190892698435080192" TargetMode="External" /><Relationship Id="rId143" Type="http://schemas.openxmlformats.org/officeDocument/2006/relationships/hyperlink" Target="https://twitter.com/#!/dougalpollux/status/1191454623015620608" TargetMode="External" /><Relationship Id="rId144" Type="http://schemas.openxmlformats.org/officeDocument/2006/relationships/hyperlink" Target="https://twitter.com/#!/assishenriques/status/1191454695195365377" TargetMode="External" /><Relationship Id="rId145" Type="http://schemas.openxmlformats.org/officeDocument/2006/relationships/hyperlink" Target="https://twitter.com/#!/mikeb8637/status/1191454769082175490" TargetMode="External" /><Relationship Id="rId146" Type="http://schemas.openxmlformats.org/officeDocument/2006/relationships/hyperlink" Target="https://twitter.com/#!/marcvanderwoude/status/1191455054546587650" TargetMode="External" /><Relationship Id="rId147" Type="http://schemas.openxmlformats.org/officeDocument/2006/relationships/hyperlink" Target="https://twitter.com/#!/nothingsmonstrd/status/1191456318013480962" TargetMode="External" /><Relationship Id="rId148" Type="http://schemas.openxmlformats.org/officeDocument/2006/relationships/hyperlink" Target="https://twitter.com/#!/ruisalvador12/status/1191457059692326922" TargetMode="External" /><Relationship Id="rId149" Type="http://schemas.openxmlformats.org/officeDocument/2006/relationships/hyperlink" Target="https://twitter.com/#!/cryptomer_pers/status/1191456276410183680" TargetMode="External" /><Relationship Id="rId150" Type="http://schemas.openxmlformats.org/officeDocument/2006/relationships/hyperlink" Target="https://twitter.com/#!/oritkopel/status/1191457093485780993" TargetMode="External" /><Relationship Id="rId151" Type="http://schemas.openxmlformats.org/officeDocument/2006/relationships/hyperlink" Target="https://twitter.com/#!/brchelmo/status/1191457098472677377" TargetMode="External" /><Relationship Id="rId152" Type="http://schemas.openxmlformats.org/officeDocument/2006/relationships/hyperlink" Target="https://twitter.com/#!/catharinanana2/status/1191457519375409152" TargetMode="External" /><Relationship Id="rId153" Type="http://schemas.openxmlformats.org/officeDocument/2006/relationships/hyperlink" Target="https://twitter.com/#!/_denoir/status/1191458245963059209" TargetMode="External" /><Relationship Id="rId154" Type="http://schemas.openxmlformats.org/officeDocument/2006/relationships/hyperlink" Target="https://twitter.com/#!/kentuckydeal/status/1191459643534594049" TargetMode="External" /><Relationship Id="rId155" Type="http://schemas.openxmlformats.org/officeDocument/2006/relationships/hyperlink" Target="https://twitter.com/#!/likely75463987/status/1191460496760811520" TargetMode="External" /><Relationship Id="rId156" Type="http://schemas.openxmlformats.org/officeDocument/2006/relationships/hyperlink" Target="https://twitter.com/#!/lennstar_de/status/1191461278604308481" TargetMode="External" /><Relationship Id="rId157" Type="http://schemas.openxmlformats.org/officeDocument/2006/relationships/hyperlink" Target="https://twitter.com/#!/austenklumb/status/1191466445277999106" TargetMode="External" /><Relationship Id="rId158" Type="http://schemas.openxmlformats.org/officeDocument/2006/relationships/hyperlink" Target="https://twitter.com/#!/maevcreavennutr/status/1191467641271209984" TargetMode="External" /><Relationship Id="rId159" Type="http://schemas.openxmlformats.org/officeDocument/2006/relationships/hyperlink" Target="https://twitter.com/#!/ficticiusbeing/status/1191470494744293376" TargetMode="External" /><Relationship Id="rId160" Type="http://schemas.openxmlformats.org/officeDocument/2006/relationships/hyperlink" Target="https://twitter.com/#!/liz_kintzele/status/1191478052825567234" TargetMode="External" /><Relationship Id="rId161" Type="http://schemas.openxmlformats.org/officeDocument/2006/relationships/hyperlink" Target="https://twitter.com/#!/ildannymoore/status/1191458064366538753" TargetMode="External" /><Relationship Id="rId162" Type="http://schemas.openxmlformats.org/officeDocument/2006/relationships/hyperlink" Target="https://twitter.com/#!/jmulvenon/status/1191530107564888064" TargetMode="External" /><Relationship Id="rId163" Type="http://schemas.openxmlformats.org/officeDocument/2006/relationships/hyperlink" Target="https://twitter.com/#!/_elena/status/1191444666895519746" TargetMode="External" /><Relationship Id="rId164" Type="http://schemas.openxmlformats.org/officeDocument/2006/relationships/hyperlink" Target="https://twitter.com/#!/sherazadesemsar/status/1191710970302943232" TargetMode="External" /><Relationship Id="rId165" Type="http://schemas.openxmlformats.org/officeDocument/2006/relationships/hyperlink" Target="https://twitter.com/#!/bernardnatashal/status/1191686414011899909" TargetMode="External" /><Relationship Id="rId166" Type="http://schemas.openxmlformats.org/officeDocument/2006/relationships/hyperlink" Target="https://twitter.com/#!/kate_day/status/1191715930792976384" TargetMode="External" /><Relationship Id="rId167" Type="http://schemas.openxmlformats.org/officeDocument/2006/relationships/hyperlink" Target="https://twitter.com/#!/_elena/status/1191703950174687232" TargetMode="External" /><Relationship Id="rId168" Type="http://schemas.openxmlformats.org/officeDocument/2006/relationships/hyperlink" Target="https://twitter.com/#!/prlvx/status/1191825886972125195" TargetMode="External" /><Relationship Id="rId169" Type="http://schemas.openxmlformats.org/officeDocument/2006/relationships/hyperlink" Target="https://twitter.com/#!/_elena/status/1191444246588534789" TargetMode="External" /><Relationship Id="rId170" Type="http://schemas.openxmlformats.org/officeDocument/2006/relationships/hyperlink" Target="https://twitter.com/#!/elonuniversity/status/1191831477379649539" TargetMode="External" /><Relationship Id="rId171" Type="http://schemas.openxmlformats.org/officeDocument/2006/relationships/hyperlink" Target="https://twitter.com/#!/elondan/status/1191831756548300800" TargetMode="External" /><Relationship Id="rId172" Type="http://schemas.openxmlformats.org/officeDocument/2006/relationships/hyperlink" Target="https://twitter.com/#!/dalwar23/status/1191455466892734466" TargetMode="External" /><Relationship Id="rId173" Type="http://schemas.openxmlformats.org/officeDocument/2006/relationships/hyperlink" Target="https://twitter.com/#!/coimbrasummit/status/1191456016409530369" TargetMode="External" /><Relationship Id="rId174" Type="http://schemas.openxmlformats.org/officeDocument/2006/relationships/hyperlink" Target="https://twitter.com/#!/jannaq/status/1191829320240697344" TargetMode="External" /><Relationship Id="rId175" Type="http://schemas.openxmlformats.org/officeDocument/2006/relationships/hyperlink" Target="https://twitter.com/#!/coimbrasummit/status/1191829691554041856" TargetMode="External" /><Relationship Id="rId176" Type="http://schemas.openxmlformats.org/officeDocument/2006/relationships/hyperlink" Target="https://twitter.com/#!/coimbrasummit/status/1191833512934039553" TargetMode="External" /><Relationship Id="rId177" Type="http://schemas.openxmlformats.org/officeDocument/2006/relationships/hyperlink" Target="https://twitter.com/#!/imagineinternet/status/1191831087795884039" TargetMode="External" /><Relationship Id="rId178" Type="http://schemas.openxmlformats.org/officeDocument/2006/relationships/hyperlink" Target="https://twitter.com/#!/eloncomm/status/1191881566877822976" TargetMode="External" /><Relationship Id="rId179" Type="http://schemas.openxmlformats.org/officeDocument/2006/relationships/hyperlink" Target="https://twitter.com/#!/rocford/status/1191944326005317632" TargetMode="External" /><Relationship Id="rId180" Type="http://schemas.openxmlformats.org/officeDocument/2006/relationships/hyperlink" Target="https://twitter.com/#!/neo_globe/status/1192031376351956993" TargetMode="External" /><Relationship Id="rId181" Type="http://schemas.openxmlformats.org/officeDocument/2006/relationships/hyperlink" Target="https://twitter.com/#!/ianmcalvert/status/1192156233232506881" TargetMode="External" /><Relationship Id="rId182" Type="http://schemas.openxmlformats.org/officeDocument/2006/relationships/hyperlink" Target="https://twitter.com/#!/djunivrse/status/1192668524063449090" TargetMode="External" /><Relationship Id="rId183" Type="http://schemas.openxmlformats.org/officeDocument/2006/relationships/hyperlink" Target="https://twitter.com/#!/danbuk4/status/1190306401555488768" TargetMode="External" /><Relationship Id="rId184" Type="http://schemas.openxmlformats.org/officeDocument/2006/relationships/hyperlink" Target="https://twitter.com/#!/danbuk4/status/1190852453891268609" TargetMode="External" /><Relationship Id="rId185" Type="http://schemas.openxmlformats.org/officeDocument/2006/relationships/hyperlink" Target="https://twitter.com/#!/danbuk4/status/1194254967990882305" TargetMode="External" /><Relationship Id="rId186" Type="http://schemas.openxmlformats.org/officeDocument/2006/relationships/hyperlink" Target="https://twitter.com/#!/lrainie/status/1191431437607735297" TargetMode="External" /><Relationship Id="rId187" Type="http://schemas.openxmlformats.org/officeDocument/2006/relationships/hyperlink" Target="https://twitter.com/#!/kubazielinski/status/1191431940810924032" TargetMode="External" /><Relationship Id="rId188" Type="http://schemas.openxmlformats.org/officeDocument/2006/relationships/hyperlink" Target="https://twitter.com/#!/lrainie/status/1191432139532906496" TargetMode="External" /><Relationship Id="rId189" Type="http://schemas.openxmlformats.org/officeDocument/2006/relationships/hyperlink" Target="https://twitter.com/#!/cnbci/status/1191434199775023106" TargetMode="External" /><Relationship Id="rId190" Type="http://schemas.openxmlformats.org/officeDocument/2006/relationships/hyperlink" Target="https://twitter.com/#!/lrainie/status/1191436879364808705" TargetMode="External" /><Relationship Id="rId191" Type="http://schemas.openxmlformats.org/officeDocument/2006/relationships/hyperlink" Target="https://twitter.com/#!/livingfacts/status/1191022224343388160" TargetMode="External" /><Relationship Id="rId192" Type="http://schemas.openxmlformats.org/officeDocument/2006/relationships/hyperlink" Target="https://twitter.com/#!/lrainie/status/1191437715935551489" TargetMode="External" /><Relationship Id="rId193" Type="http://schemas.openxmlformats.org/officeDocument/2006/relationships/hyperlink" Target="https://twitter.com/#!/lrainie/status/1191715513870630912" TargetMode="External" /><Relationship Id="rId194" Type="http://schemas.openxmlformats.org/officeDocument/2006/relationships/hyperlink" Target="https://twitter.com/#!/briantkennedy/status/1191467781725794304" TargetMode="External" /><Relationship Id="rId195" Type="http://schemas.openxmlformats.org/officeDocument/2006/relationships/hyperlink" Target="https://twitter.com/#!/lrainie/status/1192025241041682432" TargetMode="External" /><Relationship Id="rId196" Type="http://schemas.openxmlformats.org/officeDocument/2006/relationships/hyperlink" Target="https://twitter.com/#!/tomhingley_law/status/1192029406253985792" TargetMode="External" /><Relationship Id="rId197" Type="http://schemas.openxmlformats.org/officeDocument/2006/relationships/hyperlink" Target="https://twitter.com/#!/lrainie/status/1192030292137127937" TargetMode="External" /><Relationship Id="rId198" Type="http://schemas.openxmlformats.org/officeDocument/2006/relationships/hyperlink" Target="https://twitter.com/#!/lrainie/status/1192032892089765890" TargetMode="External" /><Relationship Id="rId199" Type="http://schemas.openxmlformats.org/officeDocument/2006/relationships/hyperlink" Target="https://twitter.com/#!/pewreligion/status/1192058558474588161" TargetMode="External" /><Relationship Id="rId200" Type="http://schemas.openxmlformats.org/officeDocument/2006/relationships/hyperlink" Target="https://twitter.com/#!/lrainie/status/1192075090680274945" TargetMode="External" /><Relationship Id="rId201" Type="http://schemas.openxmlformats.org/officeDocument/2006/relationships/hyperlink" Target="https://twitter.com/#!/kim_c_parker/status/1192104965696868352" TargetMode="External" /><Relationship Id="rId202" Type="http://schemas.openxmlformats.org/officeDocument/2006/relationships/hyperlink" Target="https://twitter.com/#!/lrainie/status/1192278467959820288" TargetMode="External" /><Relationship Id="rId203" Type="http://schemas.openxmlformats.org/officeDocument/2006/relationships/hyperlink" Target="https://twitter.com/#!/carrolldoherty/status/1191730525968457728" TargetMode="External" /><Relationship Id="rId204" Type="http://schemas.openxmlformats.org/officeDocument/2006/relationships/hyperlink" Target="https://twitter.com/#!/carrolldoherty/status/1192091027395485697" TargetMode="External" /><Relationship Id="rId205" Type="http://schemas.openxmlformats.org/officeDocument/2006/relationships/hyperlink" Target="https://twitter.com/#!/carrolldoherty/status/1194658560665407489" TargetMode="External" /><Relationship Id="rId206" Type="http://schemas.openxmlformats.org/officeDocument/2006/relationships/hyperlink" Target="https://twitter.com/#!/lrainie/status/1192024821502267393" TargetMode="External" /><Relationship Id="rId207" Type="http://schemas.openxmlformats.org/officeDocument/2006/relationships/hyperlink" Target="https://twitter.com/#!/lrainie/status/1192446986915586049" TargetMode="External" /><Relationship Id="rId208" Type="http://schemas.openxmlformats.org/officeDocument/2006/relationships/hyperlink" Target="https://twitter.com/#!/lrainie/status/1194758601723850759" TargetMode="External" /><Relationship Id="rId209" Type="http://schemas.openxmlformats.org/officeDocument/2006/relationships/hyperlink" Target="https://twitter.com/#!/pawelterlecki/status/1195019549848035328" TargetMode="External" /><Relationship Id="rId210" Type="http://schemas.openxmlformats.org/officeDocument/2006/relationships/hyperlink" Target="https://twitter.com/#!/lrainie/status/1194758342335455233" TargetMode="External" /><Relationship Id="rId211" Type="http://schemas.openxmlformats.org/officeDocument/2006/relationships/hyperlink" Target="https://twitter.com/#!/pewresearch/status/1195019330163007488" TargetMode="External" /><Relationship Id="rId212" Type="http://schemas.openxmlformats.org/officeDocument/2006/relationships/hyperlink" Target="https://twitter.com/#!/avery_gemini/status/1195021364287201280" TargetMode="External" /><Relationship Id="rId213" Type="http://schemas.openxmlformats.org/officeDocument/2006/relationships/hyperlink" Target="https://twitter.com/#!/lrainie/status/1191442312586498048" TargetMode="External" /><Relationship Id="rId214" Type="http://schemas.openxmlformats.org/officeDocument/2006/relationships/hyperlink" Target="https://twitter.com/#!/lrainie/status/1192074683031662592" TargetMode="External" /><Relationship Id="rId215" Type="http://schemas.openxmlformats.org/officeDocument/2006/relationships/hyperlink" Target="https://twitter.com/#!/lrainie/status/1192759271605391360" TargetMode="External" /><Relationship Id="rId216" Type="http://schemas.openxmlformats.org/officeDocument/2006/relationships/hyperlink" Target="https://twitter.com/#!/lrainie/status/1192759913828761600" TargetMode="External" /><Relationship Id="rId217" Type="http://schemas.openxmlformats.org/officeDocument/2006/relationships/hyperlink" Target="https://twitter.com/#!/lrainie/status/1194758941919588352" TargetMode="External" /><Relationship Id="rId218" Type="http://schemas.openxmlformats.org/officeDocument/2006/relationships/hyperlink" Target="https://twitter.com/#!/pewresearch/status/1191133966058901504" TargetMode="External" /><Relationship Id="rId219" Type="http://schemas.openxmlformats.org/officeDocument/2006/relationships/hyperlink" Target="https://twitter.com/#!/pewresearch/status/1192059732091125760" TargetMode="External" /><Relationship Id="rId220" Type="http://schemas.openxmlformats.org/officeDocument/2006/relationships/hyperlink" Target="https://twitter.com/#!/pewresearch/status/1192551550864044032" TargetMode="External" /><Relationship Id="rId221" Type="http://schemas.openxmlformats.org/officeDocument/2006/relationships/hyperlink" Target="https://twitter.com/#!/pewresearch/status/1192578987026984960" TargetMode="External" /><Relationship Id="rId222" Type="http://schemas.openxmlformats.org/officeDocument/2006/relationships/hyperlink" Target="https://twitter.com/#!/lrainie/status/1191443335342436359" TargetMode="External" /><Relationship Id="rId223" Type="http://schemas.openxmlformats.org/officeDocument/2006/relationships/hyperlink" Target="https://twitter.com/#!/lrainie/status/1192027137173327873" TargetMode="External" /><Relationship Id="rId224" Type="http://schemas.openxmlformats.org/officeDocument/2006/relationships/hyperlink" Target="https://twitter.com/#!/lrainie/status/1192027538190671872" TargetMode="External" /><Relationship Id="rId225" Type="http://schemas.openxmlformats.org/officeDocument/2006/relationships/hyperlink" Target="https://twitter.com/#!/lrainie/status/1192028273003421696" TargetMode="External" /><Relationship Id="rId226" Type="http://schemas.openxmlformats.org/officeDocument/2006/relationships/hyperlink" Target="https://twitter.com/#!/lrainie/status/1192029310003138560" TargetMode="External" /><Relationship Id="rId227" Type="http://schemas.openxmlformats.org/officeDocument/2006/relationships/hyperlink" Target="https://twitter.com/#!/lrainie/status/1192030224290131968" TargetMode="External" /><Relationship Id="rId228" Type="http://schemas.openxmlformats.org/officeDocument/2006/relationships/hyperlink" Target="https://twitter.com/#!/lrainie/status/1192030863669813253" TargetMode="External" /><Relationship Id="rId229" Type="http://schemas.openxmlformats.org/officeDocument/2006/relationships/hyperlink" Target="https://api.twitter.com/1.1/geo/id/7e26fb9bce159394.json" TargetMode="External" /><Relationship Id="rId230" Type="http://schemas.openxmlformats.org/officeDocument/2006/relationships/comments" Target="../comments13.xml" /><Relationship Id="rId231" Type="http://schemas.openxmlformats.org/officeDocument/2006/relationships/vmlDrawing" Target="../drawings/vmlDrawing6.vml" /><Relationship Id="rId232" Type="http://schemas.openxmlformats.org/officeDocument/2006/relationships/table" Target="../tables/table23.xml" /><Relationship Id="rId23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TcHSktf4ox" TargetMode="External" /><Relationship Id="rId2" Type="http://schemas.openxmlformats.org/officeDocument/2006/relationships/hyperlink" Target="http://www.markgraham.space/" TargetMode="External" /><Relationship Id="rId3" Type="http://schemas.openxmlformats.org/officeDocument/2006/relationships/hyperlink" Target="http://t.co/FfrOltNxdu" TargetMode="External" /><Relationship Id="rId4" Type="http://schemas.openxmlformats.org/officeDocument/2006/relationships/hyperlink" Target="http://t.co/gcHSK7uVjz" TargetMode="External" /><Relationship Id="rId5" Type="http://schemas.openxmlformats.org/officeDocument/2006/relationships/hyperlink" Target="http://comminfo.rutgers.edu/" TargetMode="External" /><Relationship Id="rId6" Type="http://schemas.openxmlformats.org/officeDocument/2006/relationships/hyperlink" Target="https://t.co/rO6dBhkHY3" TargetMode="External" /><Relationship Id="rId7" Type="http://schemas.openxmlformats.org/officeDocument/2006/relationships/hyperlink" Target="http://t.co/wFI1vXUs3f" TargetMode="External" /><Relationship Id="rId8" Type="http://schemas.openxmlformats.org/officeDocument/2006/relationships/hyperlink" Target="http://t.co/NpejxRVoNw" TargetMode="External" /><Relationship Id="rId9" Type="http://schemas.openxmlformats.org/officeDocument/2006/relationships/hyperlink" Target="http://viafoura.com/" TargetMode="External" /><Relationship Id="rId10" Type="http://schemas.openxmlformats.org/officeDocument/2006/relationships/hyperlink" Target="http://t.co/SEvac8biUW" TargetMode="External" /><Relationship Id="rId11" Type="http://schemas.openxmlformats.org/officeDocument/2006/relationships/hyperlink" Target="https://t.co/ZAvWViPxdC" TargetMode="External" /><Relationship Id="rId12" Type="http://schemas.openxmlformats.org/officeDocument/2006/relationships/hyperlink" Target="http://t.co/8rx4lFTNxZ" TargetMode="External" /><Relationship Id="rId13" Type="http://schemas.openxmlformats.org/officeDocument/2006/relationships/hyperlink" Target="http://presidentofindia.nic.in/index.htm" TargetMode="External" /><Relationship Id="rId14" Type="http://schemas.openxmlformats.org/officeDocument/2006/relationships/hyperlink" Target="https://t.co/TV9HgXREOi" TargetMode="External" /><Relationship Id="rId15" Type="http://schemas.openxmlformats.org/officeDocument/2006/relationships/hyperlink" Target="http://www.ndtv.com/" TargetMode="External" /><Relationship Id="rId16" Type="http://schemas.openxmlformats.org/officeDocument/2006/relationships/hyperlink" Target="https://twitter.com/dougalpollux/status/762378133920161792" TargetMode="External" /><Relationship Id="rId17" Type="http://schemas.openxmlformats.org/officeDocument/2006/relationships/hyperlink" Target="https://t.co/U63fP7T2ST" TargetMode="External" /><Relationship Id="rId18" Type="http://schemas.openxmlformats.org/officeDocument/2006/relationships/hyperlink" Target="https://t.co/UUZDkFY2Km" TargetMode="External" /><Relationship Id="rId19" Type="http://schemas.openxmlformats.org/officeDocument/2006/relationships/hyperlink" Target="https://t.co/F1WEL3iefF" TargetMode="External" /><Relationship Id="rId20" Type="http://schemas.openxmlformats.org/officeDocument/2006/relationships/hyperlink" Target="https://t.co/pSOL7P7AZu" TargetMode="External" /><Relationship Id="rId21" Type="http://schemas.openxmlformats.org/officeDocument/2006/relationships/hyperlink" Target="https://t.co/c9r0ZrfSvr" TargetMode="External" /><Relationship Id="rId22" Type="http://schemas.openxmlformats.org/officeDocument/2006/relationships/hyperlink" Target="http://www.saatchiart.com/arneladenoir" TargetMode="External" /><Relationship Id="rId23" Type="http://schemas.openxmlformats.org/officeDocument/2006/relationships/hyperlink" Target="http://instagram.com/lillauch" TargetMode="External" /><Relationship Id="rId24" Type="http://schemas.openxmlformats.org/officeDocument/2006/relationships/hyperlink" Target="http://dubisteinhurensohn.de/" TargetMode="External" /><Relationship Id="rId25" Type="http://schemas.openxmlformats.org/officeDocument/2006/relationships/hyperlink" Target="http://numbers.yahoosites.com/" TargetMode="External" /><Relationship Id="rId26" Type="http://schemas.openxmlformats.org/officeDocument/2006/relationships/hyperlink" Target="http://uk.finance.yahoo.com/" TargetMode="External" /><Relationship Id="rId27" Type="http://schemas.openxmlformats.org/officeDocument/2006/relationships/hyperlink" Target="https://www.yahoo.com/author/oscar-williams-grut" TargetMode="External" /><Relationship Id="rId28" Type="http://schemas.openxmlformats.org/officeDocument/2006/relationships/hyperlink" Target="http://www.facebook.com/austen.klumb" TargetMode="External" /><Relationship Id="rId29" Type="http://schemas.openxmlformats.org/officeDocument/2006/relationships/hyperlink" Target="https://t.co/mnbxryTuZv" TargetMode="External" /><Relationship Id="rId30" Type="http://schemas.openxmlformats.org/officeDocument/2006/relationships/hyperlink" Target="https://t.co/36sShhg67V" TargetMode="External" /><Relationship Id="rId31" Type="http://schemas.openxmlformats.org/officeDocument/2006/relationships/hyperlink" Target="https://instagram.com/leksisketch" TargetMode="External" /><Relationship Id="rId32" Type="http://schemas.openxmlformats.org/officeDocument/2006/relationships/hyperlink" Target="https://t.co/M6pB031r6E" TargetMode="External" /><Relationship Id="rId33" Type="http://schemas.openxmlformats.org/officeDocument/2006/relationships/hyperlink" Target="https://t.co/5eBOJvS3Hr" TargetMode="External" /><Relationship Id="rId34" Type="http://schemas.openxmlformats.org/officeDocument/2006/relationships/hyperlink" Target="https://t.co/PM7eK7HsT3" TargetMode="External" /><Relationship Id="rId35" Type="http://schemas.openxmlformats.org/officeDocument/2006/relationships/hyperlink" Target="http://www.redbarn.org/" TargetMode="External" /><Relationship Id="rId36" Type="http://schemas.openxmlformats.org/officeDocument/2006/relationships/hyperlink" Target="http://t.co/Pet1P8nxqB" TargetMode="External" /><Relationship Id="rId37" Type="http://schemas.openxmlformats.org/officeDocument/2006/relationships/hyperlink" Target="http://t.co/7HP81OD3Vj" TargetMode="External" /><Relationship Id="rId38" Type="http://schemas.openxmlformats.org/officeDocument/2006/relationships/hyperlink" Target="https://www.politico.eu/staff/sheherazade-semsar-de-boisseson/" TargetMode="External" /><Relationship Id="rId39" Type="http://schemas.openxmlformats.org/officeDocument/2006/relationships/hyperlink" Target="https://t.co/abPe43I61m" TargetMode="External" /><Relationship Id="rId40" Type="http://schemas.openxmlformats.org/officeDocument/2006/relationships/hyperlink" Target="http://www.politico.eu/" TargetMode="External" /><Relationship Id="rId41" Type="http://schemas.openxmlformats.org/officeDocument/2006/relationships/hyperlink" Target="https://t.co/beHE6Jy5tD" TargetMode="External" /><Relationship Id="rId42" Type="http://schemas.openxmlformats.org/officeDocument/2006/relationships/hyperlink" Target="https://t.co/abPe43I61m" TargetMode="External" /><Relationship Id="rId43" Type="http://schemas.openxmlformats.org/officeDocument/2006/relationships/hyperlink" Target="http://www.politico.eu/londonplaybook" TargetMode="External" /><Relationship Id="rId44" Type="http://schemas.openxmlformats.org/officeDocument/2006/relationships/hyperlink" Target="http://t.co/Ef1HtT09oE" TargetMode="External" /><Relationship Id="rId45" Type="http://schemas.openxmlformats.org/officeDocument/2006/relationships/hyperlink" Target="http://t.co/u0BeY6QdxV" TargetMode="External" /><Relationship Id="rId46" Type="http://schemas.openxmlformats.org/officeDocument/2006/relationships/hyperlink" Target="https://t.co/yjwm7ZPHgy" TargetMode="External" /><Relationship Id="rId47" Type="http://schemas.openxmlformats.org/officeDocument/2006/relationships/hyperlink" Target="http://politico.com/" TargetMode="External" /><Relationship Id="rId48" Type="http://schemas.openxmlformats.org/officeDocument/2006/relationships/hyperlink" Target="http://t.co/OmPqlARGkX" TargetMode="External" /><Relationship Id="rId49" Type="http://schemas.openxmlformats.org/officeDocument/2006/relationships/hyperlink" Target="http://www.elon.edu/" TargetMode="External" /><Relationship Id="rId50" Type="http://schemas.openxmlformats.org/officeDocument/2006/relationships/hyperlink" Target="https://t.co/rtNTrBrUQB" TargetMode="External" /><Relationship Id="rId51" Type="http://schemas.openxmlformats.org/officeDocument/2006/relationships/hyperlink" Target="https://t.co/iit1i3AwVn" TargetMode="External" /><Relationship Id="rId52" Type="http://schemas.openxmlformats.org/officeDocument/2006/relationships/hyperlink" Target="http://t.co/E6dJgdbBTf" TargetMode="External" /><Relationship Id="rId53" Type="http://schemas.openxmlformats.org/officeDocument/2006/relationships/hyperlink" Target="http://dalwar.surge.sh/" TargetMode="External" /><Relationship Id="rId54" Type="http://schemas.openxmlformats.org/officeDocument/2006/relationships/hyperlink" Target="http://www.coimbrasummit.com/" TargetMode="External" /><Relationship Id="rId55" Type="http://schemas.openxmlformats.org/officeDocument/2006/relationships/hyperlink" Target="https://t.co/2cLwrem3pG" TargetMode="External" /><Relationship Id="rId56" Type="http://schemas.openxmlformats.org/officeDocument/2006/relationships/hyperlink" Target="https://t.co/66NRxZ5SEn" TargetMode="External" /><Relationship Id="rId57" Type="http://schemas.openxmlformats.org/officeDocument/2006/relationships/hyperlink" Target="https://t.co/hAPdwAvjHG" TargetMode="External" /><Relationship Id="rId58" Type="http://schemas.openxmlformats.org/officeDocument/2006/relationships/hyperlink" Target="https://t.co/4ZvGtcLhit" TargetMode="External" /><Relationship Id="rId59" Type="http://schemas.openxmlformats.org/officeDocument/2006/relationships/hyperlink" Target="http://soundcloud.com/djunivrse" TargetMode="External" /><Relationship Id="rId60" Type="http://schemas.openxmlformats.org/officeDocument/2006/relationships/hyperlink" Target="http://www.w3.org/People/Berners-Lee/" TargetMode="External" /><Relationship Id="rId61" Type="http://schemas.openxmlformats.org/officeDocument/2006/relationships/hyperlink" Target="https://t.co/yNySDAO0uk" TargetMode="External" /><Relationship Id="rId62" Type="http://schemas.openxmlformats.org/officeDocument/2006/relationships/hyperlink" Target="https://t.co/m3tkxAtRWz" TargetMode="External" /><Relationship Id="rId63" Type="http://schemas.openxmlformats.org/officeDocument/2006/relationships/hyperlink" Target="https://t.co/opiA3CnnDn" TargetMode="External" /><Relationship Id="rId64" Type="http://schemas.openxmlformats.org/officeDocument/2006/relationships/hyperlink" Target="https://t.co/KeO8Qg7v8N" TargetMode="External" /><Relationship Id="rId65" Type="http://schemas.openxmlformats.org/officeDocument/2006/relationships/hyperlink" Target="https://t.co/gDs2DPYeVT" TargetMode="External" /><Relationship Id="rId66" Type="http://schemas.openxmlformats.org/officeDocument/2006/relationships/hyperlink" Target="http://frostenson.com/" TargetMode="External" /><Relationship Id="rId67" Type="http://schemas.openxmlformats.org/officeDocument/2006/relationships/hyperlink" Target="https://t.co/D7uIwMY83T" TargetMode="External" /><Relationship Id="rId68" Type="http://schemas.openxmlformats.org/officeDocument/2006/relationships/hyperlink" Target="https://t.co/SLPQ03K6Th" TargetMode="External" /><Relationship Id="rId69" Type="http://schemas.openxmlformats.org/officeDocument/2006/relationships/hyperlink" Target="https://t.co/b0SyimHdT4" TargetMode="External" /><Relationship Id="rId70" Type="http://schemas.openxmlformats.org/officeDocument/2006/relationships/hyperlink" Target="https://t.co/N1LrsfPVfb" TargetMode="External" /><Relationship Id="rId71" Type="http://schemas.openxmlformats.org/officeDocument/2006/relationships/hyperlink" Target="https://www.nytimes.com/by/ben-casselman" TargetMode="External" /><Relationship Id="rId72" Type="http://schemas.openxmlformats.org/officeDocument/2006/relationships/hyperlink" Target="http://www.nickcouldry.org/" TargetMode="External" /><Relationship Id="rId73" Type="http://schemas.openxmlformats.org/officeDocument/2006/relationships/hyperlink" Target="https://t.co/35lpTfpWa9" TargetMode="External" /><Relationship Id="rId74" Type="http://schemas.openxmlformats.org/officeDocument/2006/relationships/hyperlink" Target="https://t.co/R0TJBIX8pr" TargetMode="External" /><Relationship Id="rId75" Type="http://schemas.openxmlformats.org/officeDocument/2006/relationships/hyperlink" Target="https://t.co/2O00lHktha" TargetMode="External" /><Relationship Id="rId76" Type="http://schemas.openxmlformats.org/officeDocument/2006/relationships/hyperlink" Target="https://t.co/u218FVFOb6" TargetMode="External" /><Relationship Id="rId77" Type="http://schemas.openxmlformats.org/officeDocument/2006/relationships/hyperlink" Target="http://www.marianamazzucato.com/" TargetMode="External" /><Relationship Id="rId78" Type="http://schemas.openxmlformats.org/officeDocument/2006/relationships/hyperlink" Target="https://promarket.org/" TargetMode="External" /><Relationship Id="rId79" Type="http://schemas.openxmlformats.org/officeDocument/2006/relationships/hyperlink" Target="http://www.kevinrkosar.com/" TargetMode="External" /><Relationship Id="rId80" Type="http://schemas.openxmlformats.org/officeDocument/2006/relationships/hyperlink" Target="https://t.co/DXA5cfY8Eu" TargetMode="External" /><Relationship Id="rId81" Type="http://schemas.openxmlformats.org/officeDocument/2006/relationships/hyperlink" Target="http://aimeevanwynsberghe.com/" TargetMode="External" /><Relationship Id="rId82" Type="http://schemas.openxmlformats.org/officeDocument/2006/relationships/hyperlink" Target="https://t.co/sjrsH9Rqmf" TargetMode="External" /><Relationship Id="rId83" Type="http://schemas.openxmlformats.org/officeDocument/2006/relationships/hyperlink" Target="http://www.allai.nl/" TargetMode="External" /><Relationship Id="rId84" Type="http://schemas.openxmlformats.org/officeDocument/2006/relationships/hyperlink" Target="https://t.co/NP5h54MuTE" TargetMode="External" /><Relationship Id="rId85" Type="http://schemas.openxmlformats.org/officeDocument/2006/relationships/hyperlink" Target="http://cnbc.com/world/" TargetMode="External" /><Relationship Id="rId86" Type="http://schemas.openxmlformats.org/officeDocument/2006/relationships/hyperlink" Target="https://t.co/oR3i9lyQZB" TargetMode="External" /><Relationship Id="rId87" Type="http://schemas.openxmlformats.org/officeDocument/2006/relationships/hyperlink" Target="https://t.co/yr93G2sNEX" TargetMode="External" /><Relationship Id="rId88" Type="http://schemas.openxmlformats.org/officeDocument/2006/relationships/hyperlink" Target="http://www.freshfields.com/profiles/Tom_Hingley/" TargetMode="External" /><Relationship Id="rId89" Type="http://schemas.openxmlformats.org/officeDocument/2006/relationships/hyperlink" Target="https://t.co/bHP9wneC1X" TargetMode="External" /><Relationship Id="rId90" Type="http://schemas.openxmlformats.org/officeDocument/2006/relationships/hyperlink" Target="http://t.co/c5QlWcnfem" TargetMode="External" /><Relationship Id="rId91" Type="http://schemas.openxmlformats.org/officeDocument/2006/relationships/hyperlink" Target="http://www.pewresearch.org/" TargetMode="External" /><Relationship Id="rId92" Type="http://schemas.openxmlformats.org/officeDocument/2006/relationships/hyperlink" Target="https://anpa.us/" TargetMode="External" /><Relationship Id="rId93" Type="http://schemas.openxmlformats.org/officeDocument/2006/relationships/hyperlink" Target="http://t.co/iQt7HLb1Vy" TargetMode="External" /><Relationship Id="rId94" Type="http://schemas.openxmlformats.org/officeDocument/2006/relationships/hyperlink" Target="http://zmievski.org/" TargetMode="External" /><Relationship Id="rId95" Type="http://schemas.openxmlformats.org/officeDocument/2006/relationships/hyperlink" Target="https://pbs.twimg.com/profile_banners/34227622/1446842828" TargetMode="External" /><Relationship Id="rId96" Type="http://schemas.openxmlformats.org/officeDocument/2006/relationships/hyperlink" Target="https://pbs.twimg.com/profile_banners/392737670/1519261966" TargetMode="External" /><Relationship Id="rId97" Type="http://schemas.openxmlformats.org/officeDocument/2006/relationships/hyperlink" Target="https://pbs.twimg.com/profile_banners/2788126995/1490974664" TargetMode="External" /><Relationship Id="rId98" Type="http://schemas.openxmlformats.org/officeDocument/2006/relationships/hyperlink" Target="https://pbs.twimg.com/profile_banners/52517689/1573219596" TargetMode="External" /><Relationship Id="rId99" Type="http://schemas.openxmlformats.org/officeDocument/2006/relationships/hyperlink" Target="https://pbs.twimg.com/profile_banners/321563970/1519840941" TargetMode="External" /><Relationship Id="rId100" Type="http://schemas.openxmlformats.org/officeDocument/2006/relationships/hyperlink" Target="https://pbs.twimg.com/profile_banners/22642788/1494338667" TargetMode="External" /><Relationship Id="rId101" Type="http://schemas.openxmlformats.org/officeDocument/2006/relationships/hyperlink" Target="https://pbs.twimg.com/profile_banners/176931921/1529076362" TargetMode="External" /><Relationship Id="rId102" Type="http://schemas.openxmlformats.org/officeDocument/2006/relationships/hyperlink" Target="https://pbs.twimg.com/profile_banners/17175973/1401404583" TargetMode="External" /><Relationship Id="rId103" Type="http://schemas.openxmlformats.org/officeDocument/2006/relationships/hyperlink" Target="https://pbs.twimg.com/profile_banners/1024261100169125889/1533197068" TargetMode="External" /><Relationship Id="rId104" Type="http://schemas.openxmlformats.org/officeDocument/2006/relationships/hyperlink" Target="https://pbs.twimg.com/profile_banners/471741741/1559223310" TargetMode="External" /><Relationship Id="rId105" Type="http://schemas.openxmlformats.org/officeDocument/2006/relationships/hyperlink" Target="https://pbs.twimg.com/profile_banners/885487044243238912/1532677314" TargetMode="External" /><Relationship Id="rId106" Type="http://schemas.openxmlformats.org/officeDocument/2006/relationships/hyperlink" Target="https://pbs.twimg.com/profile_banners/14697575/1572771371" TargetMode="External" /><Relationship Id="rId107" Type="http://schemas.openxmlformats.org/officeDocument/2006/relationships/hyperlink" Target="https://pbs.twimg.com/profile_banners/37034483/1573455428" TargetMode="External" /><Relationship Id="rId108" Type="http://schemas.openxmlformats.org/officeDocument/2006/relationships/hyperlink" Target="https://pbs.twimg.com/profile_banners/226099935/1477476206" TargetMode="External" /><Relationship Id="rId109" Type="http://schemas.openxmlformats.org/officeDocument/2006/relationships/hyperlink" Target="https://pbs.twimg.com/profile_banners/2916305152/1443542022" TargetMode="External" /><Relationship Id="rId110" Type="http://schemas.openxmlformats.org/officeDocument/2006/relationships/hyperlink" Target="https://pbs.twimg.com/profile_banners/91601150/1483365421" TargetMode="External" /><Relationship Id="rId111" Type="http://schemas.openxmlformats.org/officeDocument/2006/relationships/hyperlink" Target="https://pbs.twimg.com/profile_banners/1173371946/1557981212" TargetMode="External" /><Relationship Id="rId112" Type="http://schemas.openxmlformats.org/officeDocument/2006/relationships/hyperlink" Target="https://pbs.twimg.com/profile_banners/43336665/1396981823" TargetMode="External" /><Relationship Id="rId113" Type="http://schemas.openxmlformats.org/officeDocument/2006/relationships/hyperlink" Target="https://pbs.twimg.com/profile_banners/308674565/1388858020" TargetMode="External" /><Relationship Id="rId114" Type="http://schemas.openxmlformats.org/officeDocument/2006/relationships/hyperlink" Target="https://pbs.twimg.com/profile_banners/1090615863907098624/1553009774" TargetMode="External" /><Relationship Id="rId115" Type="http://schemas.openxmlformats.org/officeDocument/2006/relationships/hyperlink" Target="https://pbs.twimg.com/profile_banners/1096207746972700672/1550256744" TargetMode="External" /><Relationship Id="rId116" Type="http://schemas.openxmlformats.org/officeDocument/2006/relationships/hyperlink" Target="https://pbs.twimg.com/profile_banners/990857147553669120/1566947101" TargetMode="External" /><Relationship Id="rId117" Type="http://schemas.openxmlformats.org/officeDocument/2006/relationships/hyperlink" Target="https://pbs.twimg.com/profile_banners/925647962641924096/1509527964" TargetMode="External" /><Relationship Id="rId118" Type="http://schemas.openxmlformats.org/officeDocument/2006/relationships/hyperlink" Target="https://pbs.twimg.com/profile_banners/1056904255/1457558490" TargetMode="External" /><Relationship Id="rId119" Type="http://schemas.openxmlformats.org/officeDocument/2006/relationships/hyperlink" Target="https://pbs.twimg.com/profile_banners/1130530874481684481/1568237295" TargetMode="External" /><Relationship Id="rId120" Type="http://schemas.openxmlformats.org/officeDocument/2006/relationships/hyperlink" Target="https://pbs.twimg.com/profile_banners/434326976/1569599795" TargetMode="External" /><Relationship Id="rId121" Type="http://schemas.openxmlformats.org/officeDocument/2006/relationships/hyperlink" Target="https://pbs.twimg.com/profile_banners/848812098457149440/1567450681" TargetMode="External" /><Relationship Id="rId122" Type="http://schemas.openxmlformats.org/officeDocument/2006/relationships/hyperlink" Target="https://pbs.twimg.com/profile_banners/2365725890/1533984222" TargetMode="External" /><Relationship Id="rId123" Type="http://schemas.openxmlformats.org/officeDocument/2006/relationships/hyperlink" Target="https://pbs.twimg.com/profile_banners/928349544580108291/1555873874" TargetMode="External" /><Relationship Id="rId124" Type="http://schemas.openxmlformats.org/officeDocument/2006/relationships/hyperlink" Target="https://pbs.twimg.com/profile_banners/2281716947/1538873466" TargetMode="External" /><Relationship Id="rId125" Type="http://schemas.openxmlformats.org/officeDocument/2006/relationships/hyperlink" Target="https://pbs.twimg.com/profile_banners/1137010912924250112/1559921382" TargetMode="External" /><Relationship Id="rId126" Type="http://schemas.openxmlformats.org/officeDocument/2006/relationships/hyperlink" Target="https://pbs.twimg.com/profile_banners/21696535/1569240435" TargetMode="External" /><Relationship Id="rId127" Type="http://schemas.openxmlformats.org/officeDocument/2006/relationships/hyperlink" Target="https://pbs.twimg.com/profile_banners/275574802/1546002484" TargetMode="External" /><Relationship Id="rId128" Type="http://schemas.openxmlformats.org/officeDocument/2006/relationships/hyperlink" Target="https://pbs.twimg.com/profile_banners/2951400706/1433611336" TargetMode="External" /><Relationship Id="rId129" Type="http://schemas.openxmlformats.org/officeDocument/2006/relationships/hyperlink" Target="https://pbs.twimg.com/profile_banners/41084608/1572257948" TargetMode="External" /><Relationship Id="rId130" Type="http://schemas.openxmlformats.org/officeDocument/2006/relationships/hyperlink" Target="https://pbs.twimg.com/profile_banners/49882288/1570199004" TargetMode="External" /><Relationship Id="rId131" Type="http://schemas.openxmlformats.org/officeDocument/2006/relationships/hyperlink" Target="https://pbs.twimg.com/profile_banners/19187800/1572900034" TargetMode="External" /><Relationship Id="rId132" Type="http://schemas.openxmlformats.org/officeDocument/2006/relationships/hyperlink" Target="https://pbs.twimg.com/profile_banners/48648593/1426981120" TargetMode="External" /><Relationship Id="rId133" Type="http://schemas.openxmlformats.org/officeDocument/2006/relationships/hyperlink" Target="https://pbs.twimg.com/profile_banners/15687093/1541007101" TargetMode="External" /><Relationship Id="rId134" Type="http://schemas.openxmlformats.org/officeDocument/2006/relationships/hyperlink" Target="https://pbs.twimg.com/profile_banners/267265444/1562474101" TargetMode="External" /><Relationship Id="rId135" Type="http://schemas.openxmlformats.org/officeDocument/2006/relationships/hyperlink" Target="https://pbs.twimg.com/profile_banners/559769434/1572359228" TargetMode="External" /><Relationship Id="rId136" Type="http://schemas.openxmlformats.org/officeDocument/2006/relationships/hyperlink" Target="https://pbs.twimg.com/profile_banners/49668135/1429434863" TargetMode="External" /><Relationship Id="rId137" Type="http://schemas.openxmlformats.org/officeDocument/2006/relationships/hyperlink" Target="https://pbs.twimg.com/profile_banners/388947237/1398205698" TargetMode="External" /><Relationship Id="rId138" Type="http://schemas.openxmlformats.org/officeDocument/2006/relationships/hyperlink" Target="https://pbs.twimg.com/profile_banners/2969760609/1568109253" TargetMode="External" /><Relationship Id="rId139" Type="http://schemas.openxmlformats.org/officeDocument/2006/relationships/hyperlink" Target="https://pbs.twimg.com/profile_banners/74991835/1545133272" TargetMode="External" /><Relationship Id="rId140" Type="http://schemas.openxmlformats.org/officeDocument/2006/relationships/hyperlink" Target="https://pbs.twimg.com/profile_banners/790854401783173120/1557483767" TargetMode="External" /><Relationship Id="rId141" Type="http://schemas.openxmlformats.org/officeDocument/2006/relationships/hyperlink" Target="https://pbs.twimg.com/profile_banners/16404379/1505124151" TargetMode="External" /><Relationship Id="rId142" Type="http://schemas.openxmlformats.org/officeDocument/2006/relationships/hyperlink" Target="https://pbs.twimg.com/profile_banners/106682853/1533133115" TargetMode="External" /><Relationship Id="rId143" Type="http://schemas.openxmlformats.org/officeDocument/2006/relationships/hyperlink" Target="https://pbs.twimg.com/profile_banners/14054492/1500931777" TargetMode="External" /><Relationship Id="rId144" Type="http://schemas.openxmlformats.org/officeDocument/2006/relationships/hyperlink" Target="https://pbs.twimg.com/profile_banners/9300262/1479760803" TargetMode="External" /><Relationship Id="rId145" Type="http://schemas.openxmlformats.org/officeDocument/2006/relationships/hyperlink" Target="https://pbs.twimg.com/profile_banners/35749835/1404424586" TargetMode="External" /><Relationship Id="rId146" Type="http://schemas.openxmlformats.org/officeDocument/2006/relationships/hyperlink" Target="https://pbs.twimg.com/profile_banners/15855913/1552060928" TargetMode="External" /><Relationship Id="rId147" Type="http://schemas.openxmlformats.org/officeDocument/2006/relationships/hyperlink" Target="https://pbs.twimg.com/profile_banners/17071048/1494251660" TargetMode="External" /><Relationship Id="rId148" Type="http://schemas.openxmlformats.org/officeDocument/2006/relationships/hyperlink" Target="https://pbs.twimg.com/profile_banners/54231999/1551878330" TargetMode="External" /><Relationship Id="rId149" Type="http://schemas.openxmlformats.org/officeDocument/2006/relationships/hyperlink" Target="https://pbs.twimg.com/profile_banners/31231434/1492560714" TargetMode="External" /><Relationship Id="rId150" Type="http://schemas.openxmlformats.org/officeDocument/2006/relationships/hyperlink" Target="https://pbs.twimg.com/profile_banners/786512101330124800/1476357609" TargetMode="External" /><Relationship Id="rId151" Type="http://schemas.openxmlformats.org/officeDocument/2006/relationships/hyperlink" Target="https://pbs.twimg.com/profile_banners/415586621/1462950486" TargetMode="External" /><Relationship Id="rId152" Type="http://schemas.openxmlformats.org/officeDocument/2006/relationships/hyperlink" Target="https://pbs.twimg.com/profile_banners/18986537/1371908879" TargetMode="External" /><Relationship Id="rId153" Type="http://schemas.openxmlformats.org/officeDocument/2006/relationships/hyperlink" Target="https://pbs.twimg.com/profile_banners/14505546/1570560178" TargetMode="External" /><Relationship Id="rId154" Type="http://schemas.openxmlformats.org/officeDocument/2006/relationships/hyperlink" Target="https://pbs.twimg.com/profile_banners/994120017192062976/1573697474" TargetMode="External" /><Relationship Id="rId155" Type="http://schemas.openxmlformats.org/officeDocument/2006/relationships/hyperlink" Target="https://pbs.twimg.com/profile_banners/109106637/1535402894" TargetMode="External" /><Relationship Id="rId156" Type="http://schemas.openxmlformats.org/officeDocument/2006/relationships/hyperlink" Target="https://pbs.twimg.com/profile_banners/380863305/1431774724" TargetMode="External" /><Relationship Id="rId157" Type="http://schemas.openxmlformats.org/officeDocument/2006/relationships/hyperlink" Target="https://pbs.twimg.com/profile_banners/75117670/1381523958" TargetMode="External" /><Relationship Id="rId158" Type="http://schemas.openxmlformats.org/officeDocument/2006/relationships/hyperlink" Target="https://pbs.twimg.com/profile_banners/26858764/1398193016" TargetMode="External" /><Relationship Id="rId159" Type="http://schemas.openxmlformats.org/officeDocument/2006/relationships/hyperlink" Target="https://pbs.twimg.com/profile_banners/176905010/1560196150" TargetMode="External" /><Relationship Id="rId160" Type="http://schemas.openxmlformats.org/officeDocument/2006/relationships/hyperlink" Target="https://pbs.twimg.com/profile_banners/863655547/1393803740" TargetMode="External" /><Relationship Id="rId161" Type="http://schemas.openxmlformats.org/officeDocument/2006/relationships/hyperlink" Target="https://pbs.twimg.com/profile_banners/2366113867/1560561826" TargetMode="External" /><Relationship Id="rId162" Type="http://schemas.openxmlformats.org/officeDocument/2006/relationships/hyperlink" Target="https://pbs.twimg.com/profile_banners/84653850/1561988502" TargetMode="External" /><Relationship Id="rId163" Type="http://schemas.openxmlformats.org/officeDocument/2006/relationships/hyperlink" Target="https://pbs.twimg.com/profile_banners/327577091/1428070570" TargetMode="External" /><Relationship Id="rId164" Type="http://schemas.openxmlformats.org/officeDocument/2006/relationships/hyperlink" Target="https://pbs.twimg.com/profile_banners/257354839/1514864421" TargetMode="External" /><Relationship Id="rId165" Type="http://schemas.openxmlformats.org/officeDocument/2006/relationships/hyperlink" Target="https://pbs.twimg.com/profile_banners/16319594/1503940736" TargetMode="External" /><Relationship Id="rId166" Type="http://schemas.openxmlformats.org/officeDocument/2006/relationships/hyperlink" Target="https://pbs.twimg.com/profile_banners/4901870272/1554656665" TargetMode="External" /><Relationship Id="rId167" Type="http://schemas.openxmlformats.org/officeDocument/2006/relationships/hyperlink" Target="https://pbs.twimg.com/profile_banners/30933639/1540548492" TargetMode="External" /><Relationship Id="rId168" Type="http://schemas.openxmlformats.org/officeDocument/2006/relationships/hyperlink" Target="https://pbs.twimg.com/profile_banners/874258695118622720/1551974202" TargetMode="External" /><Relationship Id="rId169" Type="http://schemas.openxmlformats.org/officeDocument/2006/relationships/hyperlink" Target="https://pbs.twimg.com/profile_banners/394060363/1539016378" TargetMode="External" /><Relationship Id="rId170" Type="http://schemas.openxmlformats.org/officeDocument/2006/relationships/hyperlink" Target="https://pbs.twimg.com/profile_banners/391485689/1566854878" TargetMode="External" /><Relationship Id="rId171" Type="http://schemas.openxmlformats.org/officeDocument/2006/relationships/hyperlink" Target="https://pbs.twimg.com/profile_banners/128541808/1514072095" TargetMode="External" /><Relationship Id="rId172" Type="http://schemas.openxmlformats.org/officeDocument/2006/relationships/hyperlink" Target="https://pbs.twimg.com/profile_banners/314346830/1514483998" TargetMode="External" /><Relationship Id="rId173" Type="http://schemas.openxmlformats.org/officeDocument/2006/relationships/hyperlink" Target="https://pbs.twimg.com/profile_banners/19791999/1537832586" TargetMode="External" /><Relationship Id="rId174" Type="http://schemas.openxmlformats.org/officeDocument/2006/relationships/hyperlink" Target="https://pbs.twimg.com/profile_banners/882956199112650752/1558718515" TargetMode="External" /><Relationship Id="rId175" Type="http://schemas.openxmlformats.org/officeDocument/2006/relationships/hyperlink" Target="https://pbs.twimg.com/profile_banners/1514386873/1522363627" TargetMode="External" /><Relationship Id="rId176" Type="http://schemas.openxmlformats.org/officeDocument/2006/relationships/hyperlink" Target="https://pbs.twimg.com/profile_banners/3918564203/1570219002" TargetMode="External" /><Relationship Id="rId177" Type="http://schemas.openxmlformats.org/officeDocument/2006/relationships/hyperlink" Target="https://pbs.twimg.com/profile_banners/468823008/1567625066" TargetMode="External" /><Relationship Id="rId178" Type="http://schemas.openxmlformats.org/officeDocument/2006/relationships/hyperlink" Target="https://pbs.twimg.com/profile_banners/50983715/1568757440" TargetMode="External" /><Relationship Id="rId179" Type="http://schemas.openxmlformats.org/officeDocument/2006/relationships/hyperlink" Target="https://pbs.twimg.com/profile_banners/19898168/1556723947" TargetMode="External" /><Relationship Id="rId180" Type="http://schemas.openxmlformats.org/officeDocument/2006/relationships/hyperlink" Target="https://pbs.twimg.com/profile_banners/1018838710916444160/1560345220" TargetMode="External" /><Relationship Id="rId181" Type="http://schemas.openxmlformats.org/officeDocument/2006/relationships/hyperlink" Target="https://pbs.twimg.com/profile_banners/780874232511209472/1475451549" TargetMode="External" /><Relationship Id="rId182" Type="http://schemas.openxmlformats.org/officeDocument/2006/relationships/hyperlink" Target="https://pbs.twimg.com/profile_banners/3655718661/1442575308" TargetMode="External" /><Relationship Id="rId183" Type="http://schemas.openxmlformats.org/officeDocument/2006/relationships/hyperlink" Target="https://pbs.twimg.com/profile_banners/36462231/1494251809" TargetMode="External" /><Relationship Id="rId184" Type="http://schemas.openxmlformats.org/officeDocument/2006/relationships/hyperlink" Target="https://pbs.twimg.com/profile_banners/1065056466/1525799024" TargetMode="External" /><Relationship Id="rId185" Type="http://schemas.openxmlformats.org/officeDocument/2006/relationships/hyperlink" Target="https://pbs.twimg.com/profile_banners/1265726480/1495726528" TargetMode="External" /><Relationship Id="rId186" Type="http://schemas.openxmlformats.org/officeDocument/2006/relationships/hyperlink" Target="https://pbs.twimg.com/profile_banners/34603021/1562462089" TargetMode="External" /><Relationship Id="rId187" Type="http://schemas.openxmlformats.org/officeDocument/2006/relationships/hyperlink" Target="http://abs.twimg.com/images/themes/theme16/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5/bg.gif" TargetMode="External" /><Relationship Id="rId190" Type="http://schemas.openxmlformats.org/officeDocument/2006/relationships/hyperlink" Target="http://abs.twimg.com/images/themes/theme14/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7/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5/bg.png" TargetMode="External" /><Relationship Id="rId197" Type="http://schemas.openxmlformats.org/officeDocument/2006/relationships/hyperlink" Target="http://abs.twimg.com/images/themes/theme6/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2/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3/bg.gif" TargetMode="External" /><Relationship Id="rId206" Type="http://schemas.openxmlformats.org/officeDocument/2006/relationships/hyperlink" Target="http://abs.twimg.com/images/themes/theme7/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4/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8/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3/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3/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2/bg.gif" TargetMode="External" /><Relationship Id="rId221" Type="http://schemas.openxmlformats.org/officeDocument/2006/relationships/hyperlink" Target="http://abs.twimg.com/images/themes/theme3/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2/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2/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4/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9/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7/bg.gif" TargetMode="External" /><Relationship Id="rId255" Type="http://schemas.openxmlformats.org/officeDocument/2006/relationships/hyperlink" Target="http://abs.twimg.com/images/themes/theme2/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5/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5/bg.png" TargetMode="External" /><Relationship Id="rId267" Type="http://schemas.openxmlformats.org/officeDocument/2006/relationships/hyperlink" Target="http://abs.twimg.com/images/themes/theme15/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2/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8/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2/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pbs.twimg.com/profile_images/96372559/barry1_normal.jpg" TargetMode="External" /><Relationship Id="rId288" Type="http://schemas.openxmlformats.org/officeDocument/2006/relationships/hyperlink" Target="http://pbs.twimg.com/profile_images/14023752/pirate_normal.jpg" TargetMode="External" /><Relationship Id="rId289" Type="http://schemas.openxmlformats.org/officeDocument/2006/relationships/hyperlink" Target="http://pbs.twimg.com/profile_images/781095343291240448/Kz56aHeC_normal.jpg" TargetMode="External" /><Relationship Id="rId290" Type="http://schemas.openxmlformats.org/officeDocument/2006/relationships/hyperlink" Target="http://pbs.twimg.com/profile_images/852690683911602176/M6q35pXc_normal.jpg" TargetMode="External" /><Relationship Id="rId291" Type="http://schemas.openxmlformats.org/officeDocument/2006/relationships/hyperlink" Target="http://pbs.twimg.com/profile_images/643560279373025280/kMewYub5_normal.png" TargetMode="External" /><Relationship Id="rId292" Type="http://schemas.openxmlformats.org/officeDocument/2006/relationships/hyperlink" Target="http://pbs.twimg.com/profile_images/834437444556709888/ATe670pP_normal.jpg" TargetMode="External" /><Relationship Id="rId293" Type="http://schemas.openxmlformats.org/officeDocument/2006/relationships/hyperlink" Target="http://pbs.twimg.com/profile_images/1107345064848773121/POy2zvZU_normal.png" TargetMode="External" /><Relationship Id="rId294" Type="http://schemas.openxmlformats.org/officeDocument/2006/relationships/hyperlink" Target="http://pbs.twimg.com/profile_images/785925373/lee_ahead_of_the_curve_normal.png" TargetMode="External" /><Relationship Id="rId295" Type="http://schemas.openxmlformats.org/officeDocument/2006/relationships/hyperlink" Target="http://pbs.twimg.com/profile_images/879728447026868228/U4Uzpdp6_normal.jpg" TargetMode="External" /><Relationship Id="rId296" Type="http://schemas.openxmlformats.org/officeDocument/2006/relationships/hyperlink" Target="http://pbs.twimg.com/profile_images/1007677642479263744/JtDMY-E5_normal.jpg" TargetMode="External" /><Relationship Id="rId297" Type="http://schemas.openxmlformats.org/officeDocument/2006/relationships/hyperlink" Target="http://pbs.twimg.com/profile_images/472147385578041344/udqNGwDZ_normal.jpeg" TargetMode="External" /><Relationship Id="rId298" Type="http://schemas.openxmlformats.org/officeDocument/2006/relationships/hyperlink" Target="http://pbs.twimg.com/profile_images/1094878066386423808/3Qi5uE5U_normal.jpg" TargetMode="External" /><Relationship Id="rId299" Type="http://schemas.openxmlformats.org/officeDocument/2006/relationships/hyperlink" Target="http://pbs.twimg.com/profile_images/1134090740592627712/0Fp-U5-p_normal.png" TargetMode="External" /><Relationship Id="rId300" Type="http://schemas.openxmlformats.org/officeDocument/2006/relationships/hyperlink" Target="http://pbs.twimg.com/profile_images/921303478684790784/FLIFCZxh_normal.jpg" TargetMode="External" /><Relationship Id="rId301" Type="http://schemas.openxmlformats.org/officeDocument/2006/relationships/hyperlink" Target="http://pbs.twimg.com/profile_images/1194148857703280640/CtDIMh9S_normal.jpg" TargetMode="External" /><Relationship Id="rId302" Type="http://schemas.openxmlformats.org/officeDocument/2006/relationships/hyperlink" Target="http://pbs.twimg.com/profile_images/570440108424171520/QuGYd7jH_normal.png" TargetMode="External" /><Relationship Id="rId303" Type="http://schemas.openxmlformats.org/officeDocument/2006/relationships/hyperlink" Target="http://pbs.twimg.com/profile_images/634772692248461312/30PlEwkv_normal.jpg" TargetMode="External" /><Relationship Id="rId304" Type="http://schemas.openxmlformats.org/officeDocument/2006/relationships/hyperlink" Target="http://pbs.twimg.com/profile_images/648888480974508032/66_cUYfj_normal.jpg" TargetMode="External" /><Relationship Id="rId305" Type="http://schemas.openxmlformats.org/officeDocument/2006/relationships/hyperlink" Target="http://pbs.twimg.com/profile_images/677030225868398592/_0FTjkYh_normal.jpg" TargetMode="External" /><Relationship Id="rId306" Type="http://schemas.openxmlformats.org/officeDocument/2006/relationships/hyperlink" Target="http://pbs.twimg.com/profile_images/1159288715690283010/7Vy5FrfY_normal.jpg" TargetMode="External" /><Relationship Id="rId307" Type="http://schemas.openxmlformats.org/officeDocument/2006/relationships/hyperlink" Target="http://pbs.twimg.com/profile_images/453601551638994944/8fijXVIS_normal.jpeg" TargetMode="External" /><Relationship Id="rId308" Type="http://schemas.openxmlformats.org/officeDocument/2006/relationships/hyperlink" Target="http://pbs.twimg.com/profile_images/799437256909942784/EQHvuds__normal.jpg" TargetMode="External" /><Relationship Id="rId309" Type="http://schemas.openxmlformats.org/officeDocument/2006/relationships/hyperlink" Target="http://pbs.twimg.com/profile_images/1108030436087861250/R2BjctIK_normal.jpg" TargetMode="External" /><Relationship Id="rId310" Type="http://schemas.openxmlformats.org/officeDocument/2006/relationships/hyperlink" Target="http://pbs.twimg.com/profile_images/1096480634300702720/ef7KGp6a_normal.jpg" TargetMode="External" /><Relationship Id="rId311" Type="http://schemas.openxmlformats.org/officeDocument/2006/relationships/hyperlink" Target="http://pbs.twimg.com/profile_images/1064119237114044416/jbH26sme_normal.jpg" TargetMode="External" /><Relationship Id="rId312" Type="http://schemas.openxmlformats.org/officeDocument/2006/relationships/hyperlink" Target="http://pbs.twimg.com/profile_images/929396796912259072/V2WALY49_normal.jpg" TargetMode="External" /><Relationship Id="rId313" Type="http://schemas.openxmlformats.org/officeDocument/2006/relationships/hyperlink" Target="http://pbs.twimg.com/profile_images/785701327078731776/igDNkYJx_normal.jpg" TargetMode="External" /><Relationship Id="rId314" Type="http://schemas.openxmlformats.org/officeDocument/2006/relationships/hyperlink" Target="http://pbs.twimg.com/profile_images/1186383477706498049/aRNmqBv9_normal.jpg" TargetMode="External" /><Relationship Id="rId315" Type="http://schemas.openxmlformats.org/officeDocument/2006/relationships/hyperlink" Target="http://pbs.twimg.com/profile_images/1177630555107659776/7KUFnTZ0_normal.jpg" TargetMode="External" /><Relationship Id="rId316" Type="http://schemas.openxmlformats.org/officeDocument/2006/relationships/hyperlink" Target="http://pbs.twimg.com/profile_images/1168598972560269314/I4HI9wl8_normal.jpg" TargetMode="External" /><Relationship Id="rId317" Type="http://schemas.openxmlformats.org/officeDocument/2006/relationships/hyperlink" Target="http://pbs.twimg.com/profile_images/1151226480174784512/rmhgSSQZ_normal.jpg" TargetMode="External" /><Relationship Id="rId318" Type="http://schemas.openxmlformats.org/officeDocument/2006/relationships/hyperlink" Target="http://pbs.twimg.com/profile_images/1082299456622608384/d14qYGLv_normal.jpg" TargetMode="External" /><Relationship Id="rId319" Type="http://schemas.openxmlformats.org/officeDocument/2006/relationships/hyperlink" Target="http://pbs.twimg.com/profile_images/1156103222261686272/tEYOnEjg_normal.jpg" TargetMode="External" /><Relationship Id="rId320" Type="http://schemas.openxmlformats.org/officeDocument/2006/relationships/hyperlink" Target="http://pbs.twimg.com/profile_images/1137012768303931392/_YNnZ4rm_normal.jpg" TargetMode="External" /><Relationship Id="rId321" Type="http://schemas.openxmlformats.org/officeDocument/2006/relationships/hyperlink" Target="http://pbs.twimg.com/profile_images/1176105740148387842/6_8MjJae_normal.png" TargetMode="External" /><Relationship Id="rId322" Type="http://schemas.openxmlformats.org/officeDocument/2006/relationships/hyperlink" Target="http://pbs.twimg.com/profile_images/1058000964605616128/6RTJXCru_normal.jpg" TargetMode="External" /><Relationship Id="rId323" Type="http://schemas.openxmlformats.org/officeDocument/2006/relationships/hyperlink" Target="http://pbs.twimg.com/profile_images/729270043209519104/IqAjLOMA_normal.jpg" TargetMode="External" /><Relationship Id="rId324" Type="http://schemas.openxmlformats.org/officeDocument/2006/relationships/hyperlink" Target="http://pbs.twimg.com/profile_images/1008598698039955456/ZViMgtND_normal.jpg" TargetMode="External" /><Relationship Id="rId325" Type="http://schemas.openxmlformats.org/officeDocument/2006/relationships/hyperlink" Target="http://pbs.twimg.com/profile_images/1076560232866820097/fB7VV8u7_normal.jpg" TargetMode="External" /><Relationship Id="rId326" Type="http://schemas.openxmlformats.org/officeDocument/2006/relationships/hyperlink" Target="http://pbs.twimg.com/profile_images/1080603308765728768/yEWE0uAa_normal.jpg" TargetMode="External" /><Relationship Id="rId327" Type="http://schemas.openxmlformats.org/officeDocument/2006/relationships/hyperlink" Target="http://pbs.twimg.com/profile_images/1187405135455997953/kjya8FgQ_normal.jpg" TargetMode="External" /><Relationship Id="rId328" Type="http://schemas.openxmlformats.org/officeDocument/2006/relationships/hyperlink" Target="http://pbs.twimg.com/profile_images/1192576045964247042/G0ilYdXL_normal.jpg" TargetMode="External" /><Relationship Id="rId329" Type="http://schemas.openxmlformats.org/officeDocument/2006/relationships/hyperlink" Target="http://pbs.twimg.com/profile_images/973177657922899969/oz4zaGSq_normal.jpg" TargetMode="External" /><Relationship Id="rId330" Type="http://schemas.openxmlformats.org/officeDocument/2006/relationships/hyperlink" Target="http://pbs.twimg.com/profile_images/1007732182222278656/XU-ssKkR_normal.jpg" TargetMode="External" /><Relationship Id="rId331" Type="http://schemas.openxmlformats.org/officeDocument/2006/relationships/hyperlink" Target="http://pbs.twimg.com/profile_images/1129055525570793473/I3Wm0iUL_normal.jpg" TargetMode="External" /><Relationship Id="rId332" Type="http://schemas.openxmlformats.org/officeDocument/2006/relationships/hyperlink" Target="http://pbs.twimg.com/profile_images/2280344396/ffum0p3l2lqficfb6rky_normal.jpeg" TargetMode="External" /><Relationship Id="rId333" Type="http://schemas.openxmlformats.org/officeDocument/2006/relationships/hyperlink" Target="http://pbs.twimg.com/profile_images/1147726112249675776/TLjS-sXB_normal.png" TargetMode="External" /><Relationship Id="rId334" Type="http://schemas.openxmlformats.org/officeDocument/2006/relationships/hyperlink" Target="http://pbs.twimg.com/profile_images/1827596938/kleinrock_200_200_normal.jpg" TargetMode="External" /><Relationship Id="rId335" Type="http://schemas.openxmlformats.org/officeDocument/2006/relationships/hyperlink" Target="http://pbs.twimg.com/profile_images/889965676684759040/DI03TM2j_normal.jpg" TargetMode="External" /><Relationship Id="rId336" Type="http://schemas.openxmlformats.org/officeDocument/2006/relationships/hyperlink" Target="http://pbs.twimg.com/profile_images/577959522481766400/gjaagK48_normal.jpeg" TargetMode="External" /><Relationship Id="rId337" Type="http://schemas.openxmlformats.org/officeDocument/2006/relationships/hyperlink" Target="http://pbs.twimg.com/profile_images/1121662331463692288/f-7E-6e4_normal.jpg" TargetMode="External" /><Relationship Id="rId338" Type="http://schemas.openxmlformats.org/officeDocument/2006/relationships/hyperlink" Target="http://pbs.twimg.com/profile_images/829683518733160449/dzDQECyq_normal.jpg" TargetMode="External" /><Relationship Id="rId339" Type="http://schemas.openxmlformats.org/officeDocument/2006/relationships/hyperlink" Target="http://pbs.twimg.com/profile_images/1145656579225804800/wSsXIAYs_normal.png" TargetMode="External" /><Relationship Id="rId340" Type="http://schemas.openxmlformats.org/officeDocument/2006/relationships/hyperlink" Target="http://pbs.twimg.com/profile_images/841981705980379136/ugYUD6v7_normal.jpg" TargetMode="External" /><Relationship Id="rId341" Type="http://schemas.openxmlformats.org/officeDocument/2006/relationships/hyperlink" Target="http://pbs.twimg.com/profile_images/1149594345990848513/MHGONOhy_normal.jpg" TargetMode="External" /><Relationship Id="rId342" Type="http://schemas.openxmlformats.org/officeDocument/2006/relationships/hyperlink" Target="http://pbs.twimg.com/profile_images/378800000073181505/2cc3f656c656f702cb276b66ff255b78_normal.png" TargetMode="External" /><Relationship Id="rId343" Type="http://schemas.openxmlformats.org/officeDocument/2006/relationships/hyperlink" Target="http://pbs.twimg.com/profile_images/997174147066150912/IKKk8dpb_normal.jpg" TargetMode="External" /><Relationship Id="rId344" Type="http://schemas.openxmlformats.org/officeDocument/2006/relationships/hyperlink" Target="http://pbs.twimg.com/profile_images/1045435981459947521/Yte_KZ-j_normal.jpg" TargetMode="External" /><Relationship Id="rId345" Type="http://schemas.openxmlformats.org/officeDocument/2006/relationships/hyperlink" Target="http://pbs.twimg.com/profile_images/677177503694237697/y6yTzWn6_normal.png" TargetMode="External" /><Relationship Id="rId346" Type="http://schemas.openxmlformats.org/officeDocument/2006/relationships/hyperlink" Target="http://pbs.twimg.com/profile_images/1939142832/twitter_imagining_internet_logo_normal.jpg" TargetMode="External" /><Relationship Id="rId347" Type="http://schemas.openxmlformats.org/officeDocument/2006/relationships/hyperlink" Target="http://pbs.twimg.com/profile_images/1103273093273931776/Mzg5ufrp_normal.jpg" TargetMode="External" /><Relationship Id="rId348" Type="http://schemas.openxmlformats.org/officeDocument/2006/relationships/hyperlink" Target="http://pbs.twimg.com/profile_images/879731041099034627/PyT6S0zf_normal.jpg" TargetMode="External" /><Relationship Id="rId349" Type="http://schemas.openxmlformats.org/officeDocument/2006/relationships/hyperlink" Target="http://pbs.twimg.com/profile_images/1103283608184410113/FPDpDq3i_normal.png" TargetMode="External" /><Relationship Id="rId350" Type="http://schemas.openxmlformats.org/officeDocument/2006/relationships/hyperlink" Target="http://pbs.twimg.com/profile_images/137959287/dja_normal.jpg" TargetMode="External" /><Relationship Id="rId351" Type="http://schemas.openxmlformats.org/officeDocument/2006/relationships/hyperlink" Target="http://pbs.twimg.com/profile_images/1177164984813535232/QpusFCe1_normal.jpg" TargetMode="External" /><Relationship Id="rId352" Type="http://schemas.openxmlformats.org/officeDocument/2006/relationships/hyperlink" Target="http://pbs.twimg.com/profile_images/786513701583069184/OFb7pB3z_normal.jpg" TargetMode="External" /><Relationship Id="rId353" Type="http://schemas.openxmlformats.org/officeDocument/2006/relationships/hyperlink" Target="http://pbs.twimg.com/profile_images/1035892120412934144/W8mupHGT_normal.jpg" TargetMode="External" /><Relationship Id="rId354" Type="http://schemas.openxmlformats.org/officeDocument/2006/relationships/hyperlink" Target="http://pbs.twimg.com/profile_images/818213567090556928/-FaDPrzU_normal.jpg" TargetMode="External" /><Relationship Id="rId355" Type="http://schemas.openxmlformats.org/officeDocument/2006/relationships/hyperlink" Target="http://pbs.twimg.com/profile_images/751394275624099840/4Vs2moLb_normal.jpg" TargetMode="External" /><Relationship Id="rId356" Type="http://schemas.openxmlformats.org/officeDocument/2006/relationships/hyperlink" Target="http://pbs.twimg.com/profile_images/675796491571560448/0EoCkMRa_normal.jpg" TargetMode="External" /><Relationship Id="rId357" Type="http://schemas.openxmlformats.org/officeDocument/2006/relationships/hyperlink" Target="http://pbs.twimg.com/profile_images/1194790769195917313/IevBNI5c_normal.jpg" TargetMode="External" /><Relationship Id="rId358" Type="http://schemas.openxmlformats.org/officeDocument/2006/relationships/hyperlink" Target="http://pbs.twimg.com/profile_images/489259604883165186/ui1i5dL0_normal.jpeg" TargetMode="External" /><Relationship Id="rId359" Type="http://schemas.openxmlformats.org/officeDocument/2006/relationships/hyperlink" Target="http://pbs.twimg.com/profile_images/1325092609/94d9da15ab89e3e2b4a5b9a5174f5618_normal.jpg" TargetMode="External" /><Relationship Id="rId360" Type="http://schemas.openxmlformats.org/officeDocument/2006/relationships/hyperlink" Target="http://pbs.twimg.com/profile_images/1034180623924187137/DOAITlAr_normal.jpg" TargetMode="External" /><Relationship Id="rId361" Type="http://schemas.openxmlformats.org/officeDocument/2006/relationships/hyperlink" Target="http://pbs.twimg.com/profile_images/599530591386804224/fBztcZ41_normal.png" TargetMode="External" /><Relationship Id="rId362" Type="http://schemas.openxmlformats.org/officeDocument/2006/relationships/hyperlink" Target="http://pbs.twimg.com/profile_images/984507149282758656/5wAa50hv_normal.jpg" TargetMode="External" /><Relationship Id="rId363" Type="http://schemas.openxmlformats.org/officeDocument/2006/relationships/hyperlink" Target="http://pbs.twimg.com/profile_images/1150165789913300993/4C8Xmln9_normal.jpg" TargetMode="External" /><Relationship Id="rId364" Type="http://schemas.openxmlformats.org/officeDocument/2006/relationships/hyperlink" Target="http://pbs.twimg.com/profile_images/1173595478790987776/AqbOceNT_normal.jpg" TargetMode="External" /><Relationship Id="rId365" Type="http://schemas.openxmlformats.org/officeDocument/2006/relationships/hyperlink" Target="http://pbs.twimg.com/profile_images/516921211247280128/JSGuhYaE_normal.jpeg" TargetMode="External" /><Relationship Id="rId366" Type="http://schemas.openxmlformats.org/officeDocument/2006/relationships/hyperlink" Target="http://pbs.twimg.com/profile_images/1057412800778305538/zperxJJs_normal.jpg" TargetMode="External" /><Relationship Id="rId367" Type="http://schemas.openxmlformats.org/officeDocument/2006/relationships/hyperlink" Target="http://pbs.twimg.com/profile_images/909873423031074816/iOz9-iBu_normal.jpg" TargetMode="External" /><Relationship Id="rId368" Type="http://schemas.openxmlformats.org/officeDocument/2006/relationships/hyperlink" Target="http://pbs.twimg.com/profile_images/666731236673634304/QXJWDqpK_normal.jpg" TargetMode="External" /><Relationship Id="rId369" Type="http://schemas.openxmlformats.org/officeDocument/2006/relationships/hyperlink" Target="http://pbs.twimg.com/profile_images/1255353438/hlong_normal.jpg" TargetMode="External" /><Relationship Id="rId370" Type="http://schemas.openxmlformats.org/officeDocument/2006/relationships/hyperlink" Target="http://pbs.twimg.com/profile_images/915996699142819840/uMHd1CDI_normal.jpg" TargetMode="External" /><Relationship Id="rId371" Type="http://schemas.openxmlformats.org/officeDocument/2006/relationships/hyperlink" Target="http://pbs.twimg.com/profile_images/685039688617443328/7Y9U6NFs_normal.jpg" TargetMode="External" /><Relationship Id="rId372" Type="http://schemas.openxmlformats.org/officeDocument/2006/relationships/hyperlink" Target="http://pbs.twimg.com/profile_images/699277779108552705/roYJ2Gj4_normal.jpg" TargetMode="External" /><Relationship Id="rId373" Type="http://schemas.openxmlformats.org/officeDocument/2006/relationships/hyperlink" Target="http://pbs.twimg.com/profile_images/1066031857647710213/rOt_IPN2_normal.jpg" TargetMode="External" /><Relationship Id="rId374" Type="http://schemas.openxmlformats.org/officeDocument/2006/relationships/hyperlink" Target="http://pbs.twimg.com/profile_images/876747053002612736/i5ZQDTFf_normal.jpg" TargetMode="External" /><Relationship Id="rId375" Type="http://schemas.openxmlformats.org/officeDocument/2006/relationships/hyperlink" Target="http://pbs.twimg.com/profile_images/1103616612538695682/oE_bKLr5_normal.png" TargetMode="External" /><Relationship Id="rId376" Type="http://schemas.openxmlformats.org/officeDocument/2006/relationships/hyperlink" Target="http://pbs.twimg.com/profile_images/842783491125366784/Pe9Jw8IL_normal.jpg" TargetMode="External" /><Relationship Id="rId377" Type="http://schemas.openxmlformats.org/officeDocument/2006/relationships/hyperlink" Target="http://pbs.twimg.com/profile_images/1146837356189798401/OoUbw9mM_normal.jpg" TargetMode="External" /><Relationship Id="rId378" Type="http://schemas.openxmlformats.org/officeDocument/2006/relationships/hyperlink" Target="http://pbs.twimg.com/profile_images/834118409633755136/jmJjitec_normal.jpg" TargetMode="External" /><Relationship Id="rId379" Type="http://schemas.openxmlformats.org/officeDocument/2006/relationships/hyperlink" Target="http://pbs.twimg.com/profile_images/1141719045424779264/wCy3e-E1_normal.png" TargetMode="External" /><Relationship Id="rId380" Type="http://schemas.openxmlformats.org/officeDocument/2006/relationships/hyperlink" Target="http://pbs.twimg.com/profile_images/1056176318872662022/e9PJTG0e_normal.jpg" TargetMode="External" /><Relationship Id="rId381" Type="http://schemas.openxmlformats.org/officeDocument/2006/relationships/hyperlink" Target="http://pbs.twimg.com/profile_images/1073308353110130688/kwqozQiN_normal.jpg" TargetMode="External" /><Relationship Id="rId382" Type="http://schemas.openxmlformats.org/officeDocument/2006/relationships/hyperlink" Target="http://pbs.twimg.com/profile_images/1131003123525402629/C-Wq3ZGW_normal.jpg" TargetMode="External" /><Relationship Id="rId383" Type="http://schemas.openxmlformats.org/officeDocument/2006/relationships/hyperlink" Target="http://pbs.twimg.com/profile_images/1176551990924648451/iVyfzmx6_normal.jpg" TargetMode="External" /><Relationship Id="rId384" Type="http://schemas.openxmlformats.org/officeDocument/2006/relationships/hyperlink" Target="http://pbs.twimg.com/profile_images/1166392474245509120/I_mOjhWO_normal.jpg" TargetMode="External" /><Relationship Id="rId385" Type="http://schemas.openxmlformats.org/officeDocument/2006/relationships/hyperlink" Target="http://pbs.twimg.com/profile_images/1174079908282359810/EhrXACGP_normal.jpg" TargetMode="External" /><Relationship Id="rId386" Type="http://schemas.openxmlformats.org/officeDocument/2006/relationships/hyperlink" Target="http://pbs.twimg.com/profile_images/1116331807132258304/I0yUCziR_normal.png" TargetMode="External" /><Relationship Id="rId387" Type="http://schemas.openxmlformats.org/officeDocument/2006/relationships/hyperlink" Target="http://pbs.twimg.com/profile_images/1100146543213142016/8MlePXoD_normal.png" TargetMode="External" /><Relationship Id="rId388" Type="http://schemas.openxmlformats.org/officeDocument/2006/relationships/hyperlink" Target="http://pbs.twimg.com/profile_images/861208549900398592/T7uSspdK_normal.jpg" TargetMode="External" /><Relationship Id="rId389" Type="http://schemas.openxmlformats.org/officeDocument/2006/relationships/hyperlink" Target="http://pbs.twimg.com/profile_images/846380363425427457/MC3t8qKM_normal.jpg" TargetMode="External" /><Relationship Id="rId390" Type="http://schemas.openxmlformats.org/officeDocument/2006/relationships/hyperlink" Target="http://pbs.twimg.com/profile_images/879731279268380673/sm4mOQq5_normal.jpg" TargetMode="External" /><Relationship Id="rId391" Type="http://schemas.openxmlformats.org/officeDocument/2006/relationships/hyperlink" Target="http://pbs.twimg.com/profile_images/378800000380904121/2f68e8e3e88190ffd3517a70f08946ba_normal.jpeg" TargetMode="External" /><Relationship Id="rId392" Type="http://schemas.openxmlformats.org/officeDocument/2006/relationships/hyperlink" Target="http://pbs.twimg.com/profile_images/2974837092/606dff422469076f75b5f78acb949f69_normal.jpeg" TargetMode="External" /><Relationship Id="rId393" Type="http://schemas.openxmlformats.org/officeDocument/2006/relationships/hyperlink" Target="http://pbs.twimg.com/profile_images/1170783472836907008/fGPK4xy0_normal.jpg" TargetMode="External" /><Relationship Id="rId394" Type="http://schemas.openxmlformats.org/officeDocument/2006/relationships/hyperlink" Target="http://pbs.twimg.com/profile_images/879729948969377792/YW6et1Od_normal.jpg" TargetMode="External" /><Relationship Id="rId395" Type="http://schemas.openxmlformats.org/officeDocument/2006/relationships/hyperlink" Target="http://pbs.twimg.com/profile_images/1194747302746959872/wVVnzKc7_normal.jpg" TargetMode="External" /><Relationship Id="rId396" Type="http://schemas.openxmlformats.org/officeDocument/2006/relationships/hyperlink" Target="http://abs.twimg.com/sticky/default_profile_images/default_profile_normal.png" TargetMode="External" /><Relationship Id="rId397" Type="http://schemas.openxmlformats.org/officeDocument/2006/relationships/hyperlink" Target="http://pbs.twimg.com/profile_images/448301181324894208/vqY_gIaL_normal.jpeg" TargetMode="External" /><Relationship Id="rId398" Type="http://schemas.openxmlformats.org/officeDocument/2006/relationships/hyperlink" Target="http://pbs.twimg.com/profile_images/1659672496/IMG-20110829-00195_normal.jpg" TargetMode="External" /><Relationship Id="rId399" Type="http://schemas.openxmlformats.org/officeDocument/2006/relationships/hyperlink" Target="https://twitter.com/barrywellman" TargetMode="External" /><Relationship Id="rId400" Type="http://schemas.openxmlformats.org/officeDocument/2006/relationships/hyperlink" Target="https://twitter.com/william" TargetMode="External" /><Relationship Id="rId401" Type="http://schemas.openxmlformats.org/officeDocument/2006/relationships/hyperlink" Target="https://twitter.com/geoplace" TargetMode="External" /><Relationship Id="rId402" Type="http://schemas.openxmlformats.org/officeDocument/2006/relationships/hyperlink" Target="https://twitter.com/marychayko" TargetMode="External" /><Relationship Id="rId403" Type="http://schemas.openxmlformats.org/officeDocument/2006/relationships/hyperlink" Target="https://twitter.com/rutgersdcim" TargetMode="External" /><Relationship Id="rId404" Type="http://schemas.openxmlformats.org/officeDocument/2006/relationships/hyperlink" Target="https://twitter.com/rutgerscomminfo" TargetMode="External" /><Relationship Id="rId405" Type="http://schemas.openxmlformats.org/officeDocument/2006/relationships/hyperlink" Target="https://twitter.com/jessicacalarco" TargetMode="External" /><Relationship Id="rId406" Type="http://schemas.openxmlformats.org/officeDocument/2006/relationships/hyperlink" Target="https://twitter.com/lrainie" TargetMode="External" /><Relationship Id="rId407" Type="http://schemas.openxmlformats.org/officeDocument/2006/relationships/hyperlink" Target="https://twitter.com/pewresearch" TargetMode="External" /><Relationship Id="rId408" Type="http://schemas.openxmlformats.org/officeDocument/2006/relationships/hyperlink" Target="https://twitter.com/viafoura" TargetMode="External" /><Relationship Id="rId409" Type="http://schemas.openxmlformats.org/officeDocument/2006/relationships/hyperlink" Target="https://twitter.com/jannaq" TargetMode="External" /><Relationship Id="rId410" Type="http://schemas.openxmlformats.org/officeDocument/2006/relationships/hyperlink" Target="https://twitter.com/amit_raj75" TargetMode="External" /><Relationship Id="rId411" Type="http://schemas.openxmlformats.org/officeDocument/2006/relationships/hyperlink" Target="https://twitter.com/pmoindia" TargetMode="External" /><Relationship Id="rId412" Type="http://schemas.openxmlformats.org/officeDocument/2006/relationships/hyperlink" Target="https://twitter.com/rashtrapatibhvn" TargetMode="External" /><Relationship Id="rId413" Type="http://schemas.openxmlformats.org/officeDocument/2006/relationships/hyperlink" Target="https://twitter.com/news24" TargetMode="External" /><Relationship Id="rId414" Type="http://schemas.openxmlformats.org/officeDocument/2006/relationships/hyperlink" Target="https://twitter.com/ndtv" TargetMode="External" /><Relationship Id="rId415" Type="http://schemas.openxmlformats.org/officeDocument/2006/relationships/hyperlink" Target="https://twitter.com/dougalpollux" TargetMode="External" /><Relationship Id="rId416" Type="http://schemas.openxmlformats.org/officeDocument/2006/relationships/hyperlink" Target="https://twitter.com/snowden" TargetMode="External" /><Relationship Id="rId417" Type="http://schemas.openxmlformats.org/officeDocument/2006/relationships/hyperlink" Target="https://twitter.com/assishenriques" TargetMode="External" /><Relationship Id="rId418" Type="http://schemas.openxmlformats.org/officeDocument/2006/relationships/hyperlink" Target="https://twitter.com/mikeb8637" TargetMode="External" /><Relationship Id="rId419" Type="http://schemas.openxmlformats.org/officeDocument/2006/relationships/hyperlink" Target="https://twitter.com/marcvanderwoude" TargetMode="External" /><Relationship Id="rId420" Type="http://schemas.openxmlformats.org/officeDocument/2006/relationships/hyperlink" Target="https://twitter.com/nothingsmonstrd" TargetMode="External" /><Relationship Id="rId421" Type="http://schemas.openxmlformats.org/officeDocument/2006/relationships/hyperlink" Target="https://twitter.com/ruisalvador12" TargetMode="External" /><Relationship Id="rId422" Type="http://schemas.openxmlformats.org/officeDocument/2006/relationships/hyperlink" Target="https://twitter.com/ruipinto_fl" TargetMode="External" /><Relationship Id="rId423" Type="http://schemas.openxmlformats.org/officeDocument/2006/relationships/hyperlink" Target="https://twitter.com/cryptomer_pers" TargetMode="External" /><Relationship Id="rId424" Type="http://schemas.openxmlformats.org/officeDocument/2006/relationships/hyperlink" Target="https://twitter.com/oritkopel" TargetMode="External" /><Relationship Id="rId425" Type="http://schemas.openxmlformats.org/officeDocument/2006/relationships/hyperlink" Target="https://twitter.com/brchelmo" TargetMode="External" /><Relationship Id="rId426" Type="http://schemas.openxmlformats.org/officeDocument/2006/relationships/hyperlink" Target="https://twitter.com/catharinanana2" TargetMode="External" /><Relationship Id="rId427" Type="http://schemas.openxmlformats.org/officeDocument/2006/relationships/hyperlink" Target="https://twitter.com/_denoir" TargetMode="External" /><Relationship Id="rId428" Type="http://schemas.openxmlformats.org/officeDocument/2006/relationships/hyperlink" Target="https://twitter.com/kentuckydeal" TargetMode="External" /><Relationship Id="rId429" Type="http://schemas.openxmlformats.org/officeDocument/2006/relationships/hyperlink" Target="https://twitter.com/griffinthepeter" TargetMode="External" /><Relationship Id="rId430" Type="http://schemas.openxmlformats.org/officeDocument/2006/relationships/hyperlink" Target="https://twitter.com/lillauch" TargetMode="External" /><Relationship Id="rId431" Type="http://schemas.openxmlformats.org/officeDocument/2006/relationships/hyperlink" Target="https://twitter.com/spiderthemood" TargetMode="External" /><Relationship Id="rId432" Type="http://schemas.openxmlformats.org/officeDocument/2006/relationships/hyperlink" Target="https://twitter.com/likely75463987" TargetMode="External" /><Relationship Id="rId433" Type="http://schemas.openxmlformats.org/officeDocument/2006/relationships/hyperlink" Target="https://twitter.com/yahoofinanceuk" TargetMode="External" /><Relationship Id="rId434" Type="http://schemas.openxmlformats.org/officeDocument/2006/relationships/hyperlink" Target="https://twitter.com/oscarwgrut" TargetMode="External" /><Relationship Id="rId435" Type="http://schemas.openxmlformats.org/officeDocument/2006/relationships/hyperlink" Target="https://twitter.com/lennstar_de" TargetMode="External" /><Relationship Id="rId436" Type="http://schemas.openxmlformats.org/officeDocument/2006/relationships/hyperlink" Target="https://twitter.com/austenklumb" TargetMode="External" /><Relationship Id="rId437" Type="http://schemas.openxmlformats.org/officeDocument/2006/relationships/hyperlink" Target="https://twitter.com/maevcreavennutr" TargetMode="External" /><Relationship Id="rId438" Type="http://schemas.openxmlformats.org/officeDocument/2006/relationships/hyperlink" Target="https://twitter.com/ficticiusbeing" TargetMode="External" /><Relationship Id="rId439" Type="http://schemas.openxmlformats.org/officeDocument/2006/relationships/hyperlink" Target="https://twitter.com/voltane" TargetMode="External" /><Relationship Id="rId440" Type="http://schemas.openxmlformats.org/officeDocument/2006/relationships/hyperlink" Target="https://twitter.com/liz_kintzele" TargetMode="External" /><Relationship Id="rId441" Type="http://schemas.openxmlformats.org/officeDocument/2006/relationships/hyperlink" Target="https://twitter.com/ildannymoore" TargetMode="External" /><Relationship Id="rId442" Type="http://schemas.openxmlformats.org/officeDocument/2006/relationships/hyperlink" Target="https://twitter.com/jmulvenon" TargetMode="External" /><Relationship Id="rId443" Type="http://schemas.openxmlformats.org/officeDocument/2006/relationships/hyperlink" Target="https://twitter.com/_elena" TargetMode="External" /><Relationship Id="rId444" Type="http://schemas.openxmlformats.org/officeDocument/2006/relationships/hyperlink" Target="https://twitter.com/vgcerf" TargetMode="External" /><Relationship Id="rId445" Type="http://schemas.openxmlformats.org/officeDocument/2006/relationships/hyperlink" Target="https://twitter.com/paulvixie" TargetMode="External" /><Relationship Id="rId446" Type="http://schemas.openxmlformats.org/officeDocument/2006/relationships/hyperlink" Target="https://twitter.com/kleinrock" TargetMode="External" /><Relationship Id="rId447" Type="http://schemas.openxmlformats.org/officeDocument/2006/relationships/hyperlink" Target="https://twitter.com/internet_hof" TargetMode="External" /><Relationship Id="rId448" Type="http://schemas.openxmlformats.org/officeDocument/2006/relationships/hyperlink" Target="https://twitter.com/sherazadesemsar" TargetMode="External" /><Relationship Id="rId449" Type="http://schemas.openxmlformats.org/officeDocument/2006/relationships/hyperlink" Target="https://twitter.com/markscott82" TargetMode="External" /><Relationship Id="rId450" Type="http://schemas.openxmlformats.org/officeDocument/2006/relationships/hyperlink" Target="https://twitter.com/politicoeurope" TargetMode="External" /><Relationship Id="rId451" Type="http://schemas.openxmlformats.org/officeDocument/2006/relationships/hyperlink" Target="https://twitter.com/websummit" TargetMode="External" /><Relationship Id="rId452" Type="http://schemas.openxmlformats.org/officeDocument/2006/relationships/hyperlink" Target="https://twitter.com/bernardnatashal" TargetMode="External" /><Relationship Id="rId453" Type="http://schemas.openxmlformats.org/officeDocument/2006/relationships/hyperlink" Target="https://twitter.com/kate_day" TargetMode="External" /><Relationship Id="rId454" Type="http://schemas.openxmlformats.org/officeDocument/2006/relationships/hyperlink" Target="https://twitter.com/mitchellbaker" TargetMode="External" /><Relationship Id="rId455" Type="http://schemas.openxmlformats.org/officeDocument/2006/relationships/hyperlink" Target="https://twitter.com/mozilla" TargetMode="External" /><Relationship Id="rId456" Type="http://schemas.openxmlformats.org/officeDocument/2006/relationships/hyperlink" Target="https://twitter.com/prlvx" TargetMode="External" /><Relationship Id="rId457" Type="http://schemas.openxmlformats.org/officeDocument/2006/relationships/hyperlink" Target="https://twitter.com/politico" TargetMode="External" /><Relationship Id="rId458" Type="http://schemas.openxmlformats.org/officeDocument/2006/relationships/hyperlink" Target="https://twitter.com/imagineinternet" TargetMode="External" /><Relationship Id="rId459" Type="http://schemas.openxmlformats.org/officeDocument/2006/relationships/hyperlink" Target="https://twitter.com/elonuniversity" TargetMode="External" /><Relationship Id="rId460" Type="http://schemas.openxmlformats.org/officeDocument/2006/relationships/hyperlink" Target="https://twitter.com/pewinternet" TargetMode="External" /><Relationship Id="rId461" Type="http://schemas.openxmlformats.org/officeDocument/2006/relationships/hyperlink" Target="https://twitter.com/eloncomm" TargetMode="External" /><Relationship Id="rId462" Type="http://schemas.openxmlformats.org/officeDocument/2006/relationships/hyperlink" Target="https://twitter.com/elondan" TargetMode="External" /><Relationship Id="rId463" Type="http://schemas.openxmlformats.org/officeDocument/2006/relationships/hyperlink" Target="https://twitter.com/dalwar23" TargetMode="External" /><Relationship Id="rId464" Type="http://schemas.openxmlformats.org/officeDocument/2006/relationships/hyperlink" Target="https://twitter.com/coimbrasummit" TargetMode="External" /><Relationship Id="rId465" Type="http://schemas.openxmlformats.org/officeDocument/2006/relationships/hyperlink" Target="https://twitter.com/rocford" TargetMode="External" /><Relationship Id="rId466" Type="http://schemas.openxmlformats.org/officeDocument/2006/relationships/hyperlink" Target="https://twitter.com/neo_globe" TargetMode="External" /><Relationship Id="rId467" Type="http://schemas.openxmlformats.org/officeDocument/2006/relationships/hyperlink" Target="https://twitter.com/ianmcalvert" TargetMode="External" /><Relationship Id="rId468" Type="http://schemas.openxmlformats.org/officeDocument/2006/relationships/hyperlink" Target="https://twitter.com/bradsmi" TargetMode="External" /><Relationship Id="rId469" Type="http://schemas.openxmlformats.org/officeDocument/2006/relationships/hyperlink" Target="https://twitter.com/djunivrse" TargetMode="External" /><Relationship Id="rId470" Type="http://schemas.openxmlformats.org/officeDocument/2006/relationships/hyperlink" Target="https://twitter.com/danbuk4" TargetMode="External" /><Relationship Id="rId471" Type="http://schemas.openxmlformats.org/officeDocument/2006/relationships/hyperlink" Target="https://twitter.com/timberners_lee" TargetMode="External" /><Relationship Id="rId472" Type="http://schemas.openxmlformats.org/officeDocument/2006/relationships/hyperlink" Target="https://twitter.com/edsaperia" TargetMode="External" /><Relationship Id="rId473" Type="http://schemas.openxmlformats.org/officeDocument/2006/relationships/hyperlink" Target="https://twitter.com/nwspk" TargetMode="External" /><Relationship Id="rId474" Type="http://schemas.openxmlformats.org/officeDocument/2006/relationships/hyperlink" Target="https://twitter.com/anna_rothschild" TargetMode="External" /><Relationship Id="rId475" Type="http://schemas.openxmlformats.org/officeDocument/2006/relationships/hyperlink" Target="https://twitter.com/maggiekb1" TargetMode="External" /><Relationship Id="rId476" Type="http://schemas.openxmlformats.org/officeDocument/2006/relationships/hyperlink" Target="https://twitter.com/leedrutman" TargetMode="External" /><Relationship Id="rId477" Type="http://schemas.openxmlformats.org/officeDocument/2006/relationships/hyperlink" Target="https://twitter.com/sfrostenson" TargetMode="External" /><Relationship Id="rId478" Type="http://schemas.openxmlformats.org/officeDocument/2006/relationships/hyperlink" Target="https://twitter.com/mattgrossmann" TargetMode="External" /><Relationship Id="rId479" Type="http://schemas.openxmlformats.org/officeDocument/2006/relationships/hyperlink" Target="https://twitter.com/brendannyhan" TargetMode="External" /><Relationship Id="rId480" Type="http://schemas.openxmlformats.org/officeDocument/2006/relationships/hyperlink" Target="https://twitter.com/justinwolfers" TargetMode="External" /><Relationship Id="rId481" Type="http://schemas.openxmlformats.org/officeDocument/2006/relationships/hyperlink" Target="https://twitter.com/byheatherlong" TargetMode="External" /><Relationship Id="rId482" Type="http://schemas.openxmlformats.org/officeDocument/2006/relationships/hyperlink" Target="https://twitter.com/bencasselman" TargetMode="External" /><Relationship Id="rId483" Type="http://schemas.openxmlformats.org/officeDocument/2006/relationships/hyperlink" Target="https://twitter.com/couldrynick" TargetMode="External" /><Relationship Id="rId484" Type="http://schemas.openxmlformats.org/officeDocument/2006/relationships/hyperlink" Target="https://twitter.com/carlotaprzperez" TargetMode="External" /><Relationship Id="rId485" Type="http://schemas.openxmlformats.org/officeDocument/2006/relationships/hyperlink" Target="https://twitter.com/jryancollins" TargetMode="External" /><Relationship Id="rId486" Type="http://schemas.openxmlformats.org/officeDocument/2006/relationships/hyperlink" Target="https://twitter.com/rainerkattel" TargetMode="External" /><Relationship Id="rId487" Type="http://schemas.openxmlformats.org/officeDocument/2006/relationships/hyperlink" Target="https://twitter.com/iipp_ucl" TargetMode="External" /><Relationship Id="rId488" Type="http://schemas.openxmlformats.org/officeDocument/2006/relationships/hyperlink" Target="https://twitter.com/mazzucatom" TargetMode="External" /><Relationship Id="rId489" Type="http://schemas.openxmlformats.org/officeDocument/2006/relationships/hyperlink" Target="https://twitter.com/stefanofeltri" TargetMode="External" /><Relationship Id="rId490" Type="http://schemas.openxmlformats.org/officeDocument/2006/relationships/hyperlink" Target="https://twitter.com/kevinrkosar" TargetMode="External" /><Relationship Id="rId491" Type="http://schemas.openxmlformats.org/officeDocument/2006/relationships/hyperlink" Target="https://twitter.com/katewaldock" TargetMode="External" /><Relationship Id="rId492" Type="http://schemas.openxmlformats.org/officeDocument/2006/relationships/hyperlink" Target="https://twitter.com/ciran0" TargetMode="External" /><Relationship Id="rId493" Type="http://schemas.openxmlformats.org/officeDocument/2006/relationships/hyperlink" Target="https://twitter.com/aimeevanrobot" TargetMode="External" /><Relationship Id="rId494" Type="http://schemas.openxmlformats.org/officeDocument/2006/relationships/hyperlink" Target="https://twitter.com/cjcolclough" TargetMode="External" /><Relationship Id="rId495" Type="http://schemas.openxmlformats.org/officeDocument/2006/relationships/hyperlink" Target="https://twitter.com/mullercatelijne" TargetMode="External" /><Relationship Id="rId496" Type="http://schemas.openxmlformats.org/officeDocument/2006/relationships/hyperlink" Target="https://twitter.com/ranaforoohar" TargetMode="External" /><Relationship Id="rId497" Type="http://schemas.openxmlformats.org/officeDocument/2006/relationships/hyperlink" Target="https://twitter.com/kubazielinski" TargetMode="External" /><Relationship Id="rId498" Type="http://schemas.openxmlformats.org/officeDocument/2006/relationships/hyperlink" Target="https://twitter.com/cnbci" TargetMode="External" /><Relationship Id="rId499" Type="http://schemas.openxmlformats.org/officeDocument/2006/relationships/hyperlink" Target="https://twitter.com/livingfacts" TargetMode="External" /><Relationship Id="rId500" Type="http://schemas.openxmlformats.org/officeDocument/2006/relationships/hyperlink" Target="https://twitter.com/briantkennedy" TargetMode="External" /><Relationship Id="rId501" Type="http://schemas.openxmlformats.org/officeDocument/2006/relationships/hyperlink" Target="https://twitter.com/tomhingley_law" TargetMode="External" /><Relationship Id="rId502" Type="http://schemas.openxmlformats.org/officeDocument/2006/relationships/hyperlink" Target="https://twitter.com/pewreligion" TargetMode="External" /><Relationship Id="rId503" Type="http://schemas.openxmlformats.org/officeDocument/2006/relationships/hyperlink" Target="https://twitter.com/kim_c_parker" TargetMode="External" /><Relationship Id="rId504" Type="http://schemas.openxmlformats.org/officeDocument/2006/relationships/hyperlink" Target="https://twitter.com/carrolldoherty" TargetMode="External" /><Relationship Id="rId505" Type="http://schemas.openxmlformats.org/officeDocument/2006/relationships/hyperlink" Target="https://twitter.com/pawelterlecki" TargetMode="External" /><Relationship Id="rId506" Type="http://schemas.openxmlformats.org/officeDocument/2006/relationships/hyperlink" Target="https://twitter.com/facttank" TargetMode="External" /><Relationship Id="rId507" Type="http://schemas.openxmlformats.org/officeDocument/2006/relationships/hyperlink" Target="https://twitter.com/avery_gemini" TargetMode="External" /><Relationship Id="rId508" Type="http://schemas.openxmlformats.org/officeDocument/2006/relationships/hyperlink" Target="https://twitter.com/snowdena" TargetMode="External" /><Relationship Id="rId509" Type="http://schemas.openxmlformats.org/officeDocument/2006/relationships/hyperlink" Target="https://twitter.com/a" TargetMode="External" /><Relationship Id="rId510" Type="http://schemas.openxmlformats.org/officeDocument/2006/relationships/hyperlink" Target="https://twitter.com/politicoa" TargetMode="External" /><Relationship Id="rId511" Type="http://schemas.openxmlformats.org/officeDocument/2006/relationships/comments" Target="../comments2.xml" /><Relationship Id="rId512" Type="http://schemas.openxmlformats.org/officeDocument/2006/relationships/vmlDrawing" Target="../drawings/vmlDrawing2.vml" /><Relationship Id="rId513" Type="http://schemas.openxmlformats.org/officeDocument/2006/relationships/table" Target="../tables/table2.xml" /><Relationship Id="rId5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lrainie/status/1191431437607735297" TargetMode="External" /><Relationship Id="rId2" Type="http://schemas.openxmlformats.org/officeDocument/2006/relationships/hyperlink" Target="https://www.youtube.com/watch?v=EszTAS7pq_o&amp;feature=youtu.be" TargetMode="External" /><Relationship Id="rId3" Type="http://schemas.openxmlformats.org/officeDocument/2006/relationships/hyperlink" Target="https://twitter.com/lrainie/status/1192027538190671872" TargetMode="External" /><Relationship Id="rId4" Type="http://schemas.openxmlformats.org/officeDocument/2006/relationships/hyperlink" Target="https://www.pewsocialtrends.org/2019/11/06/marriage-and-cohabitation-in-the-u-s/" TargetMode="External" /><Relationship Id="rId5" Type="http://schemas.openxmlformats.org/officeDocument/2006/relationships/hyperlink" Target="https://www.pewresearch.org/fact-tank/2019/09/06/republicans-have-confidence-in-presidential-appointees-democrats-trust-career-government-employees/" TargetMode="External" /><Relationship Id="rId6" Type="http://schemas.openxmlformats.org/officeDocument/2006/relationships/hyperlink" Target="http://pewrsr.ch/X0YjPZ" TargetMode="External" /><Relationship Id="rId7" Type="http://schemas.openxmlformats.org/officeDocument/2006/relationships/hyperlink" Target="https://pewrsr.ch/2B3CFpW" TargetMode="External" /><Relationship Id="rId8" Type="http://schemas.openxmlformats.org/officeDocument/2006/relationships/hyperlink" Target="https://pewrsr.ch/2O14EQE" TargetMode="External" /><Relationship Id="rId9" Type="http://schemas.openxmlformats.org/officeDocument/2006/relationships/hyperlink" Target="https://www.pewsocialtrends.org/?p=26816" TargetMode="External" /><Relationship Id="rId10" Type="http://schemas.openxmlformats.org/officeDocument/2006/relationships/hyperlink" Target="https://www.pewsocialtrends.org/2019/11/06/marriage-and-cohabitation-in-the-u-s/" TargetMode="External" /><Relationship Id="rId11" Type="http://schemas.openxmlformats.org/officeDocument/2006/relationships/hyperlink" Target="https://www.pewresearch.org/fact-tank/2019/09/06/republicans-have-confidence-in-presidential-appointees-democrats-trust-career-government-employees/" TargetMode="External" /><Relationship Id="rId12" Type="http://schemas.openxmlformats.org/officeDocument/2006/relationships/hyperlink" Target="https://twitter.com/jannaq/status/1189261303405305858" TargetMode="External" /><Relationship Id="rId13" Type="http://schemas.openxmlformats.org/officeDocument/2006/relationships/hyperlink" Target="https://www.pewresearch.org/internet/2019/10/28/experts-optimistic-about-the-next-50-years-of-digital-life/" TargetMode="External" /><Relationship Id="rId14" Type="http://schemas.openxmlformats.org/officeDocument/2006/relationships/hyperlink" Target="https://twitter.com/bernardnatashal/status/1191686414011899909" TargetMode="External" /><Relationship Id="rId15" Type="http://schemas.openxmlformats.org/officeDocument/2006/relationships/hyperlink" Target="https://pewrsr.ch/2FXletr" TargetMode="External" /><Relationship Id="rId16" Type="http://schemas.openxmlformats.org/officeDocument/2006/relationships/hyperlink" Target="https://medium.com/pew-research-center-decoded/when-the-unexpected-happens-whats-a-survey-researcher-to-do-8a658e1698ac" TargetMode="External" /><Relationship Id="rId17" Type="http://schemas.openxmlformats.org/officeDocument/2006/relationships/hyperlink" Target="https://pewrsr.ch/2NUwMSn" TargetMode="External" /><Relationship Id="rId18" Type="http://schemas.openxmlformats.org/officeDocument/2006/relationships/hyperlink" Target="http://pewrsr.ch/X0YjPZ" TargetMode="External" /><Relationship Id="rId19" Type="http://schemas.openxmlformats.org/officeDocument/2006/relationships/hyperlink" Target="https://www.youtube.com/watch?v=EszTAS7pq_o&amp;feature=youtu.be" TargetMode="External" /><Relationship Id="rId20" Type="http://schemas.openxmlformats.org/officeDocument/2006/relationships/hyperlink" Target="https://www.youtube.com/watch?v=E9ZLNuhd9UU&amp;feature=youtu.be" TargetMode="External" /><Relationship Id="rId21" Type="http://schemas.openxmlformats.org/officeDocument/2006/relationships/hyperlink" Target="https://twitter.com/lrainie/status/1191431437607735297" TargetMode="External" /><Relationship Id="rId22" Type="http://schemas.openxmlformats.org/officeDocument/2006/relationships/hyperlink" Target="https://twitter.com/lrainie/status/1192027538190671872" TargetMode="External" /><Relationship Id="rId23" Type="http://schemas.openxmlformats.org/officeDocument/2006/relationships/hyperlink" Target="https://www.elon.edu/u/imagining/surveys/x-2-internet-50th-2019/" TargetMode="External" /><Relationship Id="rId24" Type="http://schemas.openxmlformats.org/officeDocument/2006/relationships/hyperlink" Target="https://twitter.com/lrainie/status/1191715513870630912" TargetMode="External" /><Relationship Id="rId25" Type="http://schemas.openxmlformats.org/officeDocument/2006/relationships/hyperlink" Target="https://twitter.com/lrainie/status/1191431437607735297" TargetMode="External" /><Relationship Id="rId26" Type="http://schemas.openxmlformats.org/officeDocument/2006/relationships/hyperlink" Target="https://finance.yahoo.com/news/edward-snowden-web-summit-data-protection-201301784.html" TargetMode="External" /><Relationship Id="rId27" Type="http://schemas.openxmlformats.org/officeDocument/2006/relationships/hyperlink" Target="https://twitter.com/lrainie/status/1191431437607735297" TargetMode="External" /><Relationship Id="rId28" Type="http://schemas.openxmlformats.org/officeDocument/2006/relationships/table" Target="../tables/table11.xml" /><Relationship Id="rId29" Type="http://schemas.openxmlformats.org/officeDocument/2006/relationships/table" Target="../tables/table12.xml" /><Relationship Id="rId30" Type="http://schemas.openxmlformats.org/officeDocument/2006/relationships/table" Target="../tables/table13.xm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1584</v>
      </c>
      <c r="BB2" s="13" t="s">
        <v>1608</v>
      </c>
      <c r="BC2" s="13" t="s">
        <v>1609</v>
      </c>
      <c r="BD2" s="119" t="s">
        <v>2204</v>
      </c>
      <c r="BE2" s="119" t="s">
        <v>2205</v>
      </c>
      <c r="BF2" s="119" t="s">
        <v>2206</v>
      </c>
      <c r="BG2" s="119" t="s">
        <v>2207</v>
      </c>
      <c r="BH2" s="119" t="s">
        <v>2208</v>
      </c>
      <c r="BI2" s="119" t="s">
        <v>2209</v>
      </c>
      <c r="BJ2" s="119" t="s">
        <v>2210</v>
      </c>
      <c r="BK2" s="119" t="s">
        <v>2211</v>
      </c>
      <c r="BL2" s="119" t="s">
        <v>2212</v>
      </c>
    </row>
    <row r="3" spans="1:64" ht="15" customHeight="1">
      <c r="A3" s="64" t="s">
        <v>212</v>
      </c>
      <c r="B3" s="64" t="s">
        <v>265</v>
      </c>
      <c r="C3" s="65" t="s">
        <v>2284</v>
      </c>
      <c r="D3" s="66">
        <v>3</v>
      </c>
      <c r="E3" s="67" t="s">
        <v>132</v>
      </c>
      <c r="F3" s="68">
        <v>35</v>
      </c>
      <c r="G3" s="65"/>
      <c r="H3" s="69"/>
      <c r="I3" s="70"/>
      <c r="J3" s="70"/>
      <c r="K3" s="34" t="s">
        <v>65</v>
      </c>
      <c r="L3" s="71">
        <v>3</v>
      </c>
      <c r="M3" s="71"/>
      <c r="N3" s="72"/>
      <c r="O3" s="78" t="s">
        <v>321</v>
      </c>
      <c r="P3" s="80">
        <v>43770.95274305555</v>
      </c>
      <c r="Q3" s="78" t="s">
        <v>323</v>
      </c>
      <c r="R3" s="78"/>
      <c r="S3" s="78"/>
      <c r="T3" s="78"/>
      <c r="U3" s="78"/>
      <c r="V3" s="83" t="s">
        <v>472</v>
      </c>
      <c r="W3" s="80">
        <v>43770.95274305555</v>
      </c>
      <c r="X3" s="83" t="s">
        <v>518</v>
      </c>
      <c r="Y3" s="78"/>
      <c r="Z3" s="78"/>
      <c r="AA3" s="84" t="s">
        <v>608</v>
      </c>
      <c r="AB3" s="84" t="s">
        <v>609</v>
      </c>
      <c r="AC3" s="78" t="b">
        <v>0</v>
      </c>
      <c r="AD3" s="78">
        <v>0</v>
      </c>
      <c r="AE3" s="84" t="s">
        <v>703</v>
      </c>
      <c r="AF3" s="78" t="b">
        <v>0</v>
      </c>
      <c r="AG3" s="78" t="s">
        <v>715</v>
      </c>
      <c r="AH3" s="78"/>
      <c r="AI3" s="84" t="s">
        <v>705</v>
      </c>
      <c r="AJ3" s="78" t="b">
        <v>0</v>
      </c>
      <c r="AK3" s="78">
        <v>0</v>
      </c>
      <c r="AL3" s="84" t="s">
        <v>705</v>
      </c>
      <c r="AM3" s="78" t="s">
        <v>719</v>
      </c>
      <c r="AN3" s="78" t="b">
        <v>0</v>
      </c>
      <c r="AO3" s="84" t="s">
        <v>609</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212</v>
      </c>
      <c r="B4" s="64" t="s">
        <v>266</v>
      </c>
      <c r="C4" s="65" t="s">
        <v>2284</v>
      </c>
      <c r="D4" s="66">
        <v>3</v>
      </c>
      <c r="E4" s="67" t="s">
        <v>132</v>
      </c>
      <c r="F4" s="68">
        <v>35</v>
      </c>
      <c r="G4" s="65"/>
      <c r="H4" s="69"/>
      <c r="I4" s="70"/>
      <c r="J4" s="70"/>
      <c r="K4" s="34" t="s">
        <v>65</v>
      </c>
      <c r="L4" s="77">
        <v>4</v>
      </c>
      <c r="M4" s="77"/>
      <c r="N4" s="72"/>
      <c r="O4" s="79" t="s">
        <v>321</v>
      </c>
      <c r="P4" s="81">
        <v>43770.95274305555</v>
      </c>
      <c r="Q4" s="79" t="s">
        <v>323</v>
      </c>
      <c r="R4" s="79"/>
      <c r="S4" s="79"/>
      <c r="T4" s="79"/>
      <c r="U4" s="79"/>
      <c r="V4" s="82" t="s">
        <v>472</v>
      </c>
      <c r="W4" s="81">
        <v>43770.95274305555</v>
      </c>
      <c r="X4" s="82" t="s">
        <v>518</v>
      </c>
      <c r="Y4" s="79"/>
      <c r="Z4" s="79"/>
      <c r="AA4" s="85" t="s">
        <v>608</v>
      </c>
      <c r="AB4" s="85" t="s">
        <v>609</v>
      </c>
      <c r="AC4" s="79" t="b">
        <v>0</v>
      </c>
      <c r="AD4" s="79">
        <v>0</v>
      </c>
      <c r="AE4" s="85" t="s">
        <v>703</v>
      </c>
      <c r="AF4" s="79" t="b">
        <v>0</v>
      </c>
      <c r="AG4" s="79" t="s">
        <v>715</v>
      </c>
      <c r="AH4" s="79"/>
      <c r="AI4" s="85" t="s">
        <v>705</v>
      </c>
      <c r="AJ4" s="79" t="b">
        <v>0</v>
      </c>
      <c r="AK4" s="79">
        <v>0</v>
      </c>
      <c r="AL4" s="85" t="s">
        <v>705</v>
      </c>
      <c r="AM4" s="79" t="s">
        <v>719</v>
      </c>
      <c r="AN4" s="79" t="b">
        <v>0</v>
      </c>
      <c r="AO4" s="85" t="s">
        <v>609</v>
      </c>
      <c r="AP4" s="79" t="s">
        <v>176</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213</v>
      </c>
      <c r="B5" s="64" t="s">
        <v>267</v>
      </c>
      <c r="C5" s="65" t="s">
        <v>2284</v>
      </c>
      <c r="D5" s="66">
        <v>3</v>
      </c>
      <c r="E5" s="67" t="s">
        <v>132</v>
      </c>
      <c r="F5" s="68">
        <v>35</v>
      </c>
      <c r="G5" s="65"/>
      <c r="H5" s="69"/>
      <c r="I5" s="70"/>
      <c r="J5" s="70"/>
      <c r="K5" s="34" t="s">
        <v>65</v>
      </c>
      <c r="L5" s="77">
        <v>5</v>
      </c>
      <c r="M5" s="77"/>
      <c r="N5" s="72"/>
      <c r="O5" s="79" t="s">
        <v>321</v>
      </c>
      <c r="P5" s="81">
        <v>43770.67758101852</v>
      </c>
      <c r="Q5" s="79" t="s">
        <v>324</v>
      </c>
      <c r="R5" s="79"/>
      <c r="S5" s="79"/>
      <c r="T5" s="79"/>
      <c r="U5" s="79"/>
      <c r="V5" s="82" t="s">
        <v>473</v>
      </c>
      <c r="W5" s="81">
        <v>43770.67758101852</v>
      </c>
      <c r="X5" s="82" t="s">
        <v>519</v>
      </c>
      <c r="Y5" s="79"/>
      <c r="Z5" s="79"/>
      <c r="AA5" s="85" t="s">
        <v>609</v>
      </c>
      <c r="AB5" s="85" t="s">
        <v>698</v>
      </c>
      <c r="AC5" s="79" t="b">
        <v>0</v>
      </c>
      <c r="AD5" s="79">
        <v>3</v>
      </c>
      <c r="AE5" s="85" t="s">
        <v>704</v>
      </c>
      <c r="AF5" s="79" t="b">
        <v>0</v>
      </c>
      <c r="AG5" s="79" t="s">
        <v>715</v>
      </c>
      <c r="AH5" s="79"/>
      <c r="AI5" s="85" t="s">
        <v>705</v>
      </c>
      <c r="AJ5" s="79" t="b">
        <v>0</v>
      </c>
      <c r="AK5" s="79">
        <v>0</v>
      </c>
      <c r="AL5" s="85" t="s">
        <v>705</v>
      </c>
      <c r="AM5" s="79" t="s">
        <v>720</v>
      </c>
      <c r="AN5" s="79" t="b">
        <v>0</v>
      </c>
      <c r="AO5" s="85" t="s">
        <v>698</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212</v>
      </c>
      <c r="B6" s="64" t="s">
        <v>267</v>
      </c>
      <c r="C6" s="65" t="s">
        <v>2284</v>
      </c>
      <c r="D6" s="66">
        <v>3</v>
      </c>
      <c r="E6" s="67" t="s">
        <v>132</v>
      </c>
      <c r="F6" s="68">
        <v>35</v>
      </c>
      <c r="G6" s="65"/>
      <c r="H6" s="69"/>
      <c r="I6" s="70"/>
      <c r="J6" s="70"/>
      <c r="K6" s="34" t="s">
        <v>65</v>
      </c>
      <c r="L6" s="77">
        <v>6</v>
      </c>
      <c r="M6" s="77"/>
      <c r="N6" s="72"/>
      <c r="O6" s="79" t="s">
        <v>321</v>
      </c>
      <c r="P6" s="81">
        <v>43770.95274305555</v>
      </c>
      <c r="Q6" s="79" t="s">
        <v>323</v>
      </c>
      <c r="R6" s="79"/>
      <c r="S6" s="79"/>
      <c r="T6" s="79"/>
      <c r="U6" s="79"/>
      <c r="V6" s="82" t="s">
        <v>472</v>
      </c>
      <c r="W6" s="81">
        <v>43770.95274305555</v>
      </c>
      <c r="X6" s="82" t="s">
        <v>518</v>
      </c>
      <c r="Y6" s="79"/>
      <c r="Z6" s="79"/>
      <c r="AA6" s="85" t="s">
        <v>608</v>
      </c>
      <c r="AB6" s="85" t="s">
        <v>609</v>
      </c>
      <c r="AC6" s="79" t="b">
        <v>0</v>
      </c>
      <c r="AD6" s="79">
        <v>0</v>
      </c>
      <c r="AE6" s="85" t="s">
        <v>703</v>
      </c>
      <c r="AF6" s="79" t="b">
        <v>0</v>
      </c>
      <c r="AG6" s="79" t="s">
        <v>715</v>
      </c>
      <c r="AH6" s="79"/>
      <c r="AI6" s="85" t="s">
        <v>705</v>
      </c>
      <c r="AJ6" s="79" t="b">
        <v>0</v>
      </c>
      <c r="AK6" s="79">
        <v>0</v>
      </c>
      <c r="AL6" s="85" t="s">
        <v>705</v>
      </c>
      <c r="AM6" s="79" t="s">
        <v>719</v>
      </c>
      <c r="AN6" s="79" t="b">
        <v>0</v>
      </c>
      <c r="AO6" s="85" t="s">
        <v>609</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213</v>
      </c>
      <c r="B7" s="64" t="s">
        <v>268</v>
      </c>
      <c r="C7" s="65" t="s">
        <v>2284</v>
      </c>
      <c r="D7" s="66">
        <v>3</v>
      </c>
      <c r="E7" s="67" t="s">
        <v>132</v>
      </c>
      <c r="F7" s="68">
        <v>35</v>
      </c>
      <c r="G7" s="65"/>
      <c r="H7" s="69"/>
      <c r="I7" s="70"/>
      <c r="J7" s="70"/>
      <c r="K7" s="34" t="s">
        <v>65</v>
      </c>
      <c r="L7" s="77">
        <v>7</v>
      </c>
      <c r="M7" s="77"/>
      <c r="N7" s="72"/>
      <c r="O7" s="79" t="s">
        <v>321</v>
      </c>
      <c r="P7" s="81">
        <v>43770.67758101852</v>
      </c>
      <c r="Q7" s="79" t="s">
        <v>324</v>
      </c>
      <c r="R7" s="79"/>
      <c r="S7" s="79"/>
      <c r="T7" s="79"/>
      <c r="U7" s="79"/>
      <c r="V7" s="82" t="s">
        <v>473</v>
      </c>
      <c r="W7" s="81">
        <v>43770.67758101852</v>
      </c>
      <c r="X7" s="82" t="s">
        <v>519</v>
      </c>
      <c r="Y7" s="79"/>
      <c r="Z7" s="79"/>
      <c r="AA7" s="85" t="s">
        <v>609</v>
      </c>
      <c r="AB7" s="85" t="s">
        <v>698</v>
      </c>
      <c r="AC7" s="79" t="b">
        <v>0</v>
      </c>
      <c r="AD7" s="79">
        <v>3</v>
      </c>
      <c r="AE7" s="85" t="s">
        <v>704</v>
      </c>
      <c r="AF7" s="79" t="b">
        <v>0</v>
      </c>
      <c r="AG7" s="79" t="s">
        <v>715</v>
      </c>
      <c r="AH7" s="79"/>
      <c r="AI7" s="85" t="s">
        <v>705</v>
      </c>
      <c r="AJ7" s="79" t="b">
        <v>0</v>
      </c>
      <c r="AK7" s="79">
        <v>0</v>
      </c>
      <c r="AL7" s="85" t="s">
        <v>705</v>
      </c>
      <c r="AM7" s="79" t="s">
        <v>720</v>
      </c>
      <c r="AN7" s="79" t="b">
        <v>0</v>
      </c>
      <c r="AO7" s="85" t="s">
        <v>698</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c r="BE7" s="49"/>
      <c r="BF7" s="48"/>
      <c r="BG7" s="49"/>
      <c r="BH7" s="48"/>
      <c r="BI7" s="49"/>
      <c r="BJ7" s="48"/>
      <c r="BK7" s="49"/>
      <c r="BL7" s="48"/>
    </row>
    <row r="8" spans="1:64" ht="15">
      <c r="A8" s="64" t="s">
        <v>212</v>
      </c>
      <c r="B8" s="64" t="s">
        <v>268</v>
      </c>
      <c r="C8" s="65" t="s">
        <v>2284</v>
      </c>
      <c r="D8" s="66">
        <v>3</v>
      </c>
      <c r="E8" s="67" t="s">
        <v>132</v>
      </c>
      <c r="F8" s="68">
        <v>35</v>
      </c>
      <c r="G8" s="65"/>
      <c r="H8" s="69"/>
      <c r="I8" s="70"/>
      <c r="J8" s="70"/>
      <c r="K8" s="34" t="s">
        <v>65</v>
      </c>
      <c r="L8" s="77">
        <v>8</v>
      </c>
      <c r="M8" s="77"/>
      <c r="N8" s="72"/>
      <c r="O8" s="79" t="s">
        <v>321</v>
      </c>
      <c r="P8" s="81">
        <v>43770.95274305555</v>
      </c>
      <c r="Q8" s="79" t="s">
        <v>323</v>
      </c>
      <c r="R8" s="79"/>
      <c r="S8" s="79"/>
      <c r="T8" s="79"/>
      <c r="U8" s="79"/>
      <c r="V8" s="82" t="s">
        <v>472</v>
      </c>
      <c r="W8" s="81">
        <v>43770.95274305555</v>
      </c>
      <c r="X8" s="82" t="s">
        <v>518</v>
      </c>
      <c r="Y8" s="79"/>
      <c r="Z8" s="79"/>
      <c r="AA8" s="85" t="s">
        <v>608</v>
      </c>
      <c r="AB8" s="85" t="s">
        <v>609</v>
      </c>
      <c r="AC8" s="79" t="b">
        <v>0</v>
      </c>
      <c r="AD8" s="79">
        <v>0</v>
      </c>
      <c r="AE8" s="85" t="s">
        <v>703</v>
      </c>
      <c r="AF8" s="79" t="b">
        <v>0</v>
      </c>
      <c r="AG8" s="79" t="s">
        <v>715</v>
      </c>
      <c r="AH8" s="79"/>
      <c r="AI8" s="85" t="s">
        <v>705</v>
      </c>
      <c r="AJ8" s="79" t="b">
        <v>0</v>
      </c>
      <c r="AK8" s="79">
        <v>0</v>
      </c>
      <c r="AL8" s="85" t="s">
        <v>705</v>
      </c>
      <c r="AM8" s="79" t="s">
        <v>719</v>
      </c>
      <c r="AN8" s="79" t="b">
        <v>0</v>
      </c>
      <c r="AO8" s="85" t="s">
        <v>609</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c r="BE8" s="49"/>
      <c r="BF8" s="48"/>
      <c r="BG8" s="49"/>
      <c r="BH8" s="48"/>
      <c r="BI8" s="49"/>
      <c r="BJ8" s="48"/>
      <c r="BK8" s="49"/>
      <c r="BL8" s="48"/>
    </row>
    <row r="9" spans="1:64" ht="15">
      <c r="A9" s="64" t="s">
        <v>213</v>
      </c>
      <c r="B9" s="64" t="s">
        <v>269</v>
      </c>
      <c r="C9" s="65" t="s">
        <v>2284</v>
      </c>
      <c r="D9" s="66">
        <v>3</v>
      </c>
      <c r="E9" s="67" t="s">
        <v>132</v>
      </c>
      <c r="F9" s="68">
        <v>35</v>
      </c>
      <c r="G9" s="65"/>
      <c r="H9" s="69"/>
      <c r="I9" s="70"/>
      <c r="J9" s="70"/>
      <c r="K9" s="34" t="s">
        <v>65</v>
      </c>
      <c r="L9" s="77">
        <v>9</v>
      </c>
      <c r="M9" s="77"/>
      <c r="N9" s="72"/>
      <c r="O9" s="79" t="s">
        <v>322</v>
      </c>
      <c r="P9" s="81">
        <v>43770.67758101852</v>
      </c>
      <c r="Q9" s="79" t="s">
        <v>324</v>
      </c>
      <c r="R9" s="79"/>
      <c r="S9" s="79"/>
      <c r="T9" s="79"/>
      <c r="U9" s="79"/>
      <c r="V9" s="82" t="s">
        <v>473</v>
      </c>
      <c r="W9" s="81">
        <v>43770.67758101852</v>
      </c>
      <c r="X9" s="82" t="s">
        <v>519</v>
      </c>
      <c r="Y9" s="79"/>
      <c r="Z9" s="79"/>
      <c r="AA9" s="85" t="s">
        <v>609</v>
      </c>
      <c r="AB9" s="85" t="s">
        <v>698</v>
      </c>
      <c r="AC9" s="79" t="b">
        <v>0</v>
      </c>
      <c r="AD9" s="79">
        <v>3</v>
      </c>
      <c r="AE9" s="85" t="s">
        <v>704</v>
      </c>
      <c r="AF9" s="79" t="b">
        <v>0</v>
      </c>
      <c r="AG9" s="79" t="s">
        <v>715</v>
      </c>
      <c r="AH9" s="79"/>
      <c r="AI9" s="85" t="s">
        <v>705</v>
      </c>
      <c r="AJ9" s="79" t="b">
        <v>0</v>
      </c>
      <c r="AK9" s="79">
        <v>0</v>
      </c>
      <c r="AL9" s="85" t="s">
        <v>705</v>
      </c>
      <c r="AM9" s="79" t="s">
        <v>720</v>
      </c>
      <c r="AN9" s="79" t="b">
        <v>0</v>
      </c>
      <c r="AO9" s="85" t="s">
        <v>698</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212</v>
      </c>
      <c r="B10" s="64" t="s">
        <v>269</v>
      </c>
      <c r="C10" s="65" t="s">
        <v>2284</v>
      </c>
      <c r="D10" s="66">
        <v>3</v>
      </c>
      <c r="E10" s="67" t="s">
        <v>132</v>
      </c>
      <c r="F10" s="68">
        <v>35</v>
      </c>
      <c r="G10" s="65"/>
      <c r="H10" s="69"/>
      <c r="I10" s="70"/>
      <c r="J10" s="70"/>
      <c r="K10" s="34" t="s">
        <v>65</v>
      </c>
      <c r="L10" s="77">
        <v>10</v>
      </c>
      <c r="M10" s="77"/>
      <c r="N10" s="72"/>
      <c r="O10" s="79" t="s">
        <v>321</v>
      </c>
      <c r="P10" s="81">
        <v>43770.95274305555</v>
      </c>
      <c r="Q10" s="79" t="s">
        <v>323</v>
      </c>
      <c r="R10" s="79"/>
      <c r="S10" s="79"/>
      <c r="T10" s="79"/>
      <c r="U10" s="79"/>
      <c r="V10" s="82" t="s">
        <v>472</v>
      </c>
      <c r="W10" s="81">
        <v>43770.95274305555</v>
      </c>
      <c r="X10" s="82" t="s">
        <v>518</v>
      </c>
      <c r="Y10" s="79"/>
      <c r="Z10" s="79"/>
      <c r="AA10" s="85" t="s">
        <v>608</v>
      </c>
      <c r="AB10" s="85" t="s">
        <v>609</v>
      </c>
      <c r="AC10" s="79" t="b">
        <v>0</v>
      </c>
      <c r="AD10" s="79">
        <v>0</v>
      </c>
      <c r="AE10" s="85" t="s">
        <v>703</v>
      </c>
      <c r="AF10" s="79" t="b">
        <v>0</v>
      </c>
      <c r="AG10" s="79" t="s">
        <v>715</v>
      </c>
      <c r="AH10" s="79"/>
      <c r="AI10" s="85" t="s">
        <v>705</v>
      </c>
      <c r="AJ10" s="79" t="b">
        <v>0</v>
      </c>
      <c r="AK10" s="79">
        <v>0</v>
      </c>
      <c r="AL10" s="85" t="s">
        <v>705</v>
      </c>
      <c r="AM10" s="79" t="s">
        <v>719</v>
      </c>
      <c r="AN10" s="79" t="b">
        <v>0</v>
      </c>
      <c r="AO10" s="85" t="s">
        <v>609</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c r="BE10" s="49"/>
      <c r="BF10" s="48"/>
      <c r="BG10" s="49"/>
      <c r="BH10" s="48"/>
      <c r="BI10" s="49"/>
      <c r="BJ10" s="48"/>
      <c r="BK10" s="49"/>
      <c r="BL10" s="48"/>
    </row>
    <row r="11" spans="1:64" ht="15">
      <c r="A11" s="64" t="s">
        <v>213</v>
      </c>
      <c r="B11" s="64" t="s">
        <v>212</v>
      </c>
      <c r="C11" s="65" t="s">
        <v>2284</v>
      </c>
      <c r="D11" s="66">
        <v>3</v>
      </c>
      <c r="E11" s="67" t="s">
        <v>132</v>
      </c>
      <c r="F11" s="68">
        <v>35</v>
      </c>
      <c r="G11" s="65"/>
      <c r="H11" s="69"/>
      <c r="I11" s="70"/>
      <c r="J11" s="70"/>
      <c r="K11" s="34" t="s">
        <v>66</v>
      </c>
      <c r="L11" s="77">
        <v>11</v>
      </c>
      <c r="M11" s="77"/>
      <c r="N11" s="72"/>
      <c r="O11" s="79" t="s">
        <v>321</v>
      </c>
      <c r="P11" s="81">
        <v>43770.67758101852</v>
      </c>
      <c r="Q11" s="79" t="s">
        <v>324</v>
      </c>
      <c r="R11" s="79"/>
      <c r="S11" s="79"/>
      <c r="T11" s="79"/>
      <c r="U11" s="79"/>
      <c r="V11" s="82" t="s">
        <v>473</v>
      </c>
      <c r="W11" s="81">
        <v>43770.67758101852</v>
      </c>
      <c r="X11" s="82" t="s">
        <v>519</v>
      </c>
      <c r="Y11" s="79"/>
      <c r="Z11" s="79"/>
      <c r="AA11" s="85" t="s">
        <v>609</v>
      </c>
      <c r="AB11" s="85" t="s">
        <v>698</v>
      </c>
      <c r="AC11" s="79" t="b">
        <v>0</v>
      </c>
      <c r="AD11" s="79">
        <v>3</v>
      </c>
      <c r="AE11" s="85" t="s">
        <v>704</v>
      </c>
      <c r="AF11" s="79" t="b">
        <v>0</v>
      </c>
      <c r="AG11" s="79" t="s">
        <v>715</v>
      </c>
      <c r="AH11" s="79"/>
      <c r="AI11" s="85" t="s">
        <v>705</v>
      </c>
      <c r="AJ11" s="79" t="b">
        <v>0</v>
      </c>
      <c r="AK11" s="79">
        <v>0</v>
      </c>
      <c r="AL11" s="85" t="s">
        <v>705</v>
      </c>
      <c r="AM11" s="79" t="s">
        <v>720</v>
      </c>
      <c r="AN11" s="79" t="b">
        <v>0</v>
      </c>
      <c r="AO11" s="85" t="s">
        <v>698</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c r="BE11" s="49"/>
      <c r="BF11" s="48"/>
      <c r="BG11" s="49"/>
      <c r="BH11" s="48"/>
      <c r="BI11" s="49"/>
      <c r="BJ11" s="48"/>
      <c r="BK11" s="49"/>
      <c r="BL11" s="48"/>
    </row>
    <row r="12" spans="1:64" ht="15">
      <c r="A12" s="64" t="s">
        <v>213</v>
      </c>
      <c r="B12" s="64" t="s">
        <v>253</v>
      </c>
      <c r="C12" s="65" t="s">
        <v>2284</v>
      </c>
      <c r="D12" s="66">
        <v>3</v>
      </c>
      <c r="E12" s="67" t="s">
        <v>132</v>
      </c>
      <c r="F12" s="68">
        <v>35</v>
      </c>
      <c r="G12" s="65"/>
      <c r="H12" s="69"/>
      <c r="I12" s="70"/>
      <c r="J12" s="70"/>
      <c r="K12" s="34" t="s">
        <v>65</v>
      </c>
      <c r="L12" s="77">
        <v>12</v>
      </c>
      <c r="M12" s="77"/>
      <c r="N12" s="72"/>
      <c r="O12" s="79" t="s">
        <v>321</v>
      </c>
      <c r="P12" s="81">
        <v>43770.67758101852</v>
      </c>
      <c r="Q12" s="79" t="s">
        <v>324</v>
      </c>
      <c r="R12" s="79"/>
      <c r="S12" s="79"/>
      <c r="T12" s="79"/>
      <c r="U12" s="79"/>
      <c r="V12" s="82" t="s">
        <v>473</v>
      </c>
      <c r="W12" s="81">
        <v>43770.67758101852</v>
      </c>
      <c r="X12" s="82" t="s">
        <v>519</v>
      </c>
      <c r="Y12" s="79"/>
      <c r="Z12" s="79"/>
      <c r="AA12" s="85" t="s">
        <v>609</v>
      </c>
      <c r="AB12" s="85" t="s">
        <v>698</v>
      </c>
      <c r="AC12" s="79" t="b">
        <v>0</v>
      </c>
      <c r="AD12" s="79">
        <v>3</v>
      </c>
      <c r="AE12" s="85" t="s">
        <v>704</v>
      </c>
      <c r="AF12" s="79" t="b">
        <v>0</v>
      </c>
      <c r="AG12" s="79" t="s">
        <v>715</v>
      </c>
      <c r="AH12" s="79"/>
      <c r="AI12" s="85" t="s">
        <v>705</v>
      </c>
      <c r="AJ12" s="79" t="b">
        <v>0</v>
      </c>
      <c r="AK12" s="79">
        <v>0</v>
      </c>
      <c r="AL12" s="85" t="s">
        <v>705</v>
      </c>
      <c r="AM12" s="79" t="s">
        <v>720</v>
      </c>
      <c r="AN12" s="79" t="b">
        <v>0</v>
      </c>
      <c r="AO12" s="85" t="s">
        <v>698</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1</v>
      </c>
      <c r="BD12" s="48"/>
      <c r="BE12" s="49"/>
      <c r="BF12" s="48"/>
      <c r="BG12" s="49"/>
      <c r="BH12" s="48"/>
      <c r="BI12" s="49"/>
      <c r="BJ12" s="48"/>
      <c r="BK12" s="49"/>
      <c r="BL12" s="48"/>
    </row>
    <row r="13" spans="1:64" ht="15">
      <c r="A13" s="64" t="s">
        <v>213</v>
      </c>
      <c r="B13" s="64" t="s">
        <v>263</v>
      </c>
      <c r="C13" s="65" t="s">
        <v>2284</v>
      </c>
      <c r="D13" s="66">
        <v>3</v>
      </c>
      <c r="E13" s="67" t="s">
        <v>132</v>
      </c>
      <c r="F13" s="68">
        <v>35</v>
      </c>
      <c r="G13" s="65"/>
      <c r="H13" s="69"/>
      <c r="I13" s="70"/>
      <c r="J13" s="70"/>
      <c r="K13" s="34" t="s">
        <v>65</v>
      </c>
      <c r="L13" s="77">
        <v>13</v>
      </c>
      <c r="M13" s="77"/>
      <c r="N13" s="72"/>
      <c r="O13" s="79" t="s">
        <v>321</v>
      </c>
      <c r="P13" s="81">
        <v>43770.67758101852</v>
      </c>
      <c r="Q13" s="79" t="s">
        <v>324</v>
      </c>
      <c r="R13" s="79"/>
      <c r="S13" s="79"/>
      <c r="T13" s="79"/>
      <c r="U13" s="79"/>
      <c r="V13" s="82" t="s">
        <v>473</v>
      </c>
      <c r="W13" s="81">
        <v>43770.67758101852</v>
      </c>
      <c r="X13" s="82" t="s">
        <v>519</v>
      </c>
      <c r="Y13" s="79"/>
      <c r="Z13" s="79"/>
      <c r="AA13" s="85" t="s">
        <v>609</v>
      </c>
      <c r="AB13" s="85" t="s">
        <v>698</v>
      </c>
      <c r="AC13" s="79" t="b">
        <v>0</v>
      </c>
      <c r="AD13" s="79">
        <v>3</v>
      </c>
      <c r="AE13" s="85" t="s">
        <v>704</v>
      </c>
      <c r="AF13" s="79" t="b">
        <v>0</v>
      </c>
      <c r="AG13" s="79" t="s">
        <v>715</v>
      </c>
      <c r="AH13" s="79"/>
      <c r="AI13" s="85" t="s">
        <v>705</v>
      </c>
      <c r="AJ13" s="79" t="b">
        <v>0</v>
      </c>
      <c r="AK13" s="79">
        <v>0</v>
      </c>
      <c r="AL13" s="85" t="s">
        <v>705</v>
      </c>
      <c r="AM13" s="79" t="s">
        <v>720</v>
      </c>
      <c r="AN13" s="79" t="b">
        <v>0</v>
      </c>
      <c r="AO13" s="85" t="s">
        <v>698</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1</v>
      </c>
      <c r="BD13" s="48">
        <v>2</v>
      </c>
      <c r="BE13" s="49">
        <v>7.142857142857143</v>
      </c>
      <c r="BF13" s="48">
        <v>0</v>
      </c>
      <c r="BG13" s="49">
        <v>0</v>
      </c>
      <c r="BH13" s="48">
        <v>0</v>
      </c>
      <c r="BI13" s="49">
        <v>0</v>
      </c>
      <c r="BJ13" s="48">
        <v>26</v>
      </c>
      <c r="BK13" s="49">
        <v>92.85714285714286</v>
      </c>
      <c r="BL13" s="48">
        <v>28</v>
      </c>
    </row>
    <row r="14" spans="1:64" ht="15">
      <c r="A14" s="64" t="s">
        <v>212</v>
      </c>
      <c r="B14" s="64" t="s">
        <v>213</v>
      </c>
      <c r="C14" s="65" t="s">
        <v>2284</v>
      </c>
      <c r="D14" s="66">
        <v>3</v>
      </c>
      <c r="E14" s="67" t="s">
        <v>132</v>
      </c>
      <c r="F14" s="68">
        <v>35</v>
      </c>
      <c r="G14" s="65"/>
      <c r="H14" s="69"/>
      <c r="I14" s="70"/>
      <c r="J14" s="70"/>
      <c r="K14" s="34" t="s">
        <v>66</v>
      </c>
      <c r="L14" s="77">
        <v>14</v>
      </c>
      <c r="M14" s="77"/>
      <c r="N14" s="72"/>
      <c r="O14" s="79" t="s">
        <v>322</v>
      </c>
      <c r="P14" s="81">
        <v>43770.95274305555</v>
      </c>
      <c r="Q14" s="79" t="s">
        <v>323</v>
      </c>
      <c r="R14" s="79"/>
      <c r="S14" s="79"/>
      <c r="T14" s="79"/>
      <c r="U14" s="79"/>
      <c r="V14" s="82" t="s">
        <v>472</v>
      </c>
      <c r="W14" s="81">
        <v>43770.95274305555</v>
      </c>
      <c r="X14" s="82" t="s">
        <v>518</v>
      </c>
      <c r="Y14" s="79"/>
      <c r="Z14" s="79"/>
      <c r="AA14" s="85" t="s">
        <v>608</v>
      </c>
      <c r="AB14" s="85" t="s">
        <v>609</v>
      </c>
      <c r="AC14" s="79" t="b">
        <v>0</v>
      </c>
      <c r="AD14" s="79">
        <v>0</v>
      </c>
      <c r="AE14" s="85" t="s">
        <v>703</v>
      </c>
      <c r="AF14" s="79" t="b">
        <v>0</v>
      </c>
      <c r="AG14" s="79" t="s">
        <v>715</v>
      </c>
      <c r="AH14" s="79"/>
      <c r="AI14" s="85" t="s">
        <v>705</v>
      </c>
      <c r="AJ14" s="79" t="b">
        <v>0</v>
      </c>
      <c r="AK14" s="79">
        <v>0</v>
      </c>
      <c r="AL14" s="85" t="s">
        <v>705</v>
      </c>
      <c r="AM14" s="79" t="s">
        <v>719</v>
      </c>
      <c r="AN14" s="79" t="b">
        <v>0</v>
      </c>
      <c r="AO14" s="85" t="s">
        <v>609</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c r="BE14" s="49"/>
      <c r="BF14" s="48"/>
      <c r="BG14" s="49"/>
      <c r="BH14" s="48"/>
      <c r="BI14" s="49"/>
      <c r="BJ14" s="48"/>
      <c r="BK14" s="49"/>
      <c r="BL14" s="48"/>
    </row>
    <row r="15" spans="1:64" ht="15">
      <c r="A15" s="64" t="s">
        <v>212</v>
      </c>
      <c r="B15" s="64" t="s">
        <v>253</v>
      </c>
      <c r="C15" s="65" t="s">
        <v>2284</v>
      </c>
      <c r="D15" s="66">
        <v>3</v>
      </c>
      <c r="E15" s="67" t="s">
        <v>132</v>
      </c>
      <c r="F15" s="68">
        <v>35</v>
      </c>
      <c r="G15" s="65"/>
      <c r="H15" s="69"/>
      <c r="I15" s="70"/>
      <c r="J15" s="70"/>
      <c r="K15" s="34" t="s">
        <v>65</v>
      </c>
      <c r="L15" s="77">
        <v>15</v>
      </c>
      <c r="M15" s="77"/>
      <c r="N15" s="72"/>
      <c r="O15" s="79" t="s">
        <v>321</v>
      </c>
      <c r="P15" s="81">
        <v>43770.95274305555</v>
      </c>
      <c r="Q15" s="79" t="s">
        <v>323</v>
      </c>
      <c r="R15" s="79"/>
      <c r="S15" s="79"/>
      <c r="T15" s="79"/>
      <c r="U15" s="79"/>
      <c r="V15" s="82" t="s">
        <v>472</v>
      </c>
      <c r="W15" s="81">
        <v>43770.95274305555</v>
      </c>
      <c r="X15" s="82" t="s">
        <v>518</v>
      </c>
      <c r="Y15" s="79"/>
      <c r="Z15" s="79"/>
      <c r="AA15" s="85" t="s">
        <v>608</v>
      </c>
      <c r="AB15" s="85" t="s">
        <v>609</v>
      </c>
      <c r="AC15" s="79" t="b">
        <v>0</v>
      </c>
      <c r="AD15" s="79">
        <v>0</v>
      </c>
      <c r="AE15" s="85" t="s">
        <v>703</v>
      </c>
      <c r="AF15" s="79" t="b">
        <v>0</v>
      </c>
      <c r="AG15" s="79" t="s">
        <v>715</v>
      </c>
      <c r="AH15" s="79"/>
      <c r="AI15" s="85" t="s">
        <v>705</v>
      </c>
      <c r="AJ15" s="79" t="b">
        <v>0</v>
      </c>
      <c r="AK15" s="79">
        <v>0</v>
      </c>
      <c r="AL15" s="85" t="s">
        <v>705</v>
      </c>
      <c r="AM15" s="79" t="s">
        <v>719</v>
      </c>
      <c r="AN15" s="79" t="b">
        <v>0</v>
      </c>
      <c r="AO15" s="85" t="s">
        <v>609</v>
      </c>
      <c r="AP15" s="79" t="s">
        <v>176</v>
      </c>
      <c r="AQ15" s="79">
        <v>0</v>
      </c>
      <c r="AR15" s="79">
        <v>0</v>
      </c>
      <c r="AS15" s="79"/>
      <c r="AT15" s="79"/>
      <c r="AU15" s="79"/>
      <c r="AV15" s="79"/>
      <c r="AW15" s="79"/>
      <c r="AX15" s="79"/>
      <c r="AY15" s="79"/>
      <c r="AZ15" s="79"/>
      <c r="BA15">
        <v>1</v>
      </c>
      <c r="BB15" s="78" t="str">
        <f>REPLACE(INDEX(GroupVertices[Group],MATCH(Edges[[#This Row],[Vertex 1]],GroupVertices[Vertex],0)),1,1,"")</f>
        <v>6</v>
      </c>
      <c r="BC15" s="78" t="str">
        <f>REPLACE(INDEX(GroupVertices[Group],MATCH(Edges[[#This Row],[Vertex 2]],GroupVertices[Vertex],0)),1,1,"")</f>
        <v>1</v>
      </c>
      <c r="BD15" s="48"/>
      <c r="BE15" s="49"/>
      <c r="BF15" s="48"/>
      <c r="BG15" s="49"/>
      <c r="BH15" s="48"/>
      <c r="BI15" s="49"/>
      <c r="BJ15" s="48"/>
      <c r="BK15" s="49"/>
      <c r="BL15" s="48"/>
    </row>
    <row r="16" spans="1:64" ht="15">
      <c r="A16" s="64" t="s">
        <v>212</v>
      </c>
      <c r="B16" s="64" t="s">
        <v>263</v>
      </c>
      <c r="C16" s="65" t="s">
        <v>2284</v>
      </c>
      <c r="D16" s="66">
        <v>3</v>
      </c>
      <c r="E16" s="67" t="s">
        <v>132</v>
      </c>
      <c r="F16" s="68">
        <v>35</v>
      </c>
      <c r="G16" s="65"/>
      <c r="H16" s="69"/>
      <c r="I16" s="70"/>
      <c r="J16" s="70"/>
      <c r="K16" s="34" t="s">
        <v>65</v>
      </c>
      <c r="L16" s="77">
        <v>16</v>
      </c>
      <c r="M16" s="77"/>
      <c r="N16" s="72"/>
      <c r="O16" s="79" t="s">
        <v>321</v>
      </c>
      <c r="P16" s="81">
        <v>43770.95274305555</v>
      </c>
      <c r="Q16" s="79" t="s">
        <v>323</v>
      </c>
      <c r="R16" s="79"/>
      <c r="S16" s="79"/>
      <c r="T16" s="79"/>
      <c r="U16" s="79"/>
      <c r="V16" s="82" t="s">
        <v>472</v>
      </c>
      <c r="W16" s="81">
        <v>43770.95274305555</v>
      </c>
      <c r="X16" s="82" t="s">
        <v>518</v>
      </c>
      <c r="Y16" s="79"/>
      <c r="Z16" s="79"/>
      <c r="AA16" s="85" t="s">
        <v>608</v>
      </c>
      <c r="AB16" s="85" t="s">
        <v>609</v>
      </c>
      <c r="AC16" s="79" t="b">
        <v>0</v>
      </c>
      <c r="AD16" s="79">
        <v>0</v>
      </c>
      <c r="AE16" s="85" t="s">
        <v>703</v>
      </c>
      <c r="AF16" s="79" t="b">
        <v>0</v>
      </c>
      <c r="AG16" s="79" t="s">
        <v>715</v>
      </c>
      <c r="AH16" s="79"/>
      <c r="AI16" s="85" t="s">
        <v>705</v>
      </c>
      <c r="AJ16" s="79" t="b">
        <v>0</v>
      </c>
      <c r="AK16" s="79">
        <v>0</v>
      </c>
      <c r="AL16" s="85" t="s">
        <v>705</v>
      </c>
      <c r="AM16" s="79" t="s">
        <v>719</v>
      </c>
      <c r="AN16" s="79" t="b">
        <v>0</v>
      </c>
      <c r="AO16" s="85" t="s">
        <v>609</v>
      </c>
      <c r="AP16" s="79" t="s">
        <v>176</v>
      </c>
      <c r="AQ16" s="79">
        <v>0</v>
      </c>
      <c r="AR16" s="79">
        <v>0</v>
      </c>
      <c r="AS16" s="79"/>
      <c r="AT16" s="79"/>
      <c r="AU16" s="79"/>
      <c r="AV16" s="79"/>
      <c r="AW16" s="79"/>
      <c r="AX16" s="79"/>
      <c r="AY16" s="79"/>
      <c r="AZ16" s="79"/>
      <c r="BA16">
        <v>1</v>
      </c>
      <c r="BB16" s="78" t="str">
        <f>REPLACE(INDEX(GroupVertices[Group],MATCH(Edges[[#This Row],[Vertex 1]],GroupVertices[Vertex],0)),1,1,"")</f>
        <v>6</v>
      </c>
      <c r="BC16" s="78" t="str">
        <f>REPLACE(INDEX(GroupVertices[Group],MATCH(Edges[[#This Row],[Vertex 2]],GroupVertices[Vertex],0)),1,1,"")</f>
        <v>1</v>
      </c>
      <c r="BD16" s="48">
        <v>1</v>
      </c>
      <c r="BE16" s="49">
        <v>2.4390243902439024</v>
      </c>
      <c r="BF16" s="48">
        <v>0</v>
      </c>
      <c r="BG16" s="49">
        <v>0</v>
      </c>
      <c r="BH16" s="48">
        <v>0</v>
      </c>
      <c r="BI16" s="49">
        <v>0</v>
      </c>
      <c r="BJ16" s="48">
        <v>40</v>
      </c>
      <c r="BK16" s="49">
        <v>97.5609756097561</v>
      </c>
      <c r="BL16" s="48">
        <v>41</v>
      </c>
    </row>
    <row r="17" spans="1:64" ht="15">
      <c r="A17" s="64" t="s">
        <v>214</v>
      </c>
      <c r="B17" s="64" t="s">
        <v>263</v>
      </c>
      <c r="C17" s="65" t="s">
        <v>2284</v>
      </c>
      <c r="D17" s="66">
        <v>3</v>
      </c>
      <c r="E17" s="67" t="s">
        <v>132</v>
      </c>
      <c r="F17" s="68">
        <v>35</v>
      </c>
      <c r="G17" s="65"/>
      <c r="H17" s="69"/>
      <c r="I17" s="70"/>
      <c r="J17" s="70"/>
      <c r="K17" s="34" t="s">
        <v>65</v>
      </c>
      <c r="L17" s="77">
        <v>17</v>
      </c>
      <c r="M17" s="77"/>
      <c r="N17" s="72"/>
      <c r="O17" s="79" t="s">
        <v>321</v>
      </c>
      <c r="P17" s="81">
        <v>43771.75693287037</v>
      </c>
      <c r="Q17" s="79" t="s">
        <v>325</v>
      </c>
      <c r="R17" s="79" t="s">
        <v>407</v>
      </c>
      <c r="S17" s="79" t="s">
        <v>431</v>
      </c>
      <c r="T17" s="79" t="s">
        <v>444</v>
      </c>
      <c r="U17" s="79"/>
      <c r="V17" s="82" t="s">
        <v>474</v>
      </c>
      <c r="W17" s="81">
        <v>43771.75693287037</v>
      </c>
      <c r="X17" s="82" t="s">
        <v>520</v>
      </c>
      <c r="Y17" s="79"/>
      <c r="Z17" s="79"/>
      <c r="AA17" s="85" t="s">
        <v>610</v>
      </c>
      <c r="AB17" s="79"/>
      <c r="AC17" s="79" t="b">
        <v>0</v>
      </c>
      <c r="AD17" s="79">
        <v>0</v>
      </c>
      <c r="AE17" s="85" t="s">
        <v>705</v>
      </c>
      <c r="AF17" s="79" t="b">
        <v>0</v>
      </c>
      <c r="AG17" s="79" t="s">
        <v>715</v>
      </c>
      <c r="AH17" s="79"/>
      <c r="AI17" s="85" t="s">
        <v>705</v>
      </c>
      <c r="AJ17" s="79" t="b">
        <v>0</v>
      </c>
      <c r="AK17" s="79">
        <v>0</v>
      </c>
      <c r="AL17" s="85" t="s">
        <v>705</v>
      </c>
      <c r="AM17" s="79" t="s">
        <v>721</v>
      </c>
      <c r="AN17" s="79" t="b">
        <v>0</v>
      </c>
      <c r="AO17" s="85" t="s">
        <v>610</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214</v>
      </c>
      <c r="B18" s="64" t="s">
        <v>253</v>
      </c>
      <c r="C18" s="65" t="s">
        <v>2284</v>
      </c>
      <c r="D18" s="66">
        <v>3</v>
      </c>
      <c r="E18" s="67" t="s">
        <v>132</v>
      </c>
      <c r="F18" s="68">
        <v>35</v>
      </c>
      <c r="G18" s="65"/>
      <c r="H18" s="69"/>
      <c r="I18" s="70"/>
      <c r="J18" s="70"/>
      <c r="K18" s="34" t="s">
        <v>65</v>
      </c>
      <c r="L18" s="77">
        <v>18</v>
      </c>
      <c r="M18" s="77"/>
      <c r="N18" s="72"/>
      <c r="O18" s="79" t="s">
        <v>321</v>
      </c>
      <c r="P18" s="81">
        <v>43771.75693287037</v>
      </c>
      <c r="Q18" s="79" t="s">
        <v>325</v>
      </c>
      <c r="R18" s="79" t="s">
        <v>407</v>
      </c>
      <c r="S18" s="79" t="s">
        <v>431</v>
      </c>
      <c r="T18" s="79" t="s">
        <v>444</v>
      </c>
      <c r="U18" s="79"/>
      <c r="V18" s="82" t="s">
        <v>474</v>
      </c>
      <c r="W18" s="81">
        <v>43771.75693287037</v>
      </c>
      <c r="X18" s="82" t="s">
        <v>520</v>
      </c>
      <c r="Y18" s="79"/>
      <c r="Z18" s="79"/>
      <c r="AA18" s="85" t="s">
        <v>610</v>
      </c>
      <c r="AB18" s="79"/>
      <c r="AC18" s="79" t="b">
        <v>0</v>
      </c>
      <c r="AD18" s="79">
        <v>0</v>
      </c>
      <c r="AE18" s="85" t="s">
        <v>705</v>
      </c>
      <c r="AF18" s="79" t="b">
        <v>0</v>
      </c>
      <c r="AG18" s="79" t="s">
        <v>715</v>
      </c>
      <c r="AH18" s="79"/>
      <c r="AI18" s="85" t="s">
        <v>705</v>
      </c>
      <c r="AJ18" s="79" t="b">
        <v>0</v>
      </c>
      <c r="AK18" s="79">
        <v>0</v>
      </c>
      <c r="AL18" s="85" t="s">
        <v>705</v>
      </c>
      <c r="AM18" s="79" t="s">
        <v>721</v>
      </c>
      <c r="AN18" s="79" t="b">
        <v>0</v>
      </c>
      <c r="AO18" s="85" t="s">
        <v>610</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214</v>
      </c>
      <c r="B19" s="64" t="s">
        <v>245</v>
      </c>
      <c r="C19" s="65" t="s">
        <v>2284</v>
      </c>
      <c r="D19" s="66">
        <v>3</v>
      </c>
      <c r="E19" s="67" t="s">
        <v>132</v>
      </c>
      <c r="F19" s="68">
        <v>35</v>
      </c>
      <c r="G19" s="65"/>
      <c r="H19" s="69"/>
      <c r="I19" s="70"/>
      <c r="J19" s="70"/>
      <c r="K19" s="34" t="s">
        <v>65</v>
      </c>
      <c r="L19" s="77">
        <v>19</v>
      </c>
      <c r="M19" s="77"/>
      <c r="N19" s="72"/>
      <c r="O19" s="79" t="s">
        <v>321</v>
      </c>
      <c r="P19" s="81">
        <v>43771.75693287037</v>
      </c>
      <c r="Q19" s="79" t="s">
        <v>325</v>
      </c>
      <c r="R19" s="79" t="s">
        <v>407</v>
      </c>
      <c r="S19" s="79" t="s">
        <v>431</v>
      </c>
      <c r="T19" s="79" t="s">
        <v>444</v>
      </c>
      <c r="U19" s="79"/>
      <c r="V19" s="82" t="s">
        <v>474</v>
      </c>
      <c r="W19" s="81">
        <v>43771.75693287037</v>
      </c>
      <c r="X19" s="82" t="s">
        <v>520</v>
      </c>
      <c r="Y19" s="79"/>
      <c r="Z19" s="79"/>
      <c r="AA19" s="85" t="s">
        <v>610</v>
      </c>
      <c r="AB19" s="79"/>
      <c r="AC19" s="79" t="b">
        <v>0</v>
      </c>
      <c r="AD19" s="79">
        <v>0</v>
      </c>
      <c r="AE19" s="85" t="s">
        <v>705</v>
      </c>
      <c r="AF19" s="79" t="b">
        <v>0</v>
      </c>
      <c r="AG19" s="79" t="s">
        <v>715</v>
      </c>
      <c r="AH19" s="79"/>
      <c r="AI19" s="85" t="s">
        <v>705</v>
      </c>
      <c r="AJ19" s="79" t="b">
        <v>0</v>
      </c>
      <c r="AK19" s="79">
        <v>0</v>
      </c>
      <c r="AL19" s="85" t="s">
        <v>705</v>
      </c>
      <c r="AM19" s="79" t="s">
        <v>721</v>
      </c>
      <c r="AN19" s="79" t="b">
        <v>0</v>
      </c>
      <c r="AO19" s="85" t="s">
        <v>610</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5</v>
      </c>
      <c r="BD19" s="48">
        <v>1</v>
      </c>
      <c r="BE19" s="49">
        <v>3.125</v>
      </c>
      <c r="BF19" s="48">
        <v>0</v>
      </c>
      <c r="BG19" s="49">
        <v>0</v>
      </c>
      <c r="BH19" s="48">
        <v>0</v>
      </c>
      <c r="BI19" s="49">
        <v>0</v>
      </c>
      <c r="BJ19" s="48">
        <v>31</v>
      </c>
      <c r="BK19" s="49">
        <v>96.875</v>
      </c>
      <c r="BL19" s="48">
        <v>32</v>
      </c>
    </row>
    <row r="20" spans="1:64" ht="15">
      <c r="A20" s="64" t="s">
        <v>215</v>
      </c>
      <c r="B20" s="64" t="s">
        <v>270</v>
      </c>
      <c r="C20" s="65" t="s">
        <v>2284</v>
      </c>
      <c r="D20" s="66">
        <v>3</v>
      </c>
      <c r="E20" s="67" t="s">
        <v>132</v>
      </c>
      <c r="F20" s="68">
        <v>35</v>
      </c>
      <c r="G20" s="65"/>
      <c r="H20" s="69"/>
      <c r="I20" s="70"/>
      <c r="J20" s="70"/>
      <c r="K20" s="34" t="s">
        <v>65</v>
      </c>
      <c r="L20" s="77">
        <v>20</v>
      </c>
      <c r="M20" s="77"/>
      <c r="N20" s="72"/>
      <c r="O20" s="79" t="s">
        <v>321</v>
      </c>
      <c r="P20" s="81">
        <v>43772.30924768518</v>
      </c>
      <c r="Q20" s="79" t="s">
        <v>326</v>
      </c>
      <c r="R20" s="79"/>
      <c r="S20" s="79"/>
      <c r="T20" s="79" t="s">
        <v>445</v>
      </c>
      <c r="U20" s="82" t="s">
        <v>459</v>
      </c>
      <c r="V20" s="82" t="s">
        <v>459</v>
      </c>
      <c r="W20" s="81">
        <v>43772.30924768518</v>
      </c>
      <c r="X20" s="82" t="s">
        <v>521</v>
      </c>
      <c r="Y20" s="79"/>
      <c r="Z20" s="79"/>
      <c r="AA20" s="85" t="s">
        <v>611</v>
      </c>
      <c r="AB20" s="79"/>
      <c r="AC20" s="79" t="b">
        <v>0</v>
      </c>
      <c r="AD20" s="79">
        <v>0</v>
      </c>
      <c r="AE20" s="85" t="s">
        <v>705</v>
      </c>
      <c r="AF20" s="79" t="b">
        <v>0</v>
      </c>
      <c r="AG20" s="79" t="s">
        <v>716</v>
      </c>
      <c r="AH20" s="79"/>
      <c r="AI20" s="85" t="s">
        <v>705</v>
      </c>
      <c r="AJ20" s="79" t="b">
        <v>0</v>
      </c>
      <c r="AK20" s="79">
        <v>0</v>
      </c>
      <c r="AL20" s="85" t="s">
        <v>705</v>
      </c>
      <c r="AM20" s="79" t="s">
        <v>722</v>
      </c>
      <c r="AN20" s="79" t="b">
        <v>0</v>
      </c>
      <c r="AO20" s="85" t="s">
        <v>611</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c r="BE20" s="49"/>
      <c r="BF20" s="48"/>
      <c r="BG20" s="49"/>
      <c r="BH20" s="48"/>
      <c r="BI20" s="49"/>
      <c r="BJ20" s="48"/>
      <c r="BK20" s="49"/>
      <c r="BL20" s="48"/>
    </row>
    <row r="21" spans="1:64" ht="15">
      <c r="A21" s="64" t="s">
        <v>215</v>
      </c>
      <c r="B21" s="64" t="s">
        <v>271</v>
      </c>
      <c r="C21" s="65" t="s">
        <v>2284</v>
      </c>
      <c r="D21" s="66">
        <v>3</v>
      </c>
      <c r="E21" s="67" t="s">
        <v>132</v>
      </c>
      <c r="F21" s="68">
        <v>35</v>
      </c>
      <c r="G21" s="65"/>
      <c r="H21" s="69"/>
      <c r="I21" s="70"/>
      <c r="J21" s="70"/>
      <c r="K21" s="34" t="s">
        <v>65</v>
      </c>
      <c r="L21" s="77">
        <v>21</v>
      </c>
      <c r="M21" s="77"/>
      <c r="N21" s="72"/>
      <c r="O21" s="79" t="s">
        <v>321</v>
      </c>
      <c r="P21" s="81">
        <v>43772.30924768518</v>
      </c>
      <c r="Q21" s="79" t="s">
        <v>326</v>
      </c>
      <c r="R21" s="79"/>
      <c r="S21" s="79"/>
      <c r="T21" s="79" t="s">
        <v>445</v>
      </c>
      <c r="U21" s="82" t="s">
        <v>459</v>
      </c>
      <c r="V21" s="82" t="s">
        <v>459</v>
      </c>
      <c r="W21" s="81">
        <v>43772.30924768518</v>
      </c>
      <c r="X21" s="82" t="s">
        <v>521</v>
      </c>
      <c r="Y21" s="79"/>
      <c r="Z21" s="79"/>
      <c r="AA21" s="85" t="s">
        <v>611</v>
      </c>
      <c r="AB21" s="79"/>
      <c r="AC21" s="79" t="b">
        <v>0</v>
      </c>
      <c r="AD21" s="79">
        <v>0</v>
      </c>
      <c r="AE21" s="85" t="s">
        <v>705</v>
      </c>
      <c r="AF21" s="79" t="b">
        <v>0</v>
      </c>
      <c r="AG21" s="79" t="s">
        <v>716</v>
      </c>
      <c r="AH21" s="79"/>
      <c r="AI21" s="85" t="s">
        <v>705</v>
      </c>
      <c r="AJ21" s="79" t="b">
        <v>0</v>
      </c>
      <c r="AK21" s="79">
        <v>0</v>
      </c>
      <c r="AL21" s="85" t="s">
        <v>705</v>
      </c>
      <c r="AM21" s="79" t="s">
        <v>722</v>
      </c>
      <c r="AN21" s="79" t="b">
        <v>0</v>
      </c>
      <c r="AO21" s="85" t="s">
        <v>611</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c r="BE21" s="49"/>
      <c r="BF21" s="48"/>
      <c r="BG21" s="49"/>
      <c r="BH21" s="48"/>
      <c r="BI21" s="49"/>
      <c r="BJ21" s="48"/>
      <c r="BK21" s="49"/>
      <c r="BL21" s="48"/>
    </row>
    <row r="22" spans="1:64" ht="15">
      <c r="A22" s="64" t="s">
        <v>215</v>
      </c>
      <c r="B22" s="64" t="s">
        <v>272</v>
      </c>
      <c r="C22" s="65" t="s">
        <v>2284</v>
      </c>
      <c r="D22" s="66">
        <v>3</v>
      </c>
      <c r="E22" s="67" t="s">
        <v>132</v>
      </c>
      <c r="F22" s="68">
        <v>35</v>
      </c>
      <c r="G22" s="65"/>
      <c r="H22" s="69"/>
      <c r="I22" s="70"/>
      <c r="J22" s="70"/>
      <c r="K22" s="34" t="s">
        <v>65</v>
      </c>
      <c r="L22" s="77">
        <v>22</v>
      </c>
      <c r="M22" s="77"/>
      <c r="N22" s="72"/>
      <c r="O22" s="79" t="s">
        <v>321</v>
      </c>
      <c r="P22" s="81">
        <v>43772.30924768518</v>
      </c>
      <c r="Q22" s="79" t="s">
        <v>326</v>
      </c>
      <c r="R22" s="79"/>
      <c r="S22" s="79"/>
      <c r="T22" s="79" t="s">
        <v>445</v>
      </c>
      <c r="U22" s="82" t="s">
        <v>459</v>
      </c>
      <c r="V22" s="82" t="s">
        <v>459</v>
      </c>
      <c r="W22" s="81">
        <v>43772.30924768518</v>
      </c>
      <c r="X22" s="82" t="s">
        <v>521</v>
      </c>
      <c r="Y22" s="79"/>
      <c r="Z22" s="79"/>
      <c r="AA22" s="85" t="s">
        <v>611</v>
      </c>
      <c r="AB22" s="79"/>
      <c r="AC22" s="79" t="b">
        <v>0</v>
      </c>
      <c r="AD22" s="79">
        <v>0</v>
      </c>
      <c r="AE22" s="85" t="s">
        <v>705</v>
      </c>
      <c r="AF22" s="79" t="b">
        <v>0</v>
      </c>
      <c r="AG22" s="79" t="s">
        <v>716</v>
      </c>
      <c r="AH22" s="79"/>
      <c r="AI22" s="85" t="s">
        <v>705</v>
      </c>
      <c r="AJ22" s="79" t="b">
        <v>0</v>
      </c>
      <c r="AK22" s="79">
        <v>0</v>
      </c>
      <c r="AL22" s="85" t="s">
        <v>705</v>
      </c>
      <c r="AM22" s="79" t="s">
        <v>722</v>
      </c>
      <c r="AN22" s="79" t="b">
        <v>0</v>
      </c>
      <c r="AO22" s="85" t="s">
        <v>611</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c r="BE22" s="49"/>
      <c r="BF22" s="48"/>
      <c r="BG22" s="49"/>
      <c r="BH22" s="48"/>
      <c r="BI22" s="49"/>
      <c r="BJ22" s="48"/>
      <c r="BK22" s="49"/>
      <c r="BL22" s="48"/>
    </row>
    <row r="23" spans="1:64" ht="15">
      <c r="A23" s="64" t="s">
        <v>215</v>
      </c>
      <c r="B23" s="64" t="s">
        <v>273</v>
      </c>
      <c r="C23" s="65" t="s">
        <v>2284</v>
      </c>
      <c r="D23" s="66">
        <v>3</v>
      </c>
      <c r="E23" s="67" t="s">
        <v>132</v>
      </c>
      <c r="F23" s="68">
        <v>35</v>
      </c>
      <c r="G23" s="65"/>
      <c r="H23" s="69"/>
      <c r="I23" s="70"/>
      <c r="J23" s="70"/>
      <c r="K23" s="34" t="s">
        <v>65</v>
      </c>
      <c r="L23" s="77">
        <v>23</v>
      </c>
      <c r="M23" s="77"/>
      <c r="N23" s="72"/>
      <c r="O23" s="79" t="s">
        <v>321</v>
      </c>
      <c r="P23" s="81">
        <v>43772.30924768518</v>
      </c>
      <c r="Q23" s="79" t="s">
        <v>326</v>
      </c>
      <c r="R23" s="79"/>
      <c r="S23" s="79"/>
      <c r="T23" s="79" t="s">
        <v>445</v>
      </c>
      <c r="U23" s="82" t="s">
        <v>459</v>
      </c>
      <c r="V23" s="82" t="s">
        <v>459</v>
      </c>
      <c r="W23" s="81">
        <v>43772.30924768518</v>
      </c>
      <c r="X23" s="82" t="s">
        <v>521</v>
      </c>
      <c r="Y23" s="79"/>
      <c r="Z23" s="79"/>
      <c r="AA23" s="85" t="s">
        <v>611</v>
      </c>
      <c r="AB23" s="79"/>
      <c r="AC23" s="79" t="b">
        <v>0</v>
      </c>
      <c r="AD23" s="79">
        <v>0</v>
      </c>
      <c r="AE23" s="85" t="s">
        <v>705</v>
      </c>
      <c r="AF23" s="79" t="b">
        <v>0</v>
      </c>
      <c r="AG23" s="79" t="s">
        <v>716</v>
      </c>
      <c r="AH23" s="79"/>
      <c r="AI23" s="85" t="s">
        <v>705</v>
      </c>
      <c r="AJ23" s="79" t="b">
        <v>0</v>
      </c>
      <c r="AK23" s="79">
        <v>0</v>
      </c>
      <c r="AL23" s="85" t="s">
        <v>705</v>
      </c>
      <c r="AM23" s="79" t="s">
        <v>722</v>
      </c>
      <c r="AN23" s="79" t="b">
        <v>0</v>
      </c>
      <c r="AO23" s="85" t="s">
        <v>611</v>
      </c>
      <c r="AP23" s="79" t="s">
        <v>176</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7</v>
      </c>
      <c r="BD23" s="48">
        <v>1</v>
      </c>
      <c r="BE23" s="49">
        <v>0.6578947368421053</v>
      </c>
      <c r="BF23" s="48">
        <v>0</v>
      </c>
      <c r="BG23" s="49">
        <v>0</v>
      </c>
      <c r="BH23" s="48">
        <v>0</v>
      </c>
      <c r="BI23" s="49">
        <v>0</v>
      </c>
      <c r="BJ23" s="48">
        <v>151</v>
      </c>
      <c r="BK23" s="49">
        <v>99.34210526315789</v>
      </c>
      <c r="BL23" s="48">
        <v>152</v>
      </c>
    </row>
    <row r="24" spans="1:64" ht="15">
      <c r="A24" s="64" t="s">
        <v>215</v>
      </c>
      <c r="B24" s="64" t="s">
        <v>253</v>
      </c>
      <c r="C24" s="65" t="s">
        <v>2284</v>
      </c>
      <c r="D24" s="66">
        <v>3</v>
      </c>
      <c r="E24" s="67" t="s">
        <v>132</v>
      </c>
      <c r="F24" s="68">
        <v>35</v>
      </c>
      <c r="G24" s="65"/>
      <c r="H24" s="69"/>
      <c r="I24" s="70"/>
      <c r="J24" s="70"/>
      <c r="K24" s="34" t="s">
        <v>65</v>
      </c>
      <c r="L24" s="77">
        <v>24</v>
      </c>
      <c r="M24" s="77"/>
      <c r="N24" s="72"/>
      <c r="O24" s="79" t="s">
        <v>321</v>
      </c>
      <c r="P24" s="81">
        <v>43772.30924768518</v>
      </c>
      <c r="Q24" s="79" t="s">
        <v>326</v>
      </c>
      <c r="R24" s="79"/>
      <c r="S24" s="79"/>
      <c r="T24" s="79" t="s">
        <v>445</v>
      </c>
      <c r="U24" s="82" t="s">
        <v>459</v>
      </c>
      <c r="V24" s="82" t="s">
        <v>459</v>
      </c>
      <c r="W24" s="81">
        <v>43772.30924768518</v>
      </c>
      <c r="X24" s="82" t="s">
        <v>521</v>
      </c>
      <c r="Y24" s="79"/>
      <c r="Z24" s="79"/>
      <c r="AA24" s="85" t="s">
        <v>611</v>
      </c>
      <c r="AB24" s="79"/>
      <c r="AC24" s="79" t="b">
        <v>0</v>
      </c>
      <c r="AD24" s="79">
        <v>0</v>
      </c>
      <c r="AE24" s="85" t="s">
        <v>705</v>
      </c>
      <c r="AF24" s="79" t="b">
        <v>0</v>
      </c>
      <c r="AG24" s="79" t="s">
        <v>716</v>
      </c>
      <c r="AH24" s="79"/>
      <c r="AI24" s="85" t="s">
        <v>705</v>
      </c>
      <c r="AJ24" s="79" t="b">
        <v>0</v>
      </c>
      <c r="AK24" s="79">
        <v>0</v>
      </c>
      <c r="AL24" s="85" t="s">
        <v>705</v>
      </c>
      <c r="AM24" s="79" t="s">
        <v>722</v>
      </c>
      <c r="AN24" s="79" t="b">
        <v>0</v>
      </c>
      <c r="AO24" s="85" t="s">
        <v>611</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1</v>
      </c>
      <c r="BD24" s="48"/>
      <c r="BE24" s="49"/>
      <c r="BF24" s="48"/>
      <c r="BG24" s="49"/>
      <c r="BH24" s="48"/>
      <c r="BI24" s="49"/>
      <c r="BJ24" s="48"/>
      <c r="BK24" s="49"/>
      <c r="BL24" s="48"/>
    </row>
    <row r="25" spans="1:64" ht="15">
      <c r="A25" s="64" t="s">
        <v>216</v>
      </c>
      <c r="B25" s="64" t="s">
        <v>274</v>
      </c>
      <c r="C25" s="65" t="s">
        <v>2284</v>
      </c>
      <c r="D25" s="66">
        <v>3</v>
      </c>
      <c r="E25" s="67" t="s">
        <v>132</v>
      </c>
      <c r="F25" s="68">
        <v>35</v>
      </c>
      <c r="G25" s="65"/>
      <c r="H25" s="69"/>
      <c r="I25" s="70"/>
      <c r="J25" s="70"/>
      <c r="K25" s="34" t="s">
        <v>65</v>
      </c>
      <c r="L25" s="77">
        <v>25</v>
      </c>
      <c r="M25" s="77"/>
      <c r="N25" s="72"/>
      <c r="O25" s="79" t="s">
        <v>321</v>
      </c>
      <c r="P25" s="81">
        <v>43773.85986111111</v>
      </c>
      <c r="Q25" s="79" t="s">
        <v>327</v>
      </c>
      <c r="R25" s="79"/>
      <c r="S25" s="79"/>
      <c r="T25" s="79"/>
      <c r="U25" s="79"/>
      <c r="V25" s="82" t="s">
        <v>475</v>
      </c>
      <c r="W25" s="81">
        <v>43773.85986111111</v>
      </c>
      <c r="X25" s="82" t="s">
        <v>522</v>
      </c>
      <c r="Y25" s="79"/>
      <c r="Z25" s="79"/>
      <c r="AA25" s="85" t="s">
        <v>612</v>
      </c>
      <c r="AB25" s="85" t="s">
        <v>655</v>
      </c>
      <c r="AC25" s="79" t="b">
        <v>0</v>
      </c>
      <c r="AD25" s="79">
        <v>2</v>
      </c>
      <c r="AE25" s="85" t="s">
        <v>706</v>
      </c>
      <c r="AF25" s="79" t="b">
        <v>0</v>
      </c>
      <c r="AG25" s="79" t="s">
        <v>715</v>
      </c>
      <c r="AH25" s="79"/>
      <c r="AI25" s="85" t="s">
        <v>705</v>
      </c>
      <c r="AJ25" s="79" t="b">
        <v>0</v>
      </c>
      <c r="AK25" s="79">
        <v>0</v>
      </c>
      <c r="AL25" s="85" t="s">
        <v>705</v>
      </c>
      <c r="AM25" s="79" t="s">
        <v>720</v>
      </c>
      <c r="AN25" s="79" t="b">
        <v>0</v>
      </c>
      <c r="AO25" s="85" t="s">
        <v>655</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19</v>
      </c>
      <c r="BK25" s="49">
        <v>100</v>
      </c>
      <c r="BL25" s="48">
        <v>19</v>
      </c>
    </row>
    <row r="26" spans="1:64" ht="15">
      <c r="A26" s="64" t="s">
        <v>216</v>
      </c>
      <c r="B26" s="64" t="s">
        <v>253</v>
      </c>
      <c r="C26" s="65" t="s">
        <v>2284</v>
      </c>
      <c r="D26" s="66">
        <v>3</v>
      </c>
      <c r="E26" s="67" t="s">
        <v>132</v>
      </c>
      <c r="F26" s="68">
        <v>35</v>
      </c>
      <c r="G26" s="65"/>
      <c r="H26" s="69"/>
      <c r="I26" s="70"/>
      <c r="J26" s="70"/>
      <c r="K26" s="34" t="s">
        <v>65</v>
      </c>
      <c r="L26" s="77">
        <v>26</v>
      </c>
      <c r="M26" s="77"/>
      <c r="N26" s="72"/>
      <c r="O26" s="79" t="s">
        <v>322</v>
      </c>
      <c r="P26" s="81">
        <v>43773.85986111111</v>
      </c>
      <c r="Q26" s="79" t="s">
        <v>327</v>
      </c>
      <c r="R26" s="79"/>
      <c r="S26" s="79"/>
      <c r="T26" s="79"/>
      <c r="U26" s="79"/>
      <c r="V26" s="82" t="s">
        <v>475</v>
      </c>
      <c r="W26" s="81">
        <v>43773.85986111111</v>
      </c>
      <c r="X26" s="82" t="s">
        <v>522</v>
      </c>
      <c r="Y26" s="79"/>
      <c r="Z26" s="79"/>
      <c r="AA26" s="85" t="s">
        <v>612</v>
      </c>
      <c r="AB26" s="85" t="s">
        <v>655</v>
      </c>
      <c r="AC26" s="79" t="b">
        <v>0</v>
      </c>
      <c r="AD26" s="79">
        <v>2</v>
      </c>
      <c r="AE26" s="85" t="s">
        <v>706</v>
      </c>
      <c r="AF26" s="79" t="b">
        <v>0</v>
      </c>
      <c r="AG26" s="79" t="s">
        <v>715</v>
      </c>
      <c r="AH26" s="79"/>
      <c r="AI26" s="85" t="s">
        <v>705</v>
      </c>
      <c r="AJ26" s="79" t="b">
        <v>0</v>
      </c>
      <c r="AK26" s="79">
        <v>0</v>
      </c>
      <c r="AL26" s="85" t="s">
        <v>705</v>
      </c>
      <c r="AM26" s="79" t="s">
        <v>720</v>
      </c>
      <c r="AN26" s="79" t="b">
        <v>0</v>
      </c>
      <c r="AO26" s="85" t="s">
        <v>655</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217</v>
      </c>
      <c r="B27" s="64" t="s">
        <v>217</v>
      </c>
      <c r="C27" s="65" t="s">
        <v>2284</v>
      </c>
      <c r="D27" s="66">
        <v>3</v>
      </c>
      <c r="E27" s="67" t="s">
        <v>132</v>
      </c>
      <c r="F27" s="68">
        <v>35</v>
      </c>
      <c r="G27" s="65"/>
      <c r="H27" s="69"/>
      <c r="I27" s="70"/>
      <c r="J27" s="70"/>
      <c r="K27" s="34" t="s">
        <v>65</v>
      </c>
      <c r="L27" s="77">
        <v>27</v>
      </c>
      <c r="M27" s="77"/>
      <c r="N27" s="72"/>
      <c r="O27" s="79" t="s">
        <v>176</v>
      </c>
      <c r="P27" s="81">
        <v>43773.86006944445</v>
      </c>
      <c r="Q27" s="79" t="s">
        <v>328</v>
      </c>
      <c r="R27" s="79"/>
      <c r="S27" s="79"/>
      <c r="T27" s="79" t="s">
        <v>288</v>
      </c>
      <c r="U27" s="79"/>
      <c r="V27" s="82" t="s">
        <v>476</v>
      </c>
      <c r="W27" s="81">
        <v>43773.86006944445</v>
      </c>
      <c r="X27" s="82" t="s">
        <v>523</v>
      </c>
      <c r="Y27" s="79"/>
      <c r="Z27" s="79"/>
      <c r="AA27" s="85" t="s">
        <v>613</v>
      </c>
      <c r="AB27" s="79"/>
      <c r="AC27" s="79" t="b">
        <v>0</v>
      </c>
      <c r="AD27" s="79">
        <v>1</v>
      </c>
      <c r="AE27" s="85" t="s">
        <v>705</v>
      </c>
      <c r="AF27" s="79" t="b">
        <v>0</v>
      </c>
      <c r="AG27" s="79" t="s">
        <v>715</v>
      </c>
      <c r="AH27" s="79"/>
      <c r="AI27" s="85" t="s">
        <v>705</v>
      </c>
      <c r="AJ27" s="79" t="b">
        <v>0</v>
      </c>
      <c r="AK27" s="79">
        <v>0</v>
      </c>
      <c r="AL27" s="85" t="s">
        <v>705</v>
      </c>
      <c r="AM27" s="79" t="s">
        <v>723</v>
      </c>
      <c r="AN27" s="79" t="b">
        <v>0</v>
      </c>
      <c r="AO27" s="85" t="s">
        <v>613</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0</v>
      </c>
      <c r="BE27" s="49">
        <v>0</v>
      </c>
      <c r="BF27" s="48">
        <v>0</v>
      </c>
      <c r="BG27" s="49">
        <v>0</v>
      </c>
      <c r="BH27" s="48">
        <v>0</v>
      </c>
      <c r="BI27" s="49">
        <v>0</v>
      </c>
      <c r="BJ27" s="48">
        <v>14</v>
      </c>
      <c r="BK27" s="49">
        <v>100</v>
      </c>
      <c r="BL27" s="48">
        <v>14</v>
      </c>
    </row>
    <row r="28" spans="1:64" ht="15">
      <c r="A28" s="64" t="s">
        <v>218</v>
      </c>
      <c r="B28" s="64" t="s">
        <v>218</v>
      </c>
      <c r="C28" s="65" t="s">
        <v>2284</v>
      </c>
      <c r="D28" s="66">
        <v>3</v>
      </c>
      <c r="E28" s="67" t="s">
        <v>132</v>
      </c>
      <c r="F28" s="68">
        <v>35</v>
      </c>
      <c r="G28" s="65"/>
      <c r="H28" s="69"/>
      <c r="I28" s="70"/>
      <c r="J28" s="70"/>
      <c r="K28" s="34" t="s">
        <v>65</v>
      </c>
      <c r="L28" s="77">
        <v>28</v>
      </c>
      <c r="M28" s="77"/>
      <c r="N28" s="72"/>
      <c r="O28" s="79" t="s">
        <v>176</v>
      </c>
      <c r="P28" s="81">
        <v>43773.8602662037</v>
      </c>
      <c r="Q28" s="79" t="s">
        <v>329</v>
      </c>
      <c r="R28" s="82" t="s">
        <v>408</v>
      </c>
      <c r="S28" s="79" t="s">
        <v>432</v>
      </c>
      <c r="T28" s="79" t="s">
        <v>446</v>
      </c>
      <c r="U28" s="79"/>
      <c r="V28" s="82" t="s">
        <v>477</v>
      </c>
      <c r="W28" s="81">
        <v>43773.8602662037</v>
      </c>
      <c r="X28" s="82" t="s">
        <v>524</v>
      </c>
      <c r="Y28" s="79"/>
      <c r="Z28" s="79"/>
      <c r="AA28" s="85" t="s">
        <v>614</v>
      </c>
      <c r="AB28" s="79"/>
      <c r="AC28" s="79" t="b">
        <v>0</v>
      </c>
      <c r="AD28" s="79">
        <v>2</v>
      </c>
      <c r="AE28" s="85" t="s">
        <v>705</v>
      </c>
      <c r="AF28" s="79" t="b">
        <v>1</v>
      </c>
      <c r="AG28" s="79" t="s">
        <v>717</v>
      </c>
      <c r="AH28" s="79"/>
      <c r="AI28" s="85" t="s">
        <v>655</v>
      </c>
      <c r="AJ28" s="79" t="b">
        <v>0</v>
      </c>
      <c r="AK28" s="79">
        <v>0</v>
      </c>
      <c r="AL28" s="85" t="s">
        <v>705</v>
      </c>
      <c r="AM28" s="79" t="s">
        <v>720</v>
      </c>
      <c r="AN28" s="79" t="b">
        <v>0</v>
      </c>
      <c r="AO28" s="85" t="s">
        <v>614</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v>0</v>
      </c>
      <c r="BE28" s="49">
        <v>0</v>
      </c>
      <c r="BF28" s="48">
        <v>0</v>
      </c>
      <c r="BG28" s="49">
        <v>0</v>
      </c>
      <c r="BH28" s="48">
        <v>0</v>
      </c>
      <c r="BI28" s="49">
        <v>0</v>
      </c>
      <c r="BJ28" s="48">
        <v>2</v>
      </c>
      <c r="BK28" s="49">
        <v>100</v>
      </c>
      <c r="BL28" s="48">
        <v>2</v>
      </c>
    </row>
    <row r="29" spans="1:64" ht="15">
      <c r="A29" s="64" t="s">
        <v>219</v>
      </c>
      <c r="B29" s="64" t="s">
        <v>219</v>
      </c>
      <c r="C29" s="65" t="s">
        <v>2284</v>
      </c>
      <c r="D29" s="66">
        <v>3</v>
      </c>
      <c r="E29" s="67" t="s">
        <v>132</v>
      </c>
      <c r="F29" s="68">
        <v>35</v>
      </c>
      <c r="G29" s="65"/>
      <c r="H29" s="69"/>
      <c r="I29" s="70"/>
      <c r="J29" s="70"/>
      <c r="K29" s="34" t="s">
        <v>65</v>
      </c>
      <c r="L29" s="77">
        <v>29</v>
      </c>
      <c r="M29" s="77"/>
      <c r="N29" s="72"/>
      <c r="O29" s="79" t="s">
        <v>176</v>
      </c>
      <c r="P29" s="81">
        <v>43773.86105324074</v>
      </c>
      <c r="Q29" s="79" t="s">
        <v>330</v>
      </c>
      <c r="R29" s="82" t="s">
        <v>408</v>
      </c>
      <c r="S29" s="79" t="s">
        <v>432</v>
      </c>
      <c r="T29" s="79"/>
      <c r="U29" s="79"/>
      <c r="V29" s="82" t="s">
        <v>478</v>
      </c>
      <c r="W29" s="81">
        <v>43773.86105324074</v>
      </c>
      <c r="X29" s="82" t="s">
        <v>525</v>
      </c>
      <c r="Y29" s="79"/>
      <c r="Z29" s="79"/>
      <c r="AA29" s="85" t="s">
        <v>615</v>
      </c>
      <c r="AB29" s="79"/>
      <c r="AC29" s="79" t="b">
        <v>0</v>
      </c>
      <c r="AD29" s="79">
        <v>0</v>
      </c>
      <c r="AE29" s="85" t="s">
        <v>705</v>
      </c>
      <c r="AF29" s="79" t="b">
        <v>1</v>
      </c>
      <c r="AG29" s="79" t="s">
        <v>715</v>
      </c>
      <c r="AH29" s="79"/>
      <c r="AI29" s="85" t="s">
        <v>655</v>
      </c>
      <c r="AJ29" s="79" t="b">
        <v>0</v>
      </c>
      <c r="AK29" s="79">
        <v>0</v>
      </c>
      <c r="AL29" s="85" t="s">
        <v>705</v>
      </c>
      <c r="AM29" s="79" t="s">
        <v>724</v>
      </c>
      <c r="AN29" s="79" t="b">
        <v>0</v>
      </c>
      <c r="AO29" s="85" t="s">
        <v>615</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1</v>
      </c>
      <c r="BK29" s="49">
        <v>100</v>
      </c>
      <c r="BL29" s="48">
        <v>1</v>
      </c>
    </row>
    <row r="30" spans="1:64" ht="15">
      <c r="A30" s="64" t="s">
        <v>220</v>
      </c>
      <c r="B30" s="64" t="s">
        <v>220</v>
      </c>
      <c r="C30" s="65" t="s">
        <v>2284</v>
      </c>
      <c r="D30" s="66">
        <v>3</v>
      </c>
      <c r="E30" s="67" t="s">
        <v>132</v>
      </c>
      <c r="F30" s="68">
        <v>35</v>
      </c>
      <c r="G30" s="65"/>
      <c r="H30" s="69"/>
      <c r="I30" s="70"/>
      <c r="J30" s="70"/>
      <c r="K30" s="34" t="s">
        <v>65</v>
      </c>
      <c r="L30" s="77">
        <v>30</v>
      </c>
      <c r="M30" s="77"/>
      <c r="N30" s="72"/>
      <c r="O30" s="79" t="s">
        <v>176</v>
      </c>
      <c r="P30" s="81">
        <v>43773.86454861111</v>
      </c>
      <c r="Q30" s="79" t="s">
        <v>331</v>
      </c>
      <c r="R30" s="82" t="s">
        <v>408</v>
      </c>
      <c r="S30" s="79" t="s">
        <v>432</v>
      </c>
      <c r="T30" s="79"/>
      <c r="U30" s="79"/>
      <c r="V30" s="82" t="s">
        <v>479</v>
      </c>
      <c r="W30" s="81">
        <v>43773.86454861111</v>
      </c>
      <c r="X30" s="82" t="s">
        <v>526</v>
      </c>
      <c r="Y30" s="79"/>
      <c r="Z30" s="79"/>
      <c r="AA30" s="85" t="s">
        <v>616</v>
      </c>
      <c r="AB30" s="79"/>
      <c r="AC30" s="79" t="b">
        <v>0</v>
      </c>
      <c r="AD30" s="79">
        <v>0</v>
      </c>
      <c r="AE30" s="85" t="s">
        <v>705</v>
      </c>
      <c r="AF30" s="79" t="b">
        <v>1</v>
      </c>
      <c r="AG30" s="79" t="s">
        <v>715</v>
      </c>
      <c r="AH30" s="79"/>
      <c r="AI30" s="85" t="s">
        <v>655</v>
      </c>
      <c r="AJ30" s="79" t="b">
        <v>0</v>
      </c>
      <c r="AK30" s="79">
        <v>0</v>
      </c>
      <c r="AL30" s="85" t="s">
        <v>705</v>
      </c>
      <c r="AM30" s="79" t="s">
        <v>722</v>
      </c>
      <c r="AN30" s="79" t="b">
        <v>0</v>
      </c>
      <c r="AO30" s="85" t="s">
        <v>616</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3</v>
      </c>
      <c r="BG30" s="49">
        <v>10.714285714285714</v>
      </c>
      <c r="BH30" s="48">
        <v>0</v>
      </c>
      <c r="BI30" s="49">
        <v>0</v>
      </c>
      <c r="BJ30" s="48">
        <v>25</v>
      </c>
      <c r="BK30" s="49">
        <v>89.28571428571429</v>
      </c>
      <c r="BL30" s="48">
        <v>28</v>
      </c>
    </row>
    <row r="31" spans="1:64" ht="15">
      <c r="A31" s="64" t="s">
        <v>221</v>
      </c>
      <c r="B31" s="64" t="s">
        <v>275</v>
      </c>
      <c r="C31" s="65" t="s">
        <v>2284</v>
      </c>
      <c r="D31" s="66">
        <v>3</v>
      </c>
      <c r="E31" s="67" t="s">
        <v>132</v>
      </c>
      <c r="F31" s="68">
        <v>35</v>
      </c>
      <c r="G31" s="65"/>
      <c r="H31" s="69"/>
      <c r="I31" s="70"/>
      <c r="J31" s="70"/>
      <c r="K31" s="34" t="s">
        <v>65</v>
      </c>
      <c r="L31" s="77">
        <v>31</v>
      </c>
      <c r="M31" s="77"/>
      <c r="N31" s="72"/>
      <c r="O31" s="79" t="s">
        <v>321</v>
      </c>
      <c r="P31" s="81">
        <v>43773.866585648146</v>
      </c>
      <c r="Q31" s="79" t="s">
        <v>332</v>
      </c>
      <c r="R31" s="79"/>
      <c r="S31" s="79"/>
      <c r="T31" s="79"/>
      <c r="U31" s="79"/>
      <c r="V31" s="82" t="s">
        <v>480</v>
      </c>
      <c r="W31" s="81">
        <v>43773.866585648146</v>
      </c>
      <c r="X31" s="82" t="s">
        <v>527</v>
      </c>
      <c r="Y31" s="79"/>
      <c r="Z31" s="79"/>
      <c r="AA31" s="85" t="s">
        <v>617</v>
      </c>
      <c r="AB31" s="85" t="s">
        <v>655</v>
      </c>
      <c r="AC31" s="79" t="b">
        <v>0</v>
      </c>
      <c r="AD31" s="79">
        <v>0</v>
      </c>
      <c r="AE31" s="85" t="s">
        <v>706</v>
      </c>
      <c r="AF31" s="79" t="b">
        <v>0</v>
      </c>
      <c r="AG31" s="79" t="s">
        <v>715</v>
      </c>
      <c r="AH31" s="79"/>
      <c r="AI31" s="85" t="s">
        <v>705</v>
      </c>
      <c r="AJ31" s="79" t="b">
        <v>0</v>
      </c>
      <c r="AK31" s="79">
        <v>0</v>
      </c>
      <c r="AL31" s="85" t="s">
        <v>705</v>
      </c>
      <c r="AM31" s="79" t="s">
        <v>725</v>
      </c>
      <c r="AN31" s="79" t="b">
        <v>0</v>
      </c>
      <c r="AO31" s="85" t="s">
        <v>655</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25</v>
      </c>
      <c r="BF31" s="48">
        <v>0</v>
      </c>
      <c r="BG31" s="49">
        <v>0</v>
      </c>
      <c r="BH31" s="48">
        <v>0</v>
      </c>
      <c r="BI31" s="49">
        <v>0</v>
      </c>
      <c r="BJ31" s="48">
        <v>3</v>
      </c>
      <c r="BK31" s="49">
        <v>75</v>
      </c>
      <c r="BL31" s="48">
        <v>4</v>
      </c>
    </row>
    <row r="32" spans="1:64" ht="15">
      <c r="A32" s="64" t="s">
        <v>221</v>
      </c>
      <c r="B32" s="64" t="s">
        <v>274</v>
      </c>
      <c r="C32" s="65" t="s">
        <v>2284</v>
      </c>
      <c r="D32" s="66">
        <v>3</v>
      </c>
      <c r="E32" s="67" t="s">
        <v>132</v>
      </c>
      <c r="F32" s="68">
        <v>35</v>
      </c>
      <c r="G32" s="65"/>
      <c r="H32" s="69"/>
      <c r="I32" s="70"/>
      <c r="J32" s="70"/>
      <c r="K32" s="34" t="s">
        <v>65</v>
      </c>
      <c r="L32" s="77">
        <v>32</v>
      </c>
      <c r="M32" s="77"/>
      <c r="N32" s="72"/>
      <c r="O32" s="79" t="s">
        <v>321</v>
      </c>
      <c r="P32" s="81">
        <v>43773.866585648146</v>
      </c>
      <c r="Q32" s="79" t="s">
        <v>332</v>
      </c>
      <c r="R32" s="79"/>
      <c r="S32" s="79"/>
      <c r="T32" s="79"/>
      <c r="U32" s="79"/>
      <c r="V32" s="82" t="s">
        <v>480</v>
      </c>
      <c r="W32" s="81">
        <v>43773.866585648146</v>
      </c>
      <c r="X32" s="82" t="s">
        <v>527</v>
      </c>
      <c r="Y32" s="79"/>
      <c r="Z32" s="79"/>
      <c r="AA32" s="85" t="s">
        <v>617</v>
      </c>
      <c r="AB32" s="85" t="s">
        <v>655</v>
      </c>
      <c r="AC32" s="79" t="b">
        <v>0</v>
      </c>
      <c r="AD32" s="79">
        <v>0</v>
      </c>
      <c r="AE32" s="85" t="s">
        <v>706</v>
      </c>
      <c r="AF32" s="79" t="b">
        <v>0</v>
      </c>
      <c r="AG32" s="79" t="s">
        <v>715</v>
      </c>
      <c r="AH32" s="79"/>
      <c r="AI32" s="85" t="s">
        <v>705</v>
      </c>
      <c r="AJ32" s="79" t="b">
        <v>0</v>
      </c>
      <c r="AK32" s="79">
        <v>0</v>
      </c>
      <c r="AL32" s="85" t="s">
        <v>705</v>
      </c>
      <c r="AM32" s="79" t="s">
        <v>725</v>
      </c>
      <c r="AN32" s="79" t="b">
        <v>0</v>
      </c>
      <c r="AO32" s="85" t="s">
        <v>655</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221</v>
      </c>
      <c r="B33" s="64" t="s">
        <v>253</v>
      </c>
      <c r="C33" s="65" t="s">
        <v>2284</v>
      </c>
      <c r="D33" s="66">
        <v>3</v>
      </c>
      <c r="E33" s="67" t="s">
        <v>132</v>
      </c>
      <c r="F33" s="68">
        <v>35</v>
      </c>
      <c r="G33" s="65"/>
      <c r="H33" s="69"/>
      <c r="I33" s="70"/>
      <c r="J33" s="70"/>
      <c r="K33" s="34" t="s">
        <v>65</v>
      </c>
      <c r="L33" s="77">
        <v>33</v>
      </c>
      <c r="M33" s="77"/>
      <c r="N33" s="72"/>
      <c r="O33" s="79" t="s">
        <v>322</v>
      </c>
      <c r="P33" s="81">
        <v>43773.866585648146</v>
      </c>
      <c r="Q33" s="79" t="s">
        <v>332</v>
      </c>
      <c r="R33" s="79"/>
      <c r="S33" s="79"/>
      <c r="T33" s="79"/>
      <c r="U33" s="79"/>
      <c r="V33" s="82" t="s">
        <v>480</v>
      </c>
      <c r="W33" s="81">
        <v>43773.866585648146</v>
      </c>
      <c r="X33" s="82" t="s">
        <v>527</v>
      </c>
      <c r="Y33" s="79"/>
      <c r="Z33" s="79"/>
      <c r="AA33" s="85" t="s">
        <v>617</v>
      </c>
      <c r="AB33" s="85" t="s">
        <v>655</v>
      </c>
      <c r="AC33" s="79" t="b">
        <v>0</v>
      </c>
      <c r="AD33" s="79">
        <v>0</v>
      </c>
      <c r="AE33" s="85" t="s">
        <v>706</v>
      </c>
      <c r="AF33" s="79" t="b">
        <v>0</v>
      </c>
      <c r="AG33" s="79" t="s">
        <v>715</v>
      </c>
      <c r="AH33" s="79"/>
      <c r="AI33" s="85" t="s">
        <v>705</v>
      </c>
      <c r="AJ33" s="79" t="b">
        <v>0</v>
      </c>
      <c r="AK33" s="79">
        <v>0</v>
      </c>
      <c r="AL33" s="85" t="s">
        <v>705</v>
      </c>
      <c r="AM33" s="79" t="s">
        <v>725</v>
      </c>
      <c r="AN33" s="79" t="b">
        <v>0</v>
      </c>
      <c r="AO33" s="85" t="s">
        <v>655</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222</v>
      </c>
      <c r="B34" s="64" t="s">
        <v>222</v>
      </c>
      <c r="C34" s="65" t="s">
        <v>2284</v>
      </c>
      <c r="D34" s="66">
        <v>3</v>
      </c>
      <c r="E34" s="67" t="s">
        <v>132</v>
      </c>
      <c r="F34" s="68">
        <v>35</v>
      </c>
      <c r="G34" s="65"/>
      <c r="H34" s="69"/>
      <c r="I34" s="70"/>
      <c r="J34" s="70"/>
      <c r="K34" s="34" t="s">
        <v>65</v>
      </c>
      <c r="L34" s="77">
        <v>34</v>
      </c>
      <c r="M34" s="77"/>
      <c r="N34" s="72"/>
      <c r="O34" s="79" t="s">
        <v>176</v>
      </c>
      <c r="P34" s="81">
        <v>43773.864432870374</v>
      </c>
      <c r="Q34" s="79" t="s">
        <v>333</v>
      </c>
      <c r="R34" s="82" t="s">
        <v>408</v>
      </c>
      <c r="S34" s="79" t="s">
        <v>432</v>
      </c>
      <c r="T34" s="79" t="s">
        <v>447</v>
      </c>
      <c r="U34" s="79"/>
      <c r="V34" s="82" t="s">
        <v>481</v>
      </c>
      <c r="W34" s="81">
        <v>43773.864432870374</v>
      </c>
      <c r="X34" s="82" t="s">
        <v>528</v>
      </c>
      <c r="Y34" s="79"/>
      <c r="Z34" s="79"/>
      <c r="AA34" s="85" t="s">
        <v>618</v>
      </c>
      <c r="AB34" s="79"/>
      <c r="AC34" s="79" t="b">
        <v>0</v>
      </c>
      <c r="AD34" s="79">
        <v>1</v>
      </c>
      <c r="AE34" s="85" t="s">
        <v>705</v>
      </c>
      <c r="AF34" s="79" t="b">
        <v>1</v>
      </c>
      <c r="AG34" s="79" t="s">
        <v>717</v>
      </c>
      <c r="AH34" s="79"/>
      <c r="AI34" s="85" t="s">
        <v>655</v>
      </c>
      <c r="AJ34" s="79" t="b">
        <v>0</v>
      </c>
      <c r="AK34" s="79">
        <v>1</v>
      </c>
      <c r="AL34" s="85" t="s">
        <v>705</v>
      </c>
      <c r="AM34" s="79" t="s">
        <v>719</v>
      </c>
      <c r="AN34" s="79" t="b">
        <v>0</v>
      </c>
      <c r="AO34" s="85" t="s">
        <v>618</v>
      </c>
      <c r="AP34" s="79" t="s">
        <v>176</v>
      </c>
      <c r="AQ34" s="79">
        <v>0</v>
      </c>
      <c r="AR34" s="79">
        <v>0</v>
      </c>
      <c r="AS34" s="79"/>
      <c r="AT34" s="79"/>
      <c r="AU34" s="79"/>
      <c r="AV34" s="79"/>
      <c r="AW34" s="79"/>
      <c r="AX34" s="79"/>
      <c r="AY34" s="79"/>
      <c r="AZ34" s="79"/>
      <c r="BA34">
        <v>1</v>
      </c>
      <c r="BB34" s="78" t="str">
        <f>REPLACE(INDEX(GroupVertices[Group],MATCH(Edges[[#This Row],[Vertex 1]],GroupVertices[Vertex],0)),1,1,"")</f>
        <v>11</v>
      </c>
      <c r="BC34" s="78" t="str">
        <f>REPLACE(INDEX(GroupVertices[Group],MATCH(Edges[[#This Row],[Vertex 2]],GroupVertices[Vertex],0)),1,1,"")</f>
        <v>11</v>
      </c>
      <c r="BD34" s="48">
        <v>0</v>
      </c>
      <c r="BE34" s="49">
        <v>0</v>
      </c>
      <c r="BF34" s="48">
        <v>0</v>
      </c>
      <c r="BG34" s="49">
        <v>0</v>
      </c>
      <c r="BH34" s="48">
        <v>0</v>
      </c>
      <c r="BI34" s="49">
        <v>0</v>
      </c>
      <c r="BJ34" s="48">
        <v>1</v>
      </c>
      <c r="BK34" s="49">
        <v>100</v>
      </c>
      <c r="BL34" s="48">
        <v>1</v>
      </c>
    </row>
    <row r="35" spans="1:64" ht="15">
      <c r="A35" s="64" t="s">
        <v>223</v>
      </c>
      <c r="B35" s="64" t="s">
        <v>222</v>
      </c>
      <c r="C35" s="65" t="s">
        <v>2284</v>
      </c>
      <c r="D35" s="66">
        <v>3</v>
      </c>
      <c r="E35" s="67" t="s">
        <v>132</v>
      </c>
      <c r="F35" s="68">
        <v>35</v>
      </c>
      <c r="G35" s="65"/>
      <c r="H35" s="69"/>
      <c r="I35" s="70"/>
      <c r="J35" s="70"/>
      <c r="K35" s="34" t="s">
        <v>65</v>
      </c>
      <c r="L35" s="77">
        <v>35</v>
      </c>
      <c r="M35" s="77"/>
      <c r="N35" s="72"/>
      <c r="O35" s="79" t="s">
        <v>321</v>
      </c>
      <c r="P35" s="81">
        <v>43773.86667824074</v>
      </c>
      <c r="Q35" s="79" t="s">
        <v>334</v>
      </c>
      <c r="R35" s="82" t="s">
        <v>408</v>
      </c>
      <c r="S35" s="79" t="s">
        <v>432</v>
      </c>
      <c r="T35" s="79" t="s">
        <v>447</v>
      </c>
      <c r="U35" s="79"/>
      <c r="V35" s="82" t="s">
        <v>482</v>
      </c>
      <c r="W35" s="81">
        <v>43773.86667824074</v>
      </c>
      <c r="X35" s="82" t="s">
        <v>529</v>
      </c>
      <c r="Y35" s="79"/>
      <c r="Z35" s="79"/>
      <c r="AA35" s="85" t="s">
        <v>619</v>
      </c>
      <c r="AB35" s="79"/>
      <c r="AC35" s="79" t="b">
        <v>0</v>
      </c>
      <c r="AD35" s="79">
        <v>0</v>
      </c>
      <c r="AE35" s="85" t="s">
        <v>705</v>
      </c>
      <c r="AF35" s="79" t="b">
        <v>1</v>
      </c>
      <c r="AG35" s="79" t="s">
        <v>717</v>
      </c>
      <c r="AH35" s="79"/>
      <c r="AI35" s="85" t="s">
        <v>655</v>
      </c>
      <c r="AJ35" s="79" t="b">
        <v>0</v>
      </c>
      <c r="AK35" s="79">
        <v>1</v>
      </c>
      <c r="AL35" s="85" t="s">
        <v>618</v>
      </c>
      <c r="AM35" s="79" t="s">
        <v>720</v>
      </c>
      <c r="AN35" s="79" t="b">
        <v>0</v>
      </c>
      <c r="AO35" s="85" t="s">
        <v>618</v>
      </c>
      <c r="AP35" s="79" t="s">
        <v>176</v>
      </c>
      <c r="AQ35" s="79">
        <v>0</v>
      </c>
      <c r="AR35" s="79">
        <v>0</v>
      </c>
      <c r="AS35" s="79"/>
      <c r="AT35" s="79"/>
      <c r="AU35" s="79"/>
      <c r="AV35" s="79"/>
      <c r="AW35" s="79"/>
      <c r="AX35" s="79"/>
      <c r="AY35" s="79"/>
      <c r="AZ35" s="79"/>
      <c r="BA35">
        <v>1</v>
      </c>
      <c r="BB35" s="78" t="str">
        <f>REPLACE(INDEX(GroupVertices[Group],MATCH(Edges[[#This Row],[Vertex 1]],GroupVertices[Vertex],0)),1,1,"")</f>
        <v>11</v>
      </c>
      <c r="BC35" s="78" t="str">
        <f>REPLACE(INDEX(GroupVertices[Group],MATCH(Edges[[#This Row],[Vertex 2]],GroupVertices[Vertex],0)),1,1,"")</f>
        <v>11</v>
      </c>
      <c r="BD35" s="48">
        <v>0</v>
      </c>
      <c r="BE35" s="49">
        <v>0</v>
      </c>
      <c r="BF35" s="48">
        <v>0</v>
      </c>
      <c r="BG35" s="49">
        <v>0</v>
      </c>
      <c r="BH35" s="48">
        <v>0</v>
      </c>
      <c r="BI35" s="49">
        <v>0</v>
      </c>
      <c r="BJ35" s="48">
        <v>3</v>
      </c>
      <c r="BK35" s="49">
        <v>100</v>
      </c>
      <c r="BL35" s="48">
        <v>3</v>
      </c>
    </row>
    <row r="36" spans="1:64" ht="15">
      <c r="A36" s="64" t="s">
        <v>224</v>
      </c>
      <c r="B36" s="64" t="s">
        <v>274</v>
      </c>
      <c r="C36" s="65" t="s">
        <v>2284</v>
      </c>
      <c r="D36" s="66">
        <v>3</v>
      </c>
      <c r="E36" s="67" t="s">
        <v>132</v>
      </c>
      <c r="F36" s="68">
        <v>35</v>
      </c>
      <c r="G36" s="65"/>
      <c r="H36" s="69"/>
      <c r="I36" s="70"/>
      <c r="J36" s="70"/>
      <c r="K36" s="34" t="s">
        <v>65</v>
      </c>
      <c r="L36" s="77">
        <v>36</v>
      </c>
      <c r="M36" s="77"/>
      <c r="N36" s="72"/>
      <c r="O36" s="79" t="s">
        <v>321</v>
      </c>
      <c r="P36" s="81">
        <v>43773.86670138889</v>
      </c>
      <c r="Q36" s="79" t="s">
        <v>335</v>
      </c>
      <c r="R36" s="79"/>
      <c r="S36" s="79"/>
      <c r="T36" s="79"/>
      <c r="U36" s="79"/>
      <c r="V36" s="82" t="s">
        <v>483</v>
      </c>
      <c r="W36" s="81">
        <v>43773.86670138889</v>
      </c>
      <c r="X36" s="82" t="s">
        <v>530</v>
      </c>
      <c r="Y36" s="79"/>
      <c r="Z36" s="79"/>
      <c r="AA36" s="85" t="s">
        <v>620</v>
      </c>
      <c r="AB36" s="85" t="s">
        <v>655</v>
      </c>
      <c r="AC36" s="79" t="b">
        <v>0</v>
      </c>
      <c r="AD36" s="79">
        <v>0</v>
      </c>
      <c r="AE36" s="85" t="s">
        <v>706</v>
      </c>
      <c r="AF36" s="79" t="b">
        <v>0</v>
      </c>
      <c r="AG36" s="79" t="s">
        <v>715</v>
      </c>
      <c r="AH36" s="79"/>
      <c r="AI36" s="85" t="s">
        <v>705</v>
      </c>
      <c r="AJ36" s="79" t="b">
        <v>0</v>
      </c>
      <c r="AK36" s="79">
        <v>0</v>
      </c>
      <c r="AL36" s="85" t="s">
        <v>705</v>
      </c>
      <c r="AM36" s="79" t="s">
        <v>719</v>
      </c>
      <c r="AN36" s="79" t="b">
        <v>0</v>
      </c>
      <c r="AO36" s="85" t="s">
        <v>655</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224</v>
      </c>
      <c r="B37" s="64" t="s">
        <v>253</v>
      </c>
      <c r="C37" s="65" t="s">
        <v>2284</v>
      </c>
      <c r="D37" s="66">
        <v>3</v>
      </c>
      <c r="E37" s="67" t="s">
        <v>132</v>
      </c>
      <c r="F37" s="68">
        <v>35</v>
      </c>
      <c r="G37" s="65"/>
      <c r="H37" s="69"/>
      <c r="I37" s="70"/>
      <c r="J37" s="70"/>
      <c r="K37" s="34" t="s">
        <v>65</v>
      </c>
      <c r="L37" s="77">
        <v>37</v>
      </c>
      <c r="M37" s="77"/>
      <c r="N37" s="72"/>
      <c r="O37" s="79" t="s">
        <v>322</v>
      </c>
      <c r="P37" s="81">
        <v>43773.86670138889</v>
      </c>
      <c r="Q37" s="79" t="s">
        <v>335</v>
      </c>
      <c r="R37" s="79"/>
      <c r="S37" s="79"/>
      <c r="T37" s="79"/>
      <c r="U37" s="79"/>
      <c r="V37" s="82" t="s">
        <v>483</v>
      </c>
      <c r="W37" s="81">
        <v>43773.86670138889</v>
      </c>
      <c r="X37" s="82" t="s">
        <v>530</v>
      </c>
      <c r="Y37" s="79"/>
      <c r="Z37" s="79"/>
      <c r="AA37" s="85" t="s">
        <v>620</v>
      </c>
      <c r="AB37" s="85" t="s">
        <v>655</v>
      </c>
      <c r="AC37" s="79" t="b">
        <v>0</v>
      </c>
      <c r="AD37" s="79">
        <v>0</v>
      </c>
      <c r="AE37" s="85" t="s">
        <v>706</v>
      </c>
      <c r="AF37" s="79" t="b">
        <v>0</v>
      </c>
      <c r="AG37" s="79" t="s">
        <v>715</v>
      </c>
      <c r="AH37" s="79"/>
      <c r="AI37" s="85" t="s">
        <v>705</v>
      </c>
      <c r="AJ37" s="79" t="b">
        <v>0</v>
      </c>
      <c r="AK37" s="79">
        <v>0</v>
      </c>
      <c r="AL37" s="85" t="s">
        <v>705</v>
      </c>
      <c r="AM37" s="79" t="s">
        <v>719</v>
      </c>
      <c r="AN37" s="79" t="b">
        <v>0</v>
      </c>
      <c r="AO37" s="85" t="s">
        <v>655</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1</v>
      </c>
      <c r="BE37" s="49">
        <v>7.142857142857143</v>
      </c>
      <c r="BF37" s="48">
        <v>0</v>
      </c>
      <c r="BG37" s="49">
        <v>0</v>
      </c>
      <c r="BH37" s="48">
        <v>0</v>
      </c>
      <c r="BI37" s="49">
        <v>0</v>
      </c>
      <c r="BJ37" s="48">
        <v>13</v>
      </c>
      <c r="BK37" s="49">
        <v>92.85714285714286</v>
      </c>
      <c r="BL37" s="48">
        <v>14</v>
      </c>
    </row>
    <row r="38" spans="1:64" ht="15">
      <c r="A38" s="64" t="s">
        <v>225</v>
      </c>
      <c r="B38" s="64" t="s">
        <v>226</v>
      </c>
      <c r="C38" s="65" t="s">
        <v>2284</v>
      </c>
      <c r="D38" s="66">
        <v>3</v>
      </c>
      <c r="E38" s="67" t="s">
        <v>132</v>
      </c>
      <c r="F38" s="68">
        <v>35</v>
      </c>
      <c r="G38" s="65"/>
      <c r="H38" s="69"/>
      <c r="I38" s="70"/>
      <c r="J38" s="70"/>
      <c r="K38" s="34" t="s">
        <v>66</v>
      </c>
      <c r="L38" s="77">
        <v>38</v>
      </c>
      <c r="M38" s="77"/>
      <c r="N38" s="72"/>
      <c r="O38" s="79" t="s">
        <v>321</v>
      </c>
      <c r="P38" s="81">
        <v>43773.86785879629</v>
      </c>
      <c r="Q38" s="79" t="s">
        <v>336</v>
      </c>
      <c r="R38" s="79"/>
      <c r="S38" s="79"/>
      <c r="T38" s="79"/>
      <c r="U38" s="79"/>
      <c r="V38" s="82" t="s">
        <v>484</v>
      </c>
      <c r="W38" s="81">
        <v>43773.86785879629</v>
      </c>
      <c r="X38" s="82" t="s">
        <v>531</v>
      </c>
      <c r="Y38" s="79"/>
      <c r="Z38" s="79"/>
      <c r="AA38" s="85" t="s">
        <v>621</v>
      </c>
      <c r="AB38" s="85" t="s">
        <v>655</v>
      </c>
      <c r="AC38" s="79" t="b">
        <v>0</v>
      </c>
      <c r="AD38" s="79">
        <v>1</v>
      </c>
      <c r="AE38" s="85" t="s">
        <v>706</v>
      </c>
      <c r="AF38" s="79" t="b">
        <v>0</v>
      </c>
      <c r="AG38" s="79" t="s">
        <v>715</v>
      </c>
      <c r="AH38" s="79"/>
      <c r="AI38" s="85" t="s">
        <v>705</v>
      </c>
      <c r="AJ38" s="79" t="b">
        <v>0</v>
      </c>
      <c r="AK38" s="79">
        <v>0</v>
      </c>
      <c r="AL38" s="85" t="s">
        <v>705</v>
      </c>
      <c r="AM38" s="79" t="s">
        <v>720</v>
      </c>
      <c r="AN38" s="79" t="b">
        <v>0</v>
      </c>
      <c r="AO38" s="85" t="s">
        <v>655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1</v>
      </c>
      <c r="BG38" s="49">
        <v>14.285714285714286</v>
      </c>
      <c r="BH38" s="48">
        <v>0</v>
      </c>
      <c r="BI38" s="49">
        <v>0</v>
      </c>
      <c r="BJ38" s="48">
        <v>6</v>
      </c>
      <c r="BK38" s="49">
        <v>85.71428571428571</v>
      </c>
      <c r="BL38" s="48">
        <v>7</v>
      </c>
    </row>
    <row r="39" spans="1:64" ht="15">
      <c r="A39" s="64" t="s">
        <v>225</v>
      </c>
      <c r="B39" s="64" t="s">
        <v>274</v>
      </c>
      <c r="C39" s="65" t="s">
        <v>2284</v>
      </c>
      <c r="D39" s="66">
        <v>3</v>
      </c>
      <c r="E39" s="67" t="s">
        <v>132</v>
      </c>
      <c r="F39" s="68">
        <v>35</v>
      </c>
      <c r="G39" s="65"/>
      <c r="H39" s="69"/>
      <c r="I39" s="70"/>
      <c r="J39" s="70"/>
      <c r="K39" s="34" t="s">
        <v>65</v>
      </c>
      <c r="L39" s="77">
        <v>39</v>
      </c>
      <c r="M39" s="77"/>
      <c r="N39" s="72"/>
      <c r="O39" s="79" t="s">
        <v>321</v>
      </c>
      <c r="P39" s="81">
        <v>43773.86785879629</v>
      </c>
      <c r="Q39" s="79" t="s">
        <v>336</v>
      </c>
      <c r="R39" s="79"/>
      <c r="S39" s="79"/>
      <c r="T39" s="79"/>
      <c r="U39" s="79"/>
      <c r="V39" s="82" t="s">
        <v>484</v>
      </c>
      <c r="W39" s="81">
        <v>43773.86785879629</v>
      </c>
      <c r="X39" s="82" t="s">
        <v>531</v>
      </c>
      <c r="Y39" s="79"/>
      <c r="Z39" s="79"/>
      <c r="AA39" s="85" t="s">
        <v>621</v>
      </c>
      <c r="AB39" s="85" t="s">
        <v>655</v>
      </c>
      <c r="AC39" s="79" t="b">
        <v>0</v>
      </c>
      <c r="AD39" s="79">
        <v>1</v>
      </c>
      <c r="AE39" s="85" t="s">
        <v>706</v>
      </c>
      <c r="AF39" s="79" t="b">
        <v>0</v>
      </c>
      <c r="AG39" s="79" t="s">
        <v>715</v>
      </c>
      <c r="AH39" s="79"/>
      <c r="AI39" s="85" t="s">
        <v>705</v>
      </c>
      <c r="AJ39" s="79" t="b">
        <v>0</v>
      </c>
      <c r="AK39" s="79">
        <v>0</v>
      </c>
      <c r="AL39" s="85" t="s">
        <v>705</v>
      </c>
      <c r="AM39" s="79" t="s">
        <v>720</v>
      </c>
      <c r="AN39" s="79" t="b">
        <v>0</v>
      </c>
      <c r="AO39" s="85" t="s">
        <v>655</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225</v>
      </c>
      <c r="B40" s="64" t="s">
        <v>253</v>
      </c>
      <c r="C40" s="65" t="s">
        <v>2284</v>
      </c>
      <c r="D40" s="66">
        <v>3</v>
      </c>
      <c r="E40" s="67" t="s">
        <v>132</v>
      </c>
      <c r="F40" s="68">
        <v>35</v>
      </c>
      <c r="G40" s="65"/>
      <c r="H40" s="69"/>
      <c r="I40" s="70"/>
      <c r="J40" s="70"/>
      <c r="K40" s="34" t="s">
        <v>65</v>
      </c>
      <c r="L40" s="77">
        <v>40</v>
      </c>
      <c r="M40" s="77"/>
      <c r="N40" s="72"/>
      <c r="O40" s="79" t="s">
        <v>322</v>
      </c>
      <c r="P40" s="81">
        <v>43773.86785879629</v>
      </c>
      <c r="Q40" s="79" t="s">
        <v>336</v>
      </c>
      <c r="R40" s="79"/>
      <c r="S40" s="79"/>
      <c r="T40" s="79"/>
      <c r="U40" s="79"/>
      <c r="V40" s="82" t="s">
        <v>484</v>
      </c>
      <c r="W40" s="81">
        <v>43773.86785879629</v>
      </c>
      <c r="X40" s="82" t="s">
        <v>531</v>
      </c>
      <c r="Y40" s="79"/>
      <c r="Z40" s="79"/>
      <c r="AA40" s="85" t="s">
        <v>621</v>
      </c>
      <c r="AB40" s="85" t="s">
        <v>655</v>
      </c>
      <c r="AC40" s="79" t="b">
        <v>0</v>
      </c>
      <c r="AD40" s="79">
        <v>1</v>
      </c>
      <c r="AE40" s="85" t="s">
        <v>706</v>
      </c>
      <c r="AF40" s="79" t="b">
        <v>0</v>
      </c>
      <c r="AG40" s="79" t="s">
        <v>715</v>
      </c>
      <c r="AH40" s="79"/>
      <c r="AI40" s="85" t="s">
        <v>705</v>
      </c>
      <c r="AJ40" s="79" t="b">
        <v>0</v>
      </c>
      <c r="AK40" s="79">
        <v>0</v>
      </c>
      <c r="AL40" s="85" t="s">
        <v>705</v>
      </c>
      <c r="AM40" s="79" t="s">
        <v>720</v>
      </c>
      <c r="AN40" s="79" t="b">
        <v>0</v>
      </c>
      <c r="AO40" s="85" t="s">
        <v>655</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226</v>
      </c>
      <c r="B41" s="64" t="s">
        <v>225</v>
      </c>
      <c r="C41" s="65" t="s">
        <v>2284</v>
      </c>
      <c r="D41" s="66">
        <v>3</v>
      </c>
      <c r="E41" s="67" t="s">
        <v>132</v>
      </c>
      <c r="F41" s="68">
        <v>35</v>
      </c>
      <c r="G41" s="65"/>
      <c r="H41" s="69"/>
      <c r="I41" s="70"/>
      <c r="J41" s="70"/>
      <c r="K41" s="34" t="s">
        <v>66</v>
      </c>
      <c r="L41" s="77">
        <v>41</v>
      </c>
      <c r="M41" s="77"/>
      <c r="N41" s="72"/>
      <c r="O41" s="79" t="s">
        <v>322</v>
      </c>
      <c r="P41" s="81">
        <v>43773.86986111111</v>
      </c>
      <c r="Q41" s="79" t="s">
        <v>337</v>
      </c>
      <c r="R41" s="79"/>
      <c r="S41" s="79"/>
      <c r="T41" s="79"/>
      <c r="U41" s="79"/>
      <c r="V41" s="82" t="s">
        <v>485</v>
      </c>
      <c r="W41" s="81">
        <v>43773.86986111111</v>
      </c>
      <c r="X41" s="82" t="s">
        <v>532</v>
      </c>
      <c r="Y41" s="79"/>
      <c r="Z41" s="79"/>
      <c r="AA41" s="85" t="s">
        <v>622</v>
      </c>
      <c r="AB41" s="85" t="s">
        <v>621</v>
      </c>
      <c r="AC41" s="79" t="b">
        <v>0</v>
      </c>
      <c r="AD41" s="79">
        <v>1</v>
      </c>
      <c r="AE41" s="85" t="s">
        <v>707</v>
      </c>
      <c r="AF41" s="79" t="b">
        <v>0</v>
      </c>
      <c r="AG41" s="79" t="s">
        <v>715</v>
      </c>
      <c r="AH41" s="79"/>
      <c r="AI41" s="85" t="s">
        <v>705</v>
      </c>
      <c r="AJ41" s="79" t="b">
        <v>0</v>
      </c>
      <c r="AK41" s="79">
        <v>0</v>
      </c>
      <c r="AL41" s="85" t="s">
        <v>705</v>
      </c>
      <c r="AM41" s="79" t="s">
        <v>722</v>
      </c>
      <c r="AN41" s="79" t="b">
        <v>0</v>
      </c>
      <c r="AO41" s="85" t="s">
        <v>621</v>
      </c>
      <c r="AP41" s="79" t="s">
        <v>176</v>
      </c>
      <c r="AQ41" s="79">
        <v>0</v>
      </c>
      <c r="AR41" s="79">
        <v>0</v>
      </c>
      <c r="AS41" s="79" t="s">
        <v>732</v>
      </c>
      <c r="AT41" s="79" t="s">
        <v>733</v>
      </c>
      <c r="AU41" s="79" t="s">
        <v>734</v>
      </c>
      <c r="AV41" s="79" t="s">
        <v>735</v>
      </c>
      <c r="AW41" s="79" t="s">
        <v>736</v>
      </c>
      <c r="AX41" s="79" t="s">
        <v>737</v>
      </c>
      <c r="AY41" s="79" t="s">
        <v>738</v>
      </c>
      <c r="AZ41" s="82" t="s">
        <v>739</v>
      </c>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226</v>
      </c>
      <c r="B42" s="64" t="s">
        <v>274</v>
      </c>
      <c r="C42" s="65" t="s">
        <v>2284</v>
      </c>
      <c r="D42" s="66">
        <v>3</v>
      </c>
      <c r="E42" s="67" t="s">
        <v>132</v>
      </c>
      <c r="F42" s="68">
        <v>35</v>
      </c>
      <c r="G42" s="65"/>
      <c r="H42" s="69"/>
      <c r="I42" s="70"/>
      <c r="J42" s="70"/>
      <c r="K42" s="34" t="s">
        <v>65</v>
      </c>
      <c r="L42" s="77">
        <v>42</v>
      </c>
      <c r="M42" s="77"/>
      <c r="N42" s="72"/>
      <c r="O42" s="79" t="s">
        <v>321</v>
      </c>
      <c r="P42" s="81">
        <v>43773.86986111111</v>
      </c>
      <c r="Q42" s="79" t="s">
        <v>337</v>
      </c>
      <c r="R42" s="79"/>
      <c r="S42" s="79"/>
      <c r="T42" s="79"/>
      <c r="U42" s="79"/>
      <c r="V42" s="82" t="s">
        <v>485</v>
      </c>
      <c r="W42" s="81">
        <v>43773.86986111111</v>
      </c>
      <c r="X42" s="82" t="s">
        <v>532</v>
      </c>
      <c r="Y42" s="79"/>
      <c r="Z42" s="79"/>
      <c r="AA42" s="85" t="s">
        <v>622</v>
      </c>
      <c r="AB42" s="85" t="s">
        <v>621</v>
      </c>
      <c r="AC42" s="79" t="b">
        <v>0</v>
      </c>
      <c r="AD42" s="79">
        <v>1</v>
      </c>
      <c r="AE42" s="85" t="s">
        <v>707</v>
      </c>
      <c r="AF42" s="79" t="b">
        <v>0</v>
      </c>
      <c r="AG42" s="79" t="s">
        <v>715</v>
      </c>
      <c r="AH42" s="79"/>
      <c r="AI42" s="85" t="s">
        <v>705</v>
      </c>
      <c r="AJ42" s="79" t="b">
        <v>0</v>
      </c>
      <c r="AK42" s="79">
        <v>0</v>
      </c>
      <c r="AL42" s="85" t="s">
        <v>705</v>
      </c>
      <c r="AM42" s="79" t="s">
        <v>722</v>
      </c>
      <c r="AN42" s="79" t="b">
        <v>0</v>
      </c>
      <c r="AO42" s="85" t="s">
        <v>621</v>
      </c>
      <c r="AP42" s="79" t="s">
        <v>176</v>
      </c>
      <c r="AQ42" s="79">
        <v>0</v>
      </c>
      <c r="AR42" s="79">
        <v>0</v>
      </c>
      <c r="AS42" s="79" t="s">
        <v>732</v>
      </c>
      <c r="AT42" s="79" t="s">
        <v>733</v>
      </c>
      <c r="AU42" s="79" t="s">
        <v>734</v>
      </c>
      <c r="AV42" s="79" t="s">
        <v>735</v>
      </c>
      <c r="AW42" s="79" t="s">
        <v>736</v>
      </c>
      <c r="AX42" s="79" t="s">
        <v>737</v>
      </c>
      <c r="AY42" s="79" t="s">
        <v>738</v>
      </c>
      <c r="AZ42" s="82" t="s">
        <v>739</v>
      </c>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226</v>
      </c>
      <c r="B43" s="64" t="s">
        <v>253</v>
      </c>
      <c r="C43" s="65" t="s">
        <v>2284</v>
      </c>
      <c r="D43" s="66">
        <v>3</v>
      </c>
      <c r="E43" s="67" t="s">
        <v>132</v>
      </c>
      <c r="F43" s="68">
        <v>35</v>
      </c>
      <c r="G43" s="65"/>
      <c r="H43" s="69"/>
      <c r="I43" s="70"/>
      <c r="J43" s="70"/>
      <c r="K43" s="34" t="s">
        <v>65</v>
      </c>
      <c r="L43" s="77">
        <v>43</v>
      </c>
      <c r="M43" s="77"/>
      <c r="N43" s="72"/>
      <c r="O43" s="79" t="s">
        <v>321</v>
      </c>
      <c r="P43" s="81">
        <v>43773.86986111111</v>
      </c>
      <c r="Q43" s="79" t="s">
        <v>337</v>
      </c>
      <c r="R43" s="79"/>
      <c r="S43" s="79"/>
      <c r="T43" s="79"/>
      <c r="U43" s="79"/>
      <c r="V43" s="82" t="s">
        <v>485</v>
      </c>
      <c r="W43" s="81">
        <v>43773.86986111111</v>
      </c>
      <c r="X43" s="82" t="s">
        <v>532</v>
      </c>
      <c r="Y43" s="79"/>
      <c r="Z43" s="79"/>
      <c r="AA43" s="85" t="s">
        <v>622</v>
      </c>
      <c r="AB43" s="85" t="s">
        <v>621</v>
      </c>
      <c r="AC43" s="79" t="b">
        <v>0</v>
      </c>
      <c r="AD43" s="79">
        <v>1</v>
      </c>
      <c r="AE43" s="85" t="s">
        <v>707</v>
      </c>
      <c r="AF43" s="79" t="b">
        <v>0</v>
      </c>
      <c r="AG43" s="79" t="s">
        <v>715</v>
      </c>
      <c r="AH43" s="79"/>
      <c r="AI43" s="85" t="s">
        <v>705</v>
      </c>
      <c r="AJ43" s="79" t="b">
        <v>0</v>
      </c>
      <c r="AK43" s="79">
        <v>0</v>
      </c>
      <c r="AL43" s="85" t="s">
        <v>705</v>
      </c>
      <c r="AM43" s="79" t="s">
        <v>722</v>
      </c>
      <c r="AN43" s="79" t="b">
        <v>0</v>
      </c>
      <c r="AO43" s="85" t="s">
        <v>621</v>
      </c>
      <c r="AP43" s="79" t="s">
        <v>176</v>
      </c>
      <c r="AQ43" s="79">
        <v>0</v>
      </c>
      <c r="AR43" s="79">
        <v>0</v>
      </c>
      <c r="AS43" s="79" t="s">
        <v>732</v>
      </c>
      <c r="AT43" s="79" t="s">
        <v>733</v>
      </c>
      <c r="AU43" s="79" t="s">
        <v>734</v>
      </c>
      <c r="AV43" s="79" t="s">
        <v>735</v>
      </c>
      <c r="AW43" s="79" t="s">
        <v>736</v>
      </c>
      <c r="AX43" s="79" t="s">
        <v>737</v>
      </c>
      <c r="AY43" s="79" t="s">
        <v>738</v>
      </c>
      <c r="AZ43" s="82" t="s">
        <v>739</v>
      </c>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18</v>
      </c>
      <c r="BK43" s="49">
        <v>100</v>
      </c>
      <c r="BL43" s="48">
        <v>18</v>
      </c>
    </row>
    <row r="44" spans="1:64" ht="15">
      <c r="A44" s="64" t="s">
        <v>227</v>
      </c>
      <c r="B44" s="64" t="s">
        <v>276</v>
      </c>
      <c r="C44" s="65" t="s">
        <v>2284</v>
      </c>
      <c r="D44" s="66">
        <v>3</v>
      </c>
      <c r="E44" s="67" t="s">
        <v>132</v>
      </c>
      <c r="F44" s="68">
        <v>35</v>
      </c>
      <c r="G44" s="65"/>
      <c r="H44" s="69"/>
      <c r="I44" s="70"/>
      <c r="J44" s="70"/>
      <c r="K44" s="34" t="s">
        <v>65</v>
      </c>
      <c r="L44" s="77">
        <v>44</v>
      </c>
      <c r="M44" s="77"/>
      <c r="N44" s="72"/>
      <c r="O44" s="79" t="s">
        <v>321</v>
      </c>
      <c r="P44" s="81">
        <v>43773.873715277776</v>
      </c>
      <c r="Q44" s="79" t="s">
        <v>338</v>
      </c>
      <c r="R44" s="82" t="s">
        <v>408</v>
      </c>
      <c r="S44" s="79" t="s">
        <v>432</v>
      </c>
      <c r="T44" s="79"/>
      <c r="U44" s="79"/>
      <c r="V44" s="82" t="s">
        <v>486</v>
      </c>
      <c r="W44" s="81">
        <v>43773.873715277776</v>
      </c>
      <c r="X44" s="82" t="s">
        <v>533</v>
      </c>
      <c r="Y44" s="79"/>
      <c r="Z44" s="79"/>
      <c r="AA44" s="85" t="s">
        <v>623</v>
      </c>
      <c r="AB44" s="79"/>
      <c r="AC44" s="79" t="b">
        <v>0</v>
      </c>
      <c r="AD44" s="79">
        <v>1</v>
      </c>
      <c r="AE44" s="85" t="s">
        <v>708</v>
      </c>
      <c r="AF44" s="79" t="b">
        <v>1</v>
      </c>
      <c r="AG44" s="79" t="s">
        <v>717</v>
      </c>
      <c r="AH44" s="79"/>
      <c r="AI44" s="85" t="s">
        <v>655</v>
      </c>
      <c r="AJ44" s="79" t="b">
        <v>0</v>
      </c>
      <c r="AK44" s="79">
        <v>0</v>
      </c>
      <c r="AL44" s="85" t="s">
        <v>705</v>
      </c>
      <c r="AM44" s="79" t="s">
        <v>722</v>
      </c>
      <c r="AN44" s="79" t="b">
        <v>0</v>
      </c>
      <c r="AO44" s="85" t="s">
        <v>623</v>
      </c>
      <c r="AP44" s="79" t="s">
        <v>176</v>
      </c>
      <c r="AQ44" s="79">
        <v>0</v>
      </c>
      <c r="AR44" s="79">
        <v>0</v>
      </c>
      <c r="AS44" s="79"/>
      <c r="AT44" s="79"/>
      <c r="AU44" s="79"/>
      <c r="AV44" s="79"/>
      <c r="AW44" s="79"/>
      <c r="AX44" s="79"/>
      <c r="AY44" s="79"/>
      <c r="AZ44" s="79"/>
      <c r="BA44">
        <v>1</v>
      </c>
      <c r="BB44" s="78" t="str">
        <f>REPLACE(INDEX(GroupVertices[Group],MATCH(Edges[[#This Row],[Vertex 1]],GroupVertices[Vertex],0)),1,1,"")</f>
        <v>8</v>
      </c>
      <c r="BC44" s="78" t="str">
        <f>REPLACE(INDEX(GroupVertices[Group],MATCH(Edges[[#This Row],[Vertex 2]],GroupVertices[Vertex],0)),1,1,"")</f>
        <v>8</v>
      </c>
      <c r="BD44" s="48"/>
      <c r="BE44" s="49"/>
      <c r="BF44" s="48"/>
      <c r="BG44" s="49"/>
      <c r="BH44" s="48"/>
      <c r="BI44" s="49"/>
      <c r="BJ44" s="48"/>
      <c r="BK44" s="49"/>
      <c r="BL44" s="48"/>
    </row>
    <row r="45" spans="1:64" ht="15">
      <c r="A45" s="64" t="s">
        <v>227</v>
      </c>
      <c r="B45" s="64" t="s">
        <v>277</v>
      </c>
      <c r="C45" s="65" t="s">
        <v>2284</v>
      </c>
      <c r="D45" s="66">
        <v>3</v>
      </c>
      <c r="E45" s="67" t="s">
        <v>132</v>
      </c>
      <c r="F45" s="68">
        <v>35</v>
      </c>
      <c r="G45" s="65"/>
      <c r="H45" s="69"/>
      <c r="I45" s="70"/>
      <c r="J45" s="70"/>
      <c r="K45" s="34" t="s">
        <v>65</v>
      </c>
      <c r="L45" s="77">
        <v>45</v>
      </c>
      <c r="M45" s="77"/>
      <c r="N45" s="72"/>
      <c r="O45" s="79" t="s">
        <v>321</v>
      </c>
      <c r="P45" s="81">
        <v>43773.873715277776</v>
      </c>
      <c r="Q45" s="79" t="s">
        <v>338</v>
      </c>
      <c r="R45" s="82" t="s">
        <v>408</v>
      </c>
      <c r="S45" s="79" t="s">
        <v>432</v>
      </c>
      <c r="T45" s="79"/>
      <c r="U45" s="79"/>
      <c r="V45" s="82" t="s">
        <v>486</v>
      </c>
      <c r="W45" s="81">
        <v>43773.873715277776</v>
      </c>
      <c r="X45" s="82" t="s">
        <v>533</v>
      </c>
      <c r="Y45" s="79"/>
      <c r="Z45" s="79"/>
      <c r="AA45" s="85" t="s">
        <v>623</v>
      </c>
      <c r="AB45" s="79"/>
      <c r="AC45" s="79" t="b">
        <v>0</v>
      </c>
      <c r="AD45" s="79">
        <v>1</v>
      </c>
      <c r="AE45" s="85" t="s">
        <v>708</v>
      </c>
      <c r="AF45" s="79" t="b">
        <v>1</v>
      </c>
      <c r="AG45" s="79" t="s">
        <v>717</v>
      </c>
      <c r="AH45" s="79"/>
      <c r="AI45" s="85" t="s">
        <v>655</v>
      </c>
      <c r="AJ45" s="79" t="b">
        <v>0</v>
      </c>
      <c r="AK45" s="79">
        <v>0</v>
      </c>
      <c r="AL45" s="85" t="s">
        <v>705</v>
      </c>
      <c r="AM45" s="79" t="s">
        <v>722</v>
      </c>
      <c r="AN45" s="79" t="b">
        <v>0</v>
      </c>
      <c r="AO45" s="85" t="s">
        <v>623</v>
      </c>
      <c r="AP45" s="79" t="s">
        <v>176</v>
      </c>
      <c r="AQ45" s="79">
        <v>0</v>
      </c>
      <c r="AR45" s="79">
        <v>0</v>
      </c>
      <c r="AS45" s="79"/>
      <c r="AT45" s="79"/>
      <c r="AU45" s="79"/>
      <c r="AV45" s="79"/>
      <c r="AW45" s="79"/>
      <c r="AX45" s="79"/>
      <c r="AY45" s="79"/>
      <c r="AZ45" s="79"/>
      <c r="BA45">
        <v>1</v>
      </c>
      <c r="BB45" s="78" t="str">
        <f>REPLACE(INDEX(GroupVertices[Group],MATCH(Edges[[#This Row],[Vertex 1]],GroupVertices[Vertex],0)),1,1,"")</f>
        <v>8</v>
      </c>
      <c r="BC45" s="78" t="str">
        <f>REPLACE(INDEX(GroupVertices[Group],MATCH(Edges[[#This Row],[Vertex 2]],GroupVertices[Vertex],0)),1,1,"")</f>
        <v>8</v>
      </c>
      <c r="BD45" s="48"/>
      <c r="BE45" s="49"/>
      <c r="BF45" s="48"/>
      <c r="BG45" s="49"/>
      <c r="BH45" s="48"/>
      <c r="BI45" s="49"/>
      <c r="BJ45" s="48"/>
      <c r="BK45" s="49"/>
      <c r="BL45" s="48"/>
    </row>
    <row r="46" spans="1:64" ht="15">
      <c r="A46" s="64" t="s">
        <v>227</v>
      </c>
      <c r="B46" s="64" t="s">
        <v>278</v>
      </c>
      <c r="C46" s="65" t="s">
        <v>2284</v>
      </c>
      <c r="D46" s="66">
        <v>3</v>
      </c>
      <c r="E46" s="67" t="s">
        <v>132</v>
      </c>
      <c r="F46" s="68">
        <v>35</v>
      </c>
      <c r="G46" s="65"/>
      <c r="H46" s="69"/>
      <c r="I46" s="70"/>
      <c r="J46" s="70"/>
      <c r="K46" s="34" t="s">
        <v>65</v>
      </c>
      <c r="L46" s="77">
        <v>46</v>
      </c>
      <c r="M46" s="77"/>
      <c r="N46" s="72"/>
      <c r="O46" s="79" t="s">
        <v>322</v>
      </c>
      <c r="P46" s="81">
        <v>43773.873715277776</v>
      </c>
      <c r="Q46" s="79" t="s">
        <v>338</v>
      </c>
      <c r="R46" s="82" t="s">
        <v>408</v>
      </c>
      <c r="S46" s="79" t="s">
        <v>432</v>
      </c>
      <c r="T46" s="79"/>
      <c r="U46" s="79"/>
      <c r="V46" s="82" t="s">
        <v>486</v>
      </c>
      <c r="W46" s="81">
        <v>43773.873715277776</v>
      </c>
      <c r="X46" s="82" t="s">
        <v>533</v>
      </c>
      <c r="Y46" s="79"/>
      <c r="Z46" s="79"/>
      <c r="AA46" s="85" t="s">
        <v>623</v>
      </c>
      <c r="AB46" s="79"/>
      <c r="AC46" s="79" t="b">
        <v>0</v>
      </c>
      <c r="AD46" s="79">
        <v>1</v>
      </c>
      <c r="AE46" s="85" t="s">
        <v>708</v>
      </c>
      <c r="AF46" s="79" t="b">
        <v>1</v>
      </c>
      <c r="AG46" s="79" t="s">
        <v>717</v>
      </c>
      <c r="AH46" s="79"/>
      <c r="AI46" s="85" t="s">
        <v>655</v>
      </c>
      <c r="AJ46" s="79" t="b">
        <v>0</v>
      </c>
      <c r="AK46" s="79">
        <v>0</v>
      </c>
      <c r="AL46" s="85" t="s">
        <v>705</v>
      </c>
      <c r="AM46" s="79" t="s">
        <v>722</v>
      </c>
      <c r="AN46" s="79" t="b">
        <v>0</v>
      </c>
      <c r="AO46" s="85" t="s">
        <v>623</v>
      </c>
      <c r="AP46" s="79" t="s">
        <v>176</v>
      </c>
      <c r="AQ46" s="79">
        <v>0</v>
      </c>
      <c r="AR46" s="79">
        <v>0</v>
      </c>
      <c r="AS46" s="79"/>
      <c r="AT46" s="79"/>
      <c r="AU46" s="79"/>
      <c r="AV46" s="79"/>
      <c r="AW46" s="79"/>
      <c r="AX46" s="79"/>
      <c r="AY46" s="79"/>
      <c r="AZ46" s="79"/>
      <c r="BA46">
        <v>1</v>
      </c>
      <c r="BB46" s="78" t="str">
        <f>REPLACE(INDEX(GroupVertices[Group],MATCH(Edges[[#This Row],[Vertex 1]],GroupVertices[Vertex],0)),1,1,"")</f>
        <v>8</v>
      </c>
      <c r="BC46" s="78" t="str">
        <f>REPLACE(INDEX(GroupVertices[Group],MATCH(Edges[[#This Row],[Vertex 2]],GroupVertices[Vertex],0)),1,1,"")</f>
        <v>8</v>
      </c>
      <c r="BD46" s="48">
        <v>0</v>
      </c>
      <c r="BE46" s="49">
        <v>0</v>
      </c>
      <c r="BF46" s="48">
        <v>0</v>
      </c>
      <c r="BG46" s="49">
        <v>0</v>
      </c>
      <c r="BH46" s="48">
        <v>0</v>
      </c>
      <c r="BI46" s="49">
        <v>0</v>
      </c>
      <c r="BJ46" s="48">
        <v>3</v>
      </c>
      <c r="BK46" s="49">
        <v>100</v>
      </c>
      <c r="BL46" s="48">
        <v>3</v>
      </c>
    </row>
    <row r="47" spans="1:64" ht="15">
      <c r="A47" s="64" t="s">
        <v>228</v>
      </c>
      <c r="B47" s="64" t="s">
        <v>279</v>
      </c>
      <c r="C47" s="65" t="s">
        <v>2284</v>
      </c>
      <c r="D47" s="66">
        <v>3</v>
      </c>
      <c r="E47" s="67" t="s">
        <v>132</v>
      </c>
      <c r="F47" s="68">
        <v>35</v>
      </c>
      <c r="G47" s="65"/>
      <c r="H47" s="69"/>
      <c r="I47" s="70"/>
      <c r="J47" s="70"/>
      <c r="K47" s="34" t="s">
        <v>65</v>
      </c>
      <c r="L47" s="77">
        <v>47</v>
      </c>
      <c r="M47" s="77"/>
      <c r="N47" s="72"/>
      <c r="O47" s="79" t="s">
        <v>321</v>
      </c>
      <c r="P47" s="81">
        <v>43773.876076388886</v>
      </c>
      <c r="Q47" s="79" t="s">
        <v>339</v>
      </c>
      <c r="R47" s="82" t="s">
        <v>409</v>
      </c>
      <c r="S47" s="79" t="s">
        <v>433</v>
      </c>
      <c r="T47" s="79"/>
      <c r="U47" s="82" t="s">
        <v>460</v>
      </c>
      <c r="V47" s="82" t="s">
        <v>460</v>
      </c>
      <c r="W47" s="81">
        <v>43773.876076388886</v>
      </c>
      <c r="X47" s="82" t="s">
        <v>534</v>
      </c>
      <c r="Y47" s="79"/>
      <c r="Z47" s="79"/>
      <c r="AA47" s="85" t="s">
        <v>624</v>
      </c>
      <c r="AB47" s="85" t="s">
        <v>655</v>
      </c>
      <c r="AC47" s="79" t="b">
        <v>0</v>
      </c>
      <c r="AD47" s="79">
        <v>0</v>
      </c>
      <c r="AE47" s="85" t="s">
        <v>706</v>
      </c>
      <c r="AF47" s="79" t="b">
        <v>0</v>
      </c>
      <c r="AG47" s="79" t="s">
        <v>715</v>
      </c>
      <c r="AH47" s="79"/>
      <c r="AI47" s="85" t="s">
        <v>705</v>
      </c>
      <c r="AJ47" s="79" t="b">
        <v>0</v>
      </c>
      <c r="AK47" s="79">
        <v>0</v>
      </c>
      <c r="AL47" s="85" t="s">
        <v>705</v>
      </c>
      <c r="AM47" s="79" t="s">
        <v>722</v>
      </c>
      <c r="AN47" s="79" t="b">
        <v>0</v>
      </c>
      <c r="AO47" s="85" t="s">
        <v>655</v>
      </c>
      <c r="AP47" s="79" t="s">
        <v>176</v>
      </c>
      <c r="AQ47" s="79">
        <v>0</v>
      </c>
      <c r="AR47" s="79">
        <v>0</v>
      </c>
      <c r="AS47" s="79"/>
      <c r="AT47" s="79"/>
      <c r="AU47" s="79"/>
      <c r="AV47" s="79"/>
      <c r="AW47" s="79"/>
      <c r="AX47" s="79"/>
      <c r="AY47" s="79"/>
      <c r="AZ47" s="79"/>
      <c r="BA47">
        <v>1</v>
      </c>
      <c r="BB47" s="78" t="str">
        <f>REPLACE(INDEX(GroupVertices[Group],MATCH(Edges[[#This Row],[Vertex 1]],GroupVertices[Vertex],0)),1,1,"")</f>
        <v>9</v>
      </c>
      <c r="BC47" s="78" t="str">
        <f>REPLACE(INDEX(GroupVertices[Group],MATCH(Edges[[#This Row],[Vertex 2]],GroupVertices[Vertex],0)),1,1,"")</f>
        <v>9</v>
      </c>
      <c r="BD47" s="48"/>
      <c r="BE47" s="49"/>
      <c r="BF47" s="48"/>
      <c r="BG47" s="49"/>
      <c r="BH47" s="48"/>
      <c r="BI47" s="49"/>
      <c r="BJ47" s="48"/>
      <c r="BK47" s="49"/>
      <c r="BL47" s="48"/>
    </row>
    <row r="48" spans="1:64" ht="15">
      <c r="A48" s="64" t="s">
        <v>228</v>
      </c>
      <c r="B48" s="64" t="s">
        <v>280</v>
      </c>
      <c r="C48" s="65" t="s">
        <v>2284</v>
      </c>
      <c r="D48" s="66">
        <v>3</v>
      </c>
      <c r="E48" s="67" t="s">
        <v>132</v>
      </c>
      <c r="F48" s="68">
        <v>35</v>
      </c>
      <c r="G48" s="65"/>
      <c r="H48" s="69"/>
      <c r="I48" s="70"/>
      <c r="J48" s="70"/>
      <c r="K48" s="34" t="s">
        <v>65</v>
      </c>
      <c r="L48" s="77">
        <v>48</v>
      </c>
      <c r="M48" s="77"/>
      <c r="N48" s="72"/>
      <c r="O48" s="79" t="s">
        <v>321</v>
      </c>
      <c r="P48" s="81">
        <v>43773.876076388886</v>
      </c>
      <c r="Q48" s="79" t="s">
        <v>339</v>
      </c>
      <c r="R48" s="82" t="s">
        <v>409</v>
      </c>
      <c r="S48" s="79" t="s">
        <v>433</v>
      </c>
      <c r="T48" s="79"/>
      <c r="U48" s="82" t="s">
        <v>460</v>
      </c>
      <c r="V48" s="82" t="s">
        <v>460</v>
      </c>
      <c r="W48" s="81">
        <v>43773.876076388886</v>
      </c>
      <c r="X48" s="82" t="s">
        <v>534</v>
      </c>
      <c r="Y48" s="79"/>
      <c r="Z48" s="79"/>
      <c r="AA48" s="85" t="s">
        <v>624</v>
      </c>
      <c r="AB48" s="85" t="s">
        <v>655</v>
      </c>
      <c r="AC48" s="79" t="b">
        <v>0</v>
      </c>
      <c r="AD48" s="79">
        <v>0</v>
      </c>
      <c r="AE48" s="85" t="s">
        <v>706</v>
      </c>
      <c r="AF48" s="79" t="b">
        <v>0</v>
      </c>
      <c r="AG48" s="79" t="s">
        <v>715</v>
      </c>
      <c r="AH48" s="79"/>
      <c r="AI48" s="85" t="s">
        <v>705</v>
      </c>
      <c r="AJ48" s="79" t="b">
        <v>0</v>
      </c>
      <c r="AK48" s="79">
        <v>0</v>
      </c>
      <c r="AL48" s="85" t="s">
        <v>705</v>
      </c>
      <c r="AM48" s="79" t="s">
        <v>722</v>
      </c>
      <c r="AN48" s="79" t="b">
        <v>0</v>
      </c>
      <c r="AO48" s="85" t="s">
        <v>655</v>
      </c>
      <c r="AP48" s="79" t="s">
        <v>176</v>
      </c>
      <c r="AQ48" s="79">
        <v>0</v>
      </c>
      <c r="AR48" s="79">
        <v>0</v>
      </c>
      <c r="AS48" s="79"/>
      <c r="AT48" s="79"/>
      <c r="AU48" s="79"/>
      <c r="AV48" s="79"/>
      <c r="AW48" s="79"/>
      <c r="AX48" s="79"/>
      <c r="AY48" s="79"/>
      <c r="AZ48" s="79"/>
      <c r="BA48">
        <v>1</v>
      </c>
      <c r="BB48" s="78" t="str">
        <f>REPLACE(INDEX(GroupVertices[Group],MATCH(Edges[[#This Row],[Vertex 1]],GroupVertices[Vertex],0)),1,1,"")</f>
        <v>9</v>
      </c>
      <c r="BC48" s="78" t="str">
        <f>REPLACE(INDEX(GroupVertices[Group],MATCH(Edges[[#This Row],[Vertex 2]],GroupVertices[Vertex],0)),1,1,"")</f>
        <v>9</v>
      </c>
      <c r="BD48" s="48">
        <v>0</v>
      </c>
      <c r="BE48" s="49">
        <v>0</v>
      </c>
      <c r="BF48" s="48">
        <v>0</v>
      </c>
      <c r="BG48" s="49">
        <v>0</v>
      </c>
      <c r="BH48" s="48">
        <v>0</v>
      </c>
      <c r="BI48" s="49">
        <v>0</v>
      </c>
      <c r="BJ48" s="48">
        <v>19</v>
      </c>
      <c r="BK48" s="49">
        <v>100</v>
      </c>
      <c r="BL48" s="48">
        <v>19</v>
      </c>
    </row>
    <row r="49" spans="1:64" ht="15">
      <c r="A49" s="64" t="s">
        <v>228</v>
      </c>
      <c r="B49" s="64" t="s">
        <v>274</v>
      </c>
      <c r="C49" s="65" t="s">
        <v>2284</v>
      </c>
      <c r="D49" s="66">
        <v>3</v>
      </c>
      <c r="E49" s="67" t="s">
        <v>132</v>
      </c>
      <c r="F49" s="68">
        <v>35</v>
      </c>
      <c r="G49" s="65"/>
      <c r="H49" s="69"/>
      <c r="I49" s="70"/>
      <c r="J49" s="70"/>
      <c r="K49" s="34" t="s">
        <v>65</v>
      </c>
      <c r="L49" s="77">
        <v>49</v>
      </c>
      <c r="M49" s="77"/>
      <c r="N49" s="72"/>
      <c r="O49" s="79" t="s">
        <v>321</v>
      </c>
      <c r="P49" s="81">
        <v>43773.876076388886</v>
      </c>
      <c r="Q49" s="79" t="s">
        <v>339</v>
      </c>
      <c r="R49" s="82" t="s">
        <v>409</v>
      </c>
      <c r="S49" s="79" t="s">
        <v>433</v>
      </c>
      <c r="T49" s="79"/>
      <c r="U49" s="82" t="s">
        <v>460</v>
      </c>
      <c r="V49" s="82" t="s">
        <v>460</v>
      </c>
      <c r="W49" s="81">
        <v>43773.876076388886</v>
      </c>
      <c r="X49" s="82" t="s">
        <v>534</v>
      </c>
      <c r="Y49" s="79"/>
      <c r="Z49" s="79"/>
      <c r="AA49" s="85" t="s">
        <v>624</v>
      </c>
      <c r="AB49" s="85" t="s">
        <v>655</v>
      </c>
      <c r="AC49" s="79" t="b">
        <v>0</v>
      </c>
      <c r="AD49" s="79">
        <v>0</v>
      </c>
      <c r="AE49" s="85" t="s">
        <v>706</v>
      </c>
      <c r="AF49" s="79" t="b">
        <v>0</v>
      </c>
      <c r="AG49" s="79" t="s">
        <v>715</v>
      </c>
      <c r="AH49" s="79"/>
      <c r="AI49" s="85" t="s">
        <v>705</v>
      </c>
      <c r="AJ49" s="79" t="b">
        <v>0</v>
      </c>
      <c r="AK49" s="79">
        <v>0</v>
      </c>
      <c r="AL49" s="85" t="s">
        <v>705</v>
      </c>
      <c r="AM49" s="79" t="s">
        <v>722</v>
      </c>
      <c r="AN49" s="79" t="b">
        <v>0</v>
      </c>
      <c r="AO49" s="85" t="s">
        <v>655</v>
      </c>
      <c r="AP49" s="79" t="s">
        <v>176</v>
      </c>
      <c r="AQ49" s="79">
        <v>0</v>
      </c>
      <c r="AR49" s="79">
        <v>0</v>
      </c>
      <c r="AS49" s="79"/>
      <c r="AT49" s="79"/>
      <c r="AU49" s="79"/>
      <c r="AV49" s="79"/>
      <c r="AW49" s="79"/>
      <c r="AX49" s="79"/>
      <c r="AY49" s="79"/>
      <c r="AZ49" s="79"/>
      <c r="BA49">
        <v>1</v>
      </c>
      <c r="BB49" s="78" t="str">
        <f>REPLACE(INDEX(GroupVertices[Group],MATCH(Edges[[#This Row],[Vertex 1]],GroupVertices[Vertex],0)),1,1,"")</f>
        <v>9</v>
      </c>
      <c r="BC49" s="78" t="str">
        <f>REPLACE(INDEX(GroupVertices[Group],MATCH(Edges[[#This Row],[Vertex 2]],GroupVertices[Vertex],0)),1,1,"")</f>
        <v>1</v>
      </c>
      <c r="BD49" s="48"/>
      <c r="BE49" s="49"/>
      <c r="BF49" s="48"/>
      <c r="BG49" s="49"/>
      <c r="BH49" s="48"/>
      <c r="BI49" s="49"/>
      <c r="BJ49" s="48"/>
      <c r="BK49" s="49"/>
      <c r="BL49" s="48"/>
    </row>
    <row r="50" spans="1:64" ht="15">
      <c r="A50" s="64" t="s">
        <v>228</v>
      </c>
      <c r="B50" s="64" t="s">
        <v>253</v>
      </c>
      <c r="C50" s="65" t="s">
        <v>2284</v>
      </c>
      <c r="D50" s="66">
        <v>3</v>
      </c>
      <c r="E50" s="67" t="s">
        <v>132</v>
      </c>
      <c r="F50" s="68">
        <v>35</v>
      </c>
      <c r="G50" s="65"/>
      <c r="H50" s="69"/>
      <c r="I50" s="70"/>
      <c r="J50" s="70"/>
      <c r="K50" s="34" t="s">
        <v>65</v>
      </c>
      <c r="L50" s="77">
        <v>50</v>
      </c>
      <c r="M50" s="77"/>
      <c r="N50" s="72"/>
      <c r="O50" s="79" t="s">
        <v>322</v>
      </c>
      <c r="P50" s="81">
        <v>43773.876076388886</v>
      </c>
      <c r="Q50" s="79" t="s">
        <v>339</v>
      </c>
      <c r="R50" s="82" t="s">
        <v>409</v>
      </c>
      <c r="S50" s="79" t="s">
        <v>433</v>
      </c>
      <c r="T50" s="79"/>
      <c r="U50" s="82" t="s">
        <v>460</v>
      </c>
      <c r="V50" s="82" t="s">
        <v>460</v>
      </c>
      <c r="W50" s="81">
        <v>43773.876076388886</v>
      </c>
      <c r="X50" s="82" t="s">
        <v>534</v>
      </c>
      <c r="Y50" s="79"/>
      <c r="Z50" s="79"/>
      <c r="AA50" s="85" t="s">
        <v>624</v>
      </c>
      <c r="AB50" s="85" t="s">
        <v>655</v>
      </c>
      <c r="AC50" s="79" t="b">
        <v>0</v>
      </c>
      <c r="AD50" s="79">
        <v>0</v>
      </c>
      <c r="AE50" s="85" t="s">
        <v>706</v>
      </c>
      <c r="AF50" s="79" t="b">
        <v>0</v>
      </c>
      <c r="AG50" s="79" t="s">
        <v>715</v>
      </c>
      <c r="AH50" s="79"/>
      <c r="AI50" s="85" t="s">
        <v>705</v>
      </c>
      <c r="AJ50" s="79" t="b">
        <v>0</v>
      </c>
      <c r="AK50" s="79">
        <v>0</v>
      </c>
      <c r="AL50" s="85" t="s">
        <v>705</v>
      </c>
      <c r="AM50" s="79" t="s">
        <v>722</v>
      </c>
      <c r="AN50" s="79" t="b">
        <v>0</v>
      </c>
      <c r="AO50" s="85" t="s">
        <v>655</v>
      </c>
      <c r="AP50" s="79" t="s">
        <v>176</v>
      </c>
      <c r="AQ50" s="79">
        <v>0</v>
      </c>
      <c r="AR50" s="79">
        <v>0</v>
      </c>
      <c r="AS50" s="79"/>
      <c r="AT50" s="79"/>
      <c r="AU50" s="79"/>
      <c r="AV50" s="79"/>
      <c r="AW50" s="79"/>
      <c r="AX50" s="79"/>
      <c r="AY50" s="79"/>
      <c r="AZ50" s="79"/>
      <c r="BA50">
        <v>1</v>
      </c>
      <c r="BB50" s="78" t="str">
        <f>REPLACE(INDEX(GroupVertices[Group],MATCH(Edges[[#This Row],[Vertex 1]],GroupVertices[Vertex],0)),1,1,"")</f>
        <v>9</v>
      </c>
      <c r="BC50" s="78" t="str">
        <f>REPLACE(INDEX(GroupVertices[Group],MATCH(Edges[[#This Row],[Vertex 2]],GroupVertices[Vertex],0)),1,1,"")</f>
        <v>1</v>
      </c>
      <c r="BD50" s="48"/>
      <c r="BE50" s="49"/>
      <c r="BF50" s="48"/>
      <c r="BG50" s="49"/>
      <c r="BH50" s="48"/>
      <c r="BI50" s="49"/>
      <c r="BJ50" s="48"/>
      <c r="BK50" s="49"/>
      <c r="BL50" s="48"/>
    </row>
    <row r="51" spans="1:64" ht="15">
      <c r="A51" s="64" t="s">
        <v>229</v>
      </c>
      <c r="B51" s="64" t="s">
        <v>274</v>
      </c>
      <c r="C51" s="65" t="s">
        <v>2284</v>
      </c>
      <c r="D51" s="66">
        <v>3</v>
      </c>
      <c r="E51" s="67" t="s">
        <v>132</v>
      </c>
      <c r="F51" s="68">
        <v>35</v>
      </c>
      <c r="G51" s="65"/>
      <c r="H51" s="69"/>
      <c r="I51" s="70"/>
      <c r="J51" s="70"/>
      <c r="K51" s="34" t="s">
        <v>65</v>
      </c>
      <c r="L51" s="77">
        <v>51</v>
      </c>
      <c r="M51" s="77"/>
      <c r="N51" s="72"/>
      <c r="O51" s="79" t="s">
        <v>321</v>
      </c>
      <c r="P51" s="81">
        <v>43773.878229166665</v>
      </c>
      <c r="Q51" s="79" t="s">
        <v>340</v>
      </c>
      <c r="R51" s="82" t="s">
        <v>410</v>
      </c>
      <c r="S51" s="79" t="s">
        <v>434</v>
      </c>
      <c r="T51" s="79"/>
      <c r="U51" s="79"/>
      <c r="V51" s="82" t="s">
        <v>487</v>
      </c>
      <c r="W51" s="81">
        <v>43773.878229166665</v>
      </c>
      <c r="X51" s="82" t="s">
        <v>535</v>
      </c>
      <c r="Y51" s="79"/>
      <c r="Z51" s="79"/>
      <c r="AA51" s="85" t="s">
        <v>625</v>
      </c>
      <c r="AB51" s="85" t="s">
        <v>655</v>
      </c>
      <c r="AC51" s="79" t="b">
        <v>0</v>
      </c>
      <c r="AD51" s="79">
        <v>0</v>
      </c>
      <c r="AE51" s="85" t="s">
        <v>706</v>
      </c>
      <c r="AF51" s="79" t="b">
        <v>0</v>
      </c>
      <c r="AG51" s="79" t="s">
        <v>715</v>
      </c>
      <c r="AH51" s="79"/>
      <c r="AI51" s="85" t="s">
        <v>705</v>
      </c>
      <c r="AJ51" s="79" t="b">
        <v>0</v>
      </c>
      <c r="AK51" s="79">
        <v>0</v>
      </c>
      <c r="AL51" s="85" t="s">
        <v>705</v>
      </c>
      <c r="AM51" s="79" t="s">
        <v>724</v>
      </c>
      <c r="AN51" s="79" t="b">
        <v>0</v>
      </c>
      <c r="AO51" s="85" t="s">
        <v>655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229</v>
      </c>
      <c r="B52" s="64" t="s">
        <v>253</v>
      </c>
      <c r="C52" s="65" t="s">
        <v>2284</v>
      </c>
      <c r="D52" s="66">
        <v>3</v>
      </c>
      <c r="E52" s="67" t="s">
        <v>132</v>
      </c>
      <c r="F52" s="68">
        <v>35</v>
      </c>
      <c r="G52" s="65"/>
      <c r="H52" s="69"/>
      <c r="I52" s="70"/>
      <c r="J52" s="70"/>
      <c r="K52" s="34" t="s">
        <v>65</v>
      </c>
      <c r="L52" s="77">
        <v>52</v>
      </c>
      <c r="M52" s="77"/>
      <c r="N52" s="72"/>
      <c r="O52" s="79" t="s">
        <v>322</v>
      </c>
      <c r="P52" s="81">
        <v>43773.878229166665</v>
      </c>
      <c r="Q52" s="79" t="s">
        <v>340</v>
      </c>
      <c r="R52" s="82" t="s">
        <v>410</v>
      </c>
      <c r="S52" s="79" t="s">
        <v>434</v>
      </c>
      <c r="T52" s="79"/>
      <c r="U52" s="79"/>
      <c r="V52" s="82" t="s">
        <v>487</v>
      </c>
      <c r="W52" s="81">
        <v>43773.878229166665</v>
      </c>
      <c r="X52" s="82" t="s">
        <v>535</v>
      </c>
      <c r="Y52" s="79"/>
      <c r="Z52" s="79"/>
      <c r="AA52" s="85" t="s">
        <v>625</v>
      </c>
      <c r="AB52" s="85" t="s">
        <v>655</v>
      </c>
      <c r="AC52" s="79" t="b">
        <v>0</v>
      </c>
      <c r="AD52" s="79">
        <v>0</v>
      </c>
      <c r="AE52" s="85" t="s">
        <v>706</v>
      </c>
      <c r="AF52" s="79" t="b">
        <v>0</v>
      </c>
      <c r="AG52" s="79" t="s">
        <v>715</v>
      </c>
      <c r="AH52" s="79"/>
      <c r="AI52" s="85" t="s">
        <v>705</v>
      </c>
      <c r="AJ52" s="79" t="b">
        <v>0</v>
      </c>
      <c r="AK52" s="79">
        <v>0</v>
      </c>
      <c r="AL52" s="85" t="s">
        <v>705</v>
      </c>
      <c r="AM52" s="79" t="s">
        <v>724</v>
      </c>
      <c r="AN52" s="79" t="b">
        <v>0</v>
      </c>
      <c r="AO52" s="85" t="s">
        <v>655</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2</v>
      </c>
      <c r="BG52" s="49">
        <v>10.526315789473685</v>
      </c>
      <c r="BH52" s="48">
        <v>1</v>
      </c>
      <c r="BI52" s="49">
        <v>5.2631578947368425</v>
      </c>
      <c r="BJ52" s="48">
        <v>17</v>
      </c>
      <c r="BK52" s="49">
        <v>89.47368421052632</v>
      </c>
      <c r="BL52" s="48">
        <v>19</v>
      </c>
    </row>
    <row r="53" spans="1:64" ht="15">
      <c r="A53" s="64" t="s">
        <v>230</v>
      </c>
      <c r="B53" s="64" t="s">
        <v>274</v>
      </c>
      <c r="C53" s="65" t="s">
        <v>2284</v>
      </c>
      <c r="D53" s="66">
        <v>3</v>
      </c>
      <c r="E53" s="67" t="s">
        <v>132</v>
      </c>
      <c r="F53" s="68">
        <v>35</v>
      </c>
      <c r="G53" s="65"/>
      <c r="H53" s="69"/>
      <c r="I53" s="70"/>
      <c r="J53" s="70"/>
      <c r="K53" s="34" t="s">
        <v>65</v>
      </c>
      <c r="L53" s="77">
        <v>53</v>
      </c>
      <c r="M53" s="77"/>
      <c r="N53" s="72"/>
      <c r="O53" s="79" t="s">
        <v>321</v>
      </c>
      <c r="P53" s="81">
        <v>43773.892488425925</v>
      </c>
      <c r="Q53" s="79" t="s">
        <v>341</v>
      </c>
      <c r="R53" s="79"/>
      <c r="S53" s="79"/>
      <c r="T53" s="79"/>
      <c r="U53" s="79"/>
      <c r="V53" s="82" t="s">
        <v>488</v>
      </c>
      <c r="W53" s="81">
        <v>43773.892488425925</v>
      </c>
      <c r="X53" s="82" t="s">
        <v>536</v>
      </c>
      <c r="Y53" s="79"/>
      <c r="Z53" s="79"/>
      <c r="AA53" s="85" t="s">
        <v>626</v>
      </c>
      <c r="AB53" s="85" t="s">
        <v>655</v>
      </c>
      <c r="AC53" s="79" t="b">
        <v>0</v>
      </c>
      <c r="AD53" s="79">
        <v>1</v>
      </c>
      <c r="AE53" s="85" t="s">
        <v>706</v>
      </c>
      <c r="AF53" s="79" t="b">
        <v>0</v>
      </c>
      <c r="AG53" s="79" t="s">
        <v>715</v>
      </c>
      <c r="AH53" s="79"/>
      <c r="AI53" s="85" t="s">
        <v>705</v>
      </c>
      <c r="AJ53" s="79" t="b">
        <v>0</v>
      </c>
      <c r="AK53" s="79">
        <v>0</v>
      </c>
      <c r="AL53" s="85" t="s">
        <v>705</v>
      </c>
      <c r="AM53" s="79" t="s">
        <v>719</v>
      </c>
      <c r="AN53" s="79" t="b">
        <v>0</v>
      </c>
      <c r="AO53" s="85" t="s">
        <v>655</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230</v>
      </c>
      <c r="B54" s="64" t="s">
        <v>253</v>
      </c>
      <c r="C54" s="65" t="s">
        <v>2284</v>
      </c>
      <c r="D54" s="66">
        <v>3</v>
      </c>
      <c r="E54" s="67" t="s">
        <v>132</v>
      </c>
      <c r="F54" s="68">
        <v>35</v>
      </c>
      <c r="G54" s="65"/>
      <c r="H54" s="69"/>
      <c r="I54" s="70"/>
      <c r="J54" s="70"/>
      <c r="K54" s="34" t="s">
        <v>65</v>
      </c>
      <c r="L54" s="77">
        <v>54</v>
      </c>
      <c r="M54" s="77"/>
      <c r="N54" s="72"/>
      <c r="O54" s="79" t="s">
        <v>322</v>
      </c>
      <c r="P54" s="81">
        <v>43773.892488425925</v>
      </c>
      <c r="Q54" s="79" t="s">
        <v>341</v>
      </c>
      <c r="R54" s="79"/>
      <c r="S54" s="79"/>
      <c r="T54" s="79"/>
      <c r="U54" s="79"/>
      <c r="V54" s="82" t="s">
        <v>488</v>
      </c>
      <c r="W54" s="81">
        <v>43773.892488425925</v>
      </c>
      <c r="X54" s="82" t="s">
        <v>536</v>
      </c>
      <c r="Y54" s="79"/>
      <c r="Z54" s="79"/>
      <c r="AA54" s="85" t="s">
        <v>626</v>
      </c>
      <c r="AB54" s="85" t="s">
        <v>655</v>
      </c>
      <c r="AC54" s="79" t="b">
        <v>0</v>
      </c>
      <c r="AD54" s="79">
        <v>1</v>
      </c>
      <c r="AE54" s="85" t="s">
        <v>706</v>
      </c>
      <c r="AF54" s="79" t="b">
        <v>0</v>
      </c>
      <c r="AG54" s="79" t="s">
        <v>715</v>
      </c>
      <c r="AH54" s="79"/>
      <c r="AI54" s="85" t="s">
        <v>705</v>
      </c>
      <c r="AJ54" s="79" t="b">
        <v>0</v>
      </c>
      <c r="AK54" s="79">
        <v>0</v>
      </c>
      <c r="AL54" s="85" t="s">
        <v>705</v>
      </c>
      <c r="AM54" s="79" t="s">
        <v>719</v>
      </c>
      <c r="AN54" s="79" t="b">
        <v>0</v>
      </c>
      <c r="AO54" s="85" t="s">
        <v>655</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5</v>
      </c>
      <c r="BK54" s="49">
        <v>100</v>
      </c>
      <c r="BL54" s="48">
        <v>5</v>
      </c>
    </row>
    <row r="55" spans="1:64" ht="15">
      <c r="A55" s="64" t="s">
        <v>231</v>
      </c>
      <c r="B55" s="64" t="s">
        <v>231</v>
      </c>
      <c r="C55" s="65" t="s">
        <v>2284</v>
      </c>
      <c r="D55" s="66">
        <v>3</v>
      </c>
      <c r="E55" s="67" t="s">
        <v>132</v>
      </c>
      <c r="F55" s="68">
        <v>35</v>
      </c>
      <c r="G55" s="65"/>
      <c r="H55" s="69"/>
      <c r="I55" s="70"/>
      <c r="J55" s="70"/>
      <c r="K55" s="34" t="s">
        <v>65</v>
      </c>
      <c r="L55" s="77">
        <v>55</v>
      </c>
      <c r="M55" s="77"/>
      <c r="N55" s="72"/>
      <c r="O55" s="79" t="s">
        <v>176</v>
      </c>
      <c r="P55" s="81">
        <v>43773.895787037036</v>
      </c>
      <c r="Q55" s="79" t="s">
        <v>342</v>
      </c>
      <c r="R55" s="82" t="s">
        <v>408</v>
      </c>
      <c r="S55" s="79" t="s">
        <v>432</v>
      </c>
      <c r="T55" s="79" t="s">
        <v>448</v>
      </c>
      <c r="U55" s="79"/>
      <c r="V55" s="82" t="s">
        <v>489</v>
      </c>
      <c r="W55" s="81">
        <v>43773.895787037036</v>
      </c>
      <c r="X55" s="82" t="s">
        <v>537</v>
      </c>
      <c r="Y55" s="79"/>
      <c r="Z55" s="79"/>
      <c r="AA55" s="85" t="s">
        <v>627</v>
      </c>
      <c r="AB55" s="79"/>
      <c r="AC55" s="79" t="b">
        <v>0</v>
      </c>
      <c r="AD55" s="79">
        <v>2</v>
      </c>
      <c r="AE55" s="85" t="s">
        <v>705</v>
      </c>
      <c r="AF55" s="79" t="b">
        <v>1</v>
      </c>
      <c r="AG55" s="79" t="s">
        <v>715</v>
      </c>
      <c r="AH55" s="79"/>
      <c r="AI55" s="85" t="s">
        <v>655</v>
      </c>
      <c r="AJ55" s="79" t="b">
        <v>0</v>
      </c>
      <c r="AK55" s="79">
        <v>0</v>
      </c>
      <c r="AL55" s="85" t="s">
        <v>705</v>
      </c>
      <c r="AM55" s="79" t="s">
        <v>720</v>
      </c>
      <c r="AN55" s="79" t="b">
        <v>0</v>
      </c>
      <c r="AO55" s="85" t="s">
        <v>627</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v>0</v>
      </c>
      <c r="BE55" s="49">
        <v>0</v>
      </c>
      <c r="BF55" s="48">
        <v>2</v>
      </c>
      <c r="BG55" s="49">
        <v>11.11111111111111</v>
      </c>
      <c r="BH55" s="48">
        <v>0</v>
      </c>
      <c r="BI55" s="49">
        <v>0</v>
      </c>
      <c r="BJ55" s="48">
        <v>16</v>
      </c>
      <c r="BK55" s="49">
        <v>88.88888888888889</v>
      </c>
      <c r="BL55" s="48">
        <v>18</v>
      </c>
    </row>
    <row r="56" spans="1:64" ht="15">
      <c r="A56" s="64" t="s">
        <v>232</v>
      </c>
      <c r="B56" s="64" t="s">
        <v>281</v>
      </c>
      <c r="C56" s="65" t="s">
        <v>2284</v>
      </c>
      <c r="D56" s="66">
        <v>3</v>
      </c>
      <c r="E56" s="67" t="s">
        <v>132</v>
      </c>
      <c r="F56" s="68">
        <v>35</v>
      </c>
      <c r="G56" s="65"/>
      <c r="H56" s="69"/>
      <c r="I56" s="70"/>
      <c r="J56" s="70"/>
      <c r="K56" s="34" t="s">
        <v>65</v>
      </c>
      <c r="L56" s="77">
        <v>56</v>
      </c>
      <c r="M56" s="77"/>
      <c r="N56" s="72"/>
      <c r="O56" s="79" t="s">
        <v>322</v>
      </c>
      <c r="P56" s="81">
        <v>43773.90366898148</v>
      </c>
      <c r="Q56" s="79" t="s">
        <v>343</v>
      </c>
      <c r="R56" s="79"/>
      <c r="S56" s="79"/>
      <c r="T56" s="79"/>
      <c r="U56" s="79"/>
      <c r="V56" s="82" t="s">
        <v>490</v>
      </c>
      <c r="W56" s="81">
        <v>43773.90366898148</v>
      </c>
      <c r="X56" s="82" t="s">
        <v>538</v>
      </c>
      <c r="Y56" s="79"/>
      <c r="Z56" s="79"/>
      <c r="AA56" s="85" t="s">
        <v>628</v>
      </c>
      <c r="AB56" s="85" t="s">
        <v>699</v>
      </c>
      <c r="AC56" s="79" t="b">
        <v>0</v>
      </c>
      <c r="AD56" s="79">
        <v>1</v>
      </c>
      <c r="AE56" s="85" t="s">
        <v>709</v>
      </c>
      <c r="AF56" s="79" t="b">
        <v>0</v>
      </c>
      <c r="AG56" s="79" t="s">
        <v>715</v>
      </c>
      <c r="AH56" s="79"/>
      <c r="AI56" s="85" t="s">
        <v>705</v>
      </c>
      <c r="AJ56" s="79" t="b">
        <v>0</v>
      </c>
      <c r="AK56" s="79">
        <v>0</v>
      </c>
      <c r="AL56" s="85" t="s">
        <v>705</v>
      </c>
      <c r="AM56" s="79" t="s">
        <v>722</v>
      </c>
      <c r="AN56" s="79" t="b">
        <v>0</v>
      </c>
      <c r="AO56" s="85" t="s">
        <v>699</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1</v>
      </c>
      <c r="BG56" s="49">
        <v>11.11111111111111</v>
      </c>
      <c r="BH56" s="48">
        <v>0</v>
      </c>
      <c r="BI56" s="49">
        <v>0</v>
      </c>
      <c r="BJ56" s="48">
        <v>8</v>
      </c>
      <c r="BK56" s="49">
        <v>88.88888888888889</v>
      </c>
      <c r="BL56" s="48">
        <v>9</v>
      </c>
    </row>
    <row r="57" spans="1:64" ht="15">
      <c r="A57" s="64" t="s">
        <v>232</v>
      </c>
      <c r="B57" s="64" t="s">
        <v>274</v>
      </c>
      <c r="C57" s="65" t="s">
        <v>2284</v>
      </c>
      <c r="D57" s="66">
        <v>3</v>
      </c>
      <c r="E57" s="67" t="s">
        <v>132</v>
      </c>
      <c r="F57" s="68">
        <v>35</v>
      </c>
      <c r="G57" s="65"/>
      <c r="H57" s="69"/>
      <c r="I57" s="70"/>
      <c r="J57" s="70"/>
      <c r="K57" s="34" t="s">
        <v>65</v>
      </c>
      <c r="L57" s="77">
        <v>57</v>
      </c>
      <c r="M57" s="77"/>
      <c r="N57" s="72"/>
      <c r="O57" s="79" t="s">
        <v>321</v>
      </c>
      <c r="P57" s="81">
        <v>43773.90366898148</v>
      </c>
      <c r="Q57" s="79" t="s">
        <v>343</v>
      </c>
      <c r="R57" s="79"/>
      <c r="S57" s="79"/>
      <c r="T57" s="79"/>
      <c r="U57" s="79"/>
      <c r="V57" s="82" t="s">
        <v>490</v>
      </c>
      <c r="W57" s="81">
        <v>43773.90366898148</v>
      </c>
      <c r="X57" s="82" t="s">
        <v>538</v>
      </c>
      <c r="Y57" s="79"/>
      <c r="Z57" s="79"/>
      <c r="AA57" s="85" t="s">
        <v>628</v>
      </c>
      <c r="AB57" s="85" t="s">
        <v>699</v>
      </c>
      <c r="AC57" s="79" t="b">
        <v>0</v>
      </c>
      <c r="AD57" s="79">
        <v>1</v>
      </c>
      <c r="AE57" s="85" t="s">
        <v>709</v>
      </c>
      <c r="AF57" s="79" t="b">
        <v>0</v>
      </c>
      <c r="AG57" s="79" t="s">
        <v>715</v>
      </c>
      <c r="AH57" s="79"/>
      <c r="AI57" s="85" t="s">
        <v>705</v>
      </c>
      <c r="AJ57" s="79" t="b">
        <v>0</v>
      </c>
      <c r="AK57" s="79">
        <v>0</v>
      </c>
      <c r="AL57" s="85" t="s">
        <v>705</v>
      </c>
      <c r="AM57" s="79" t="s">
        <v>722</v>
      </c>
      <c r="AN57" s="79" t="b">
        <v>0</v>
      </c>
      <c r="AO57" s="85" t="s">
        <v>699</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232</v>
      </c>
      <c r="B58" s="64" t="s">
        <v>253</v>
      </c>
      <c r="C58" s="65" t="s">
        <v>2284</v>
      </c>
      <c r="D58" s="66">
        <v>3</v>
      </c>
      <c r="E58" s="67" t="s">
        <v>132</v>
      </c>
      <c r="F58" s="68">
        <v>35</v>
      </c>
      <c r="G58" s="65"/>
      <c r="H58" s="69"/>
      <c r="I58" s="70"/>
      <c r="J58" s="70"/>
      <c r="K58" s="34" t="s">
        <v>65</v>
      </c>
      <c r="L58" s="77">
        <v>58</v>
      </c>
      <c r="M58" s="77"/>
      <c r="N58" s="72"/>
      <c r="O58" s="79" t="s">
        <v>321</v>
      </c>
      <c r="P58" s="81">
        <v>43773.90366898148</v>
      </c>
      <c r="Q58" s="79" t="s">
        <v>343</v>
      </c>
      <c r="R58" s="79"/>
      <c r="S58" s="79"/>
      <c r="T58" s="79"/>
      <c r="U58" s="79"/>
      <c r="V58" s="82" t="s">
        <v>490</v>
      </c>
      <c r="W58" s="81">
        <v>43773.90366898148</v>
      </c>
      <c r="X58" s="82" t="s">
        <v>538</v>
      </c>
      <c r="Y58" s="79"/>
      <c r="Z58" s="79"/>
      <c r="AA58" s="85" t="s">
        <v>628</v>
      </c>
      <c r="AB58" s="85" t="s">
        <v>699</v>
      </c>
      <c r="AC58" s="79" t="b">
        <v>0</v>
      </c>
      <c r="AD58" s="79">
        <v>1</v>
      </c>
      <c r="AE58" s="85" t="s">
        <v>709</v>
      </c>
      <c r="AF58" s="79" t="b">
        <v>0</v>
      </c>
      <c r="AG58" s="79" t="s">
        <v>715</v>
      </c>
      <c r="AH58" s="79"/>
      <c r="AI58" s="85" t="s">
        <v>705</v>
      </c>
      <c r="AJ58" s="79" t="b">
        <v>0</v>
      </c>
      <c r="AK58" s="79">
        <v>0</v>
      </c>
      <c r="AL58" s="85" t="s">
        <v>705</v>
      </c>
      <c r="AM58" s="79" t="s">
        <v>722</v>
      </c>
      <c r="AN58" s="79" t="b">
        <v>0</v>
      </c>
      <c r="AO58" s="85" t="s">
        <v>699</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233</v>
      </c>
      <c r="B59" s="64" t="s">
        <v>233</v>
      </c>
      <c r="C59" s="65" t="s">
        <v>2284</v>
      </c>
      <c r="D59" s="66">
        <v>3</v>
      </c>
      <c r="E59" s="67" t="s">
        <v>132</v>
      </c>
      <c r="F59" s="68">
        <v>35</v>
      </c>
      <c r="G59" s="65"/>
      <c r="H59" s="69"/>
      <c r="I59" s="70"/>
      <c r="J59" s="70"/>
      <c r="K59" s="34" t="s">
        <v>65</v>
      </c>
      <c r="L59" s="77">
        <v>59</v>
      </c>
      <c r="M59" s="77"/>
      <c r="N59" s="72"/>
      <c r="O59" s="79" t="s">
        <v>176</v>
      </c>
      <c r="P59" s="81">
        <v>43773.924525462964</v>
      </c>
      <c r="Q59" s="79" t="s">
        <v>344</v>
      </c>
      <c r="R59" s="82" t="s">
        <v>408</v>
      </c>
      <c r="S59" s="79" t="s">
        <v>432</v>
      </c>
      <c r="T59" s="79" t="s">
        <v>449</v>
      </c>
      <c r="U59" s="79"/>
      <c r="V59" s="82" t="s">
        <v>491</v>
      </c>
      <c r="W59" s="81">
        <v>43773.924525462964</v>
      </c>
      <c r="X59" s="82" t="s">
        <v>539</v>
      </c>
      <c r="Y59" s="79"/>
      <c r="Z59" s="79"/>
      <c r="AA59" s="85" t="s">
        <v>629</v>
      </c>
      <c r="AB59" s="79"/>
      <c r="AC59" s="79" t="b">
        <v>0</v>
      </c>
      <c r="AD59" s="79">
        <v>0</v>
      </c>
      <c r="AE59" s="85" t="s">
        <v>705</v>
      </c>
      <c r="AF59" s="79" t="b">
        <v>1</v>
      </c>
      <c r="AG59" s="79" t="s">
        <v>717</v>
      </c>
      <c r="AH59" s="79"/>
      <c r="AI59" s="85" t="s">
        <v>655</v>
      </c>
      <c r="AJ59" s="79" t="b">
        <v>0</v>
      </c>
      <c r="AK59" s="79">
        <v>0</v>
      </c>
      <c r="AL59" s="85" t="s">
        <v>705</v>
      </c>
      <c r="AM59" s="79" t="s">
        <v>719</v>
      </c>
      <c r="AN59" s="79" t="b">
        <v>0</v>
      </c>
      <c r="AO59" s="85" t="s">
        <v>629</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v>0</v>
      </c>
      <c r="BE59" s="49">
        <v>0</v>
      </c>
      <c r="BF59" s="48">
        <v>0</v>
      </c>
      <c r="BG59" s="49">
        <v>0</v>
      </c>
      <c r="BH59" s="48">
        <v>0</v>
      </c>
      <c r="BI59" s="49">
        <v>0</v>
      </c>
      <c r="BJ59" s="48">
        <v>1</v>
      </c>
      <c r="BK59" s="49">
        <v>100</v>
      </c>
      <c r="BL59" s="48">
        <v>1</v>
      </c>
    </row>
    <row r="60" spans="1:64" ht="15">
      <c r="A60" s="64" t="s">
        <v>234</v>
      </c>
      <c r="B60" s="64" t="s">
        <v>234</v>
      </c>
      <c r="C60" s="65" t="s">
        <v>2284</v>
      </c>
      <c r="D60" s="66">
        <v>3</v>
      </c>
      <c r="E60" s="67" t="s">
        <v>132</v>
      </c>
      <c r="F60" s="68">
        <v>35</v>
      </c>
      <c r="G60" s="65"/>
      <c r="H60" s="69"/>
      <c r="I60" s="70"/>
      <c r="J60" s="70"/>
      <c r="K60" s="34" t="s">
        <v>65</v>
      </c>
      <c r="L60" s="77">
        <v>60</v>
      </c>
      <c r="M60" s="77"/>
      <c r="N60" s="72"/>
      <c r="O60" s="79" t="s">
        <v>176</v>
      </c>
      <c r="P60" s="81">
        <v>43773.869363425925</v>
      </c>
      <c r="Q60" s="79" t="s">
        <v>345</v>
      </c>
      <c r="R60" s="82" t="s">
        <v>408</v>
      </c>
      <c r="S60" s="79" t="s">
        <v>432</v>
      </c>
      <c r="T60" s="79"/>
      <c r="U60" s="79"/>
      <c r="V60" s="82" t="s">
        <v>492</v>
      </c>
      <c r="W60" s="81">
        <v>43773.869363425925</v>
      </c>
      <c r="X60" s="82" t="s">
        <v>540</v>
      </c>
      <c r="Y60" s="79"/>
      <c r="Z60" s="79"/>
      <c r="AA60" s="85" t="s">
        <v>630</v>
      </c>
      <c r="AB60" s="79"/>
      <c r="AC60" s="79" t="b">
        <v>0</v>
      </c>
      <c r="AD60" s="79">
        <v>4</v>
      </c>
      <c r="AE60" s="85" t="s">
        <v>705</v>
      </c>
      <c r="AF60" s="79" t="b">
        <v>1</v>
      </c>
      <c r="AG60" s="79" t="s">
        <v>715</v>
      </c>
      <c r="AH60" s="79"/>
      <c r="AI60" s="85" t="s">
        <v>655</v>
      </c>
      <c r="AJ60" s="79" t="b">
        <v>0</v>
      </c>
      <c r="AK60" s="79">
        <v>0</v>
      </c>
      <c r="AL60" s="85" t="s">
        <v>705</v>
      </c>
      <c r="AM60" s="79" t="s">
        <v>722</v>
      </c>
      <c r="AN60" s="79" t="b">
        <v>0</v>
      </c>
      <c r="AO60" s="85" t="s">
        <v>630</v>
      </c>
      <c r="AP60" s="79" t="s">
        <v>176</v>
      </c>
      <c r="AQ60" s="79">
        <v>0</v>
      </c>
      <c r="AR60" s="79">
        <v>0</v>
      </c>
      <c r="AS60" s="79"/>
      <c r="AT60" s="79"/>
      <c r="AU60" s="79"/>
      <c r="AV60" s="79"/>
      <c r="AW60" s="79"/>
      <c r="AX60" s="79"/>
      <c r="AY60" s="79"/>
      <c r="AZ60" s="79"/>
      <c r="BA60">
        <v>1</v>
      </c>
      <c r="BB60" s="78" t="str">
        <f>REPLACE(INDEX(GroupVertices[Group],MATCH(Edges[[#This Row],[Vertex 1]],GroupVertices[Vertex],0)),1,1,"")</f>
        <v>10</v>
      </c>
      <c r="BC60" s="78" t="str">
        <f>REPLACE(INDEX(GroupVertices[Group],MATCH(Edges[[#This Row],[Vertex 2]],GroupVertices[Vertex],0)),1,1,"")</f>
        <v>10</v>
      </c>
      <c r="BD60" s="48">
        <v>1</v>
      </c>
      <c r="BE60" s="49">
        <v>7.6923076923076925</v>
      </c>
      <c r="BF60" s="48">
        <v>0</v>
      </c>
      <c r="BG60" s="49">
        <v>0</v>
      </c>
      <c r="BH60" s="48">
        <v>0</v>
      </c>
      <c r="BI60" s="49">
        <v>0</v>
      </c>
      <c r="BJ60" s="48">
        <v>12</v>
      </c>
      <c r="BK60" s="49">
        <v>92.3076923076923</v>
      </c>
      <c r="BL60" s="48">
        <v>13</v>
      </c>
    </row>
    <row r="61" spans="1:64" ht="15">
      <c r="A61" s="64" t="s">
        <v>235</v>
      </c>
      <c r="B61" s="64" t="s">
        <v>234</v>
      </c>
      <c r="C61" s="65" t="s">
        <v>2284</v>
      </c>
      <c r="D61" s="66">
        <v>3</v>
      </c>
      <c r="E61" s="67" t="s">
        <v>132</v>
      </c>
      <c r="F61" s="68">
        <v>35</v>
      </c>
      <c r="G61" s="65"/>
      <c r="H61" s="69"/>
      <c r="I61" s="70"/>
      <c r="J61" s="70"/>
      <c r="K61" s="34" t="s">
        <v>65</v>
      </c>
      <c r="L61" s="77">
        <v>61</v>
      </c>
      <c r="M61" s="77"/>
      <c r="N61" s="72"/>
      <c r="O61" s="79" t="s">
        <v>321</v>
      </c>
      <c r="P61" s="81">
        <v>43774.06815972222</v>
      </c>
      <c r="Q61" s="79" t="s">
        <v>346</v>
      </c>
      <c r="R61" s="82" t="s">
        <v>408</v>
      </c>
      <c r="S61" s="79" t="s">
        <v>432</v>
      </c>
      <c r="T61" s="79"/>
      <c r="U61" s="79"/>
      <c r="V61" s="82" t="s">
        <v>493</v>
      </c>
      <c r="W61" s="81">
        <v>43774.06815972222</v>
      </c>
      <c r="X61" s="82" t="s">
        <v>541</v>
      </c>
      <c r="Y61" s="79"/>
      <c r="Z61" s="79"/>
      <c r="AA61" s="85" t="s">
        <v>631</v>
      </c>
      <c r="AB61" s="79"/>
      <c r="AC61" s="79" t="b">
        <v>0</v>
      </c>
      <c r="AD61" s="79">
        <v>0</v>
      </c>
      <c r="AE61" s="85" t="s">
        <v>705</v>
      </c>
      <c r="AF61" s="79" t="b">
        <v>1</v>
      </c>
      <c r="AG61" s="79" t="s">
        <v>715</v>
      </c>
      <c r="AH61" s="79"/>
      <c r="AI61" s="85" t="s">
        <v>655</v>
      </c>
      <c r="AJ61" s="79" t="b">
        <v>0</v>
      </c>
      <c r="AK61" s="79">
        <v>1</v>
      </c>
      <c r="AL61" s="85" t="s">
        <v>630</v>
      </c>
      <c r="AM61" s="79" t="s">
        <v>720</v>
      </c>
      <c r="AN61" s="79" t="b">
        <v>0</v>
      </c>
      <c r="AO61" s="85" t="s">
        <v>630</v>
      </c>
      <c r="AP61" s="79" t="s">
        <v>176</v>
      </c>
      <c r="AQ61" s="79">
        <v>0</v>
      </c>
      <c r="AR61" s="79">
        <v>0</v>
      </c>
      <c r="AS61" s="79"/>
      <c r="AT61" s="79"/>
      <c r="AU61" s="79"/>
      <c r="AV61" s="79"/>
      <c r="AW61" s="79"/>
      <c r="AX61" s="79"/>
      <c r="AY61" s="79"/>
      <c r="AZ61" s="79"/>
      <c r="BA61">
        <v>1</v>
      </c>
      <c r="BB61" s="78" t="str">
        <f>REPLACE(INDEX(GroupVertices[Group],MATCH(Edges[[#This Row],[Vertex 1]],GroupVertices[Vertex],0)),1,1,"")</f>
        <v>10</v>
      </c>
      <c r="BC61" s="78" t="str">
        <f>REPLACE(INDEX(GroupVertices[Group],MATCH(Edges[[#This Row],[Vertex 2]],GroupVertices[Vertex],0)),1,1,"")</f>
        <v>10</v>
      </c>
      <c r="BD61" s="48">
        <v>1</v>
      </c>
      <c r="BE61" s="49">
        <v>6.666666666666667</v>
      </c>
      <c r="BF61" s="48">
        <v>0</v>
      </c>
      <c r="BG61" s="49">
        <v>0</v>
      </c>
      <c r="BH61" s="48">
        <v>0</v>
      </c>
      <c r="BI61" s="49">
        <v>0</v>
      </c>
      <c r="BJ61" s="48">
        <v>14</v>
      </c>
      <c r="BK61" s="49">
        <v>93.33333333333333</v>
      </c>
      <c r="BL61" s="48">
        <v>15</v>
      </c>
    </row>
    <row r="62" spans="1:64" ht="15">
      <c r="A62" s="64" t="s">
        <v>236</v>
      </c>
      <c r="B62" s="64" t="s">
        <v>282</v>
      </c>
      <c r="C62" s="65" t="s">
        <v>2284</v>
      </c>
      <c r="D62" s="66">
        <v>3</v>
      </c>
      <c r="E62" s="67" t="s">
        <v>132</v>
      </c>
      <c r="F62" s="68">
        <v>35</v>
      </c>
      <c r="G62" s="65"/>
      <c r="H62" s="69"/>
      <c r="I62" s="70"/>
      <c r="J62" s="70"/>
      <c r="K62" s="34" t="s">
        <v>65</v>
      </c>
      <c r="L62" s="77">
        <v>62</v>
      </c>
      <c r="M62" s="77"/>
      <c r="N62" s="72"/>
      <c r="O62" s="79" t="s">
        <v>321</v>
      </c>
      <c r="P62" s="81">
        <v>43773.832395833335</v>
      </c>
      <c r="Q62" s="79" t="s">
        <v>347</v>
      </c>
      <c r="R62" s="79"/>
      <c r="S62" s="79"/>
      <c r="T62" s="79"/>
      <c r="U62" s="79"/>
      <c r="V62" s="82" t="s">
        <v>494</v>
      </c>
      <c r="W62" s="81">
        <v>43773.832395833335</v>
      </c>
      <c r="X62" s="82" t="s">
        <v>542</v>
      </c>
      <c r="Y62" s="79"/>
      <c r="Z62" s="79"/>
      <c r="AA62" s="85" t="s">
        <v>632</v>
      </c>
      <c r="AB62" s="85" t="s">
        <v>700</v>
      </c>
      <c r="AC62" s="79" t="b">
        <v>0</v>
      </c>
      <c r="AD62" s="79">
        <v>0</v>
      </c>
      <c r="AE62" s="85" t="s">
        <v>710</v>
      </c>
      <c r="AF62" s="79" t="b">
        <v>0</v>
      </c>
      <c r="AG62" s="79" t="s">
        <v>715</v>
      </c>
      <c r="AH62" s="79"/>
      <c r="AI62" s="85" t="s">
        <v>705</v>
      </c>
      <c r="AJ62" s="79" t="b">
        <v>0</v>
      </c>
      <c r="AK62" s="79">
        <v>0</v>
      </c>
      <c r="AL62" s="85" t="s">
        <v>705</v>
      </c>
      <c r="AM62" s="79" t="s">
        <v>726</v>
      </c>
      <c r="AN62" s="79" t="b">
        <v>0</v>
      </c>
      <c r="AO62" s="85" t="s">
        <v>700</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236</v>
      </c>
      <c r="B63" s="64" t="s">
        <v>283</v>
      </c>
      <c r="C63" s="65" t="s">
        <v>2284</v>
      </c>
      <c r="D63" s="66">
        <v>3</v>
      </c>
      <c r="E63" s="67" t="s">
        <v>132</v>
      </c>
      <c r="F63" s="68">
        <v>35</v>
      </c>
      <c r="G63" s="65"/>
      <c r="H63" s="69"/>
      <c r="I63" s="70"/>
      <c r="J63" s="70"/>
      <c r="K63" s="34" t="s">
        <v>65</v>
      </c>
      <c r="L63" s="77">
        <v>63</v>
      </c>
      <c r="M63" s="77"/>
      <c r="N63" s="72"/>
      <c r="O63" s="79" t="s">
        <v>321</v>
      </c>
      <c r="P63" s="81">
        <v>43773.832395833335</v>
      </c>
      <c r="Q63" s="79" t="s">
        <v>347</v>
      </c>
      <c r="R63" s="79"/>
      <c r="S63" s="79"/>
      <c r="T63" s="79"/>
      <c r="U63" s="79"/>
      <c r="V63" s="82" t="s">
        <v>494</v>
      </c>
      <c r="W63" s="81">
        <v>43773.832395833335</v>
      </c>
      <c r="X63" s="82" t="s">
        <v>542</v>
      </c>
      <c r="Y63" s="79"/>
      <c r="Z63" s="79"/>
      <c r="AA63" s="85" t="s">
        <v>632</v>
      </c>
      <c r="AB63" s="85" t="s">
        <v>700</v>
      </c>
      <c r="AC63" s="79" t="b">
        <v>0</v>
      </c>
      <c r="AD63" s="79">
        <v>0</v>
      </c>
      <c r="AE63" s="85" t="s">
        <v>710</v>
      </c>
      <c r="AF63" s="79" t="b">
        <v>0</v>
      </c>
      <c r="AG63" s="79" t="s">
        <v>715</v>
      </c>
      <c r="AH63" s="79"/>
      <c r="AI63" s="85" t="s">
        <v>705</v>
      </c>
      <c r="AJ63" s="79" t="b">
        <v>0</v>
      </c>
      <c r="AK63" s="79">
        <v>0</v>
      </c>
      <c r="AL63" s="85" t="s">
        <v>705</v>
      </c>
      <c r="AM63" s="79" t="s">
        <v>726</v>
      </c>
      <c r="AN63" s="79" t="b">
        <v>0</v>
      </c>
      <c r="AO63" s="85" t="s">
        <v>700</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236</v>
      </c>
      <c r="B64" s="64" t="s">
        <v>284</v>
      </c>
      <c r="C64" s="65" t="s">
        <v>2284</v>
      </c>
      <c r="D64" s="66">
        <v>3</v>
      </c>
      <c r="E64" s="67" t="s">
        <v>132</v>
      </c>
      <c r="F64" s="68">
        <v>35</v>
      </c>
      <c r="G64" s="65"/>
      <c r="H64" s="69"/>
      <c r="I64" s="70"/>
      <c r="J64" s="70"/>
      <c r="K64" s="34" t="s">
        <v>65</v>
      </c>
      <c r="L64" s="77">
        <v>64</v>
      </c>
      <c r="M64" s="77"/>
      <c r="N64" s="72"/>
      <c r="O64" s="79" t="s">
        <v>321</v>
      </c>
      <c r="P64" s="81">
        <v>43773.832395833335</v>
      </c>
      <c r="Q64" s="79" t="s">
        <v>347</v>
      </c>
      <c r="R64" s="79"/>
      <c r="S64" s="79"/>
      <c r="T64" s="79"/>
      <c r="U64" s="79"/>
      <c r="V64" s="82" t="s">
        <v>494</v>
      </c>
      <c r="W64" s="81">
        <v>43773.832395833335</v>
      </c>
      <c r="X64" s="82" t="s">
        <v>542</v>
      </c>
      <c r="Y64" s="79"/>
      <c r="Z64" s="79"/>
      <c r="AA64" s="85" t="s">
        <v>632</v>
      </c>
      <c r="AB64" s="85" t="s">
        <v>700</v>
      </c>
      <c r="AC64" s="79" t="b">
        <v>0</v>
      </c>
      <c r="AD64" s="79">
        <v>0</v>
      </c>
      <c r="AE64" s="85" t="s">
        <v>710</v>
      </c>
      <c r="AF64" s="79" t="b">
        <v>0</v>
      </c>
      <c r="AG64" s="79" t="s">
        <v>715</v>
      </c>
      <c r="AH64" s="79"/>
      <c r="AI64" s="85" t="s">
        <v>705</v>
      </c>
      <c r="AJ64" s="79" t="b">
        <v>0</v>
      </c>
      <c r="AK64" s="79">
        <v>0</v>
      </c>
      <c r="AL64" s="85" t="s">
        <v>705</v>
      </c>
      <c r="AM64" s="79" t="s">
        <v>726</v>
      </c>
      <c r="AN64" s="79" t="b">
        <v>0</v>
      </c>
      <c r="AO64" s="85" t="s">
        <v>700</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236</v>
      </c>
      <c r="B65" s="64" t="s">
        <v>285</v>
      </c>
      <c r="C65" s="65" t="s">
        <v>2284</v>
      </c>
      <c r="D65" s="66">
        <v>3</v>
      </c>
      <c r="E65" s="67" t="s">
        <v>132</v>
      </c>
      <c r="F65" s="68">
        <v>35</v>
      </c>
      <c r="G65" s="65"/>
      <c r="H65" s="69"/>
      <c r="I65" s="70"/>
      <c r="J65" s="70"/>
      <c r="K65" s="34" t="s">
        <v>65</v>
      </c>
      <c r="L65" s="77">
        <v>65</v>
      </c>
      <c r="M65" s="77"/>
      <c r="N65" s="72"/>
      <c r="O65" s="79" t="s">
        <v>321</v>
      </c>
      <c r="P65" s="81">
        <v>43773.832395833335</v>
      </c>
      <c r="Q65" s="79" t="s">
        <v>347</v>
      </c>
      <c r="R65" s="79"/>
      <c r="S65" s="79"/>
      <c r="T65" s="79"/>
      <c r="U65" s="79"/>
      <c r="V65" s="82" t="s">
        <v>494</v>
      </c>
      <c r="W65" s="81">
        <v>43773.832395833335</v>
      </c>
      <c r="X65" s="82" t="s">
        <v>542</v>
      </c>
      <c r="Y65" s="79"/>
      <c r="Z65" s="79"/>
      <c r="AA65" s="85" t="s">
        <v>632</v>
      </c>
      <c r="AB65" s="85" t="s">
        <v>700</v>
      </c>
      <c r="AC65" s="79" t="b">
        <v>0</v>
      </c>
      <c r="AD65" s="79">
        <v>0</v>
      </c>
      <c r="AE65" s="85" t="s">
        <v>710</v>
      </c>
      <c r="AF65" s="79" t="b">
        <v>0</v>
      </c>
      <c r="AG65" s="79" t="s">
        <v>715</v>
      </c>
      <c r="AH65" s="79"/>
      <c r="AI65" s="85" t="s">
        <v>705</v>
      </c>
      <c r="AJ65" s="79" t="b">
        <v>0</v>
      </c>
      <c r="AK65" s="79">
        <v>0</v>
      </c>
      <c r="AL65" s="85" t="s">
        <v>705</v>
      </c>
      <c r="AM65" s="79" t="s">
        <v>726</v>
      </c>
      <c r="AN65" s="79" t="b">
        <v>0</v>
      </c>
      <c r="AO65" s="85" t="s">
        <v>700</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237</v>
      </c>
      <c r="B66" s="64" t="s">
        <v>286</v>
      </c>
      <c r="C66" s="65" t="s">
        <v>2284</v>
      </c>
      <c r="D66" s="66">
        <v>3</v>
      </c>
      <c r="E66" s="67" t="s">
        <v>132</v>
      </c>
      <c r="F66" s="68">
        <v>35</v>
      </c>
      <c r="G66" s="65"/>
      <c r="H66" s="69"/>
      <c r="I66" s="70"/>
      <c r="J66" s="70"/>
      <c r="K66" s="34" t="s">
        <v>65</v>
      </c>
      <c r="L66" s="77">
        <v>66</v>
      </c>
      <c r="M66" s="77"/>
      <c r="N66" s="72"/>
      <c r="O66" s="79" t="s">
        <v>321</v>
      </c>
      <c r="P66" s="81">
        <v>43774.567245370374</v>
      </c>
      <c r="Q66" s="79" t="s">
        <v>348</v>
      </c>
      <c r="R66" s="79"/>
      <c r="S66" s="79"/>
      <c r="T66" s="79"/>
      <c r="U66" s="79"/>
      <c r="V66" s="82" t="s">
        <v>495</v>
      </c>
      <c r="W66" s="81">
        <v>43774.567245370374</v>
      </c>
      <c r="X66" s="82" t="s">
        <v>543</v>
      </c>
      <c r="Y66" s="79"/>
      <c r="Z66" s="79"/>
      <c r="AA66" s="85" t="s">
        <v>633</v>
      </c>
      <c r="AB66" s="79"/>
      <c r="AC66" s="79" t="b">
        <v>0</v>
      </c>
      <c r="AD66" s="79">
        <v>0</v>
      </c>
      <c r="AE66" s="85" t="s">
        <v>705</v>
      </c>
      <c r="AF66" s="79" t="b">
        <v>0</v>
      </c>
      <c r="AG66" s="79" t="s">
        <v>715</v>
      </c>
      <c r="AH66" s="79"/>
      <c r="AI66" s="85" t="s">
        <v>705</v>
      </c>
      <c r="AJ66" s="79" t="b">
        <v>0</v>
      </c>
      <c r="AK66" s="79">
        <v>2</v>
      </c>
      <c r="AL66" s="85" t="s">
        <v>634</v>
      </c>
      <c r="AM66" s="79" t="s">
        <v>719</v>
      </c>
      <c r="AN66" s="79" t="b">
        <v>0</v>
      </c>
      <c r="AO66" s="85" t="s">
        <v>634</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237</v>
      </c>
      <c r="B67" s="64" t="s">
        <v>287</v>
      </c>
      <c r="C67" s="65" t="s">
        <v>2284</v>
      </c>
      <c r="D67" s="66">
        <v>3</v>
      </c>
      <c r="E67" s="67" t="s">
        <v>132</v>
      </c>
      <c r="F67" s="68">
        <v>35</v>
      </c>
      <c r="G67" s="65"/>
      <c r="H67" s="69"/>
      <c r="I67" s="70"/>
      <c r="J67" s="70"/>
      <c r="K67" s="34" t="s">
        <v>65</v>
      </c>
      <c r="L67" s="77">
        <v>67</v>
      </c>
      <c r="M67" s="77"/>
      <c r="N67" s="72"/>
      <c r="O67" s="79" t="s">
        <v>321</v>
      </c>
      <c r="P67" s="81">
        <v>43774.567245370374</v>
      </c>
      <c r="Q67" s="79" t="s">
        <v>348</v>
      </c>
      <c r="R67" s="79"/>
      <c r="S67" s="79"/>
      <c r="T67" s="79"/>
      <c r="U67" s="79"/>
      <c r="V67" s="82" t="s">
        <v>495</v>
      </c>
      <c r="W67" s="81">
        <v>43774.567245370374</v>
      </c>
      <c r="X67" s="82" t="s">
        <v>543</v>
      </c>
      <c r="Y67" s="79"/>
      <c r="Z67" s="79"/>
      <c r="AA67" s="85" t="s">
        <v>633</v>
      </c>
      <c r="AB67" s="79"/>
      <c r="AC67" s="79" t="b">
        <v>0</v>
      </c>
      <c r="AD67" s="79">
        <v>0</v>
      </c>
      <c r="AE67" s="85" t="s">
        <v>705</v>
      </c>
      <c r="AF67" s="79" t="b">
        <v>0</v>
      </c>
      <c r="AG67" s="79" t="s">
        <v>715</v>
      </c>
      <c r="AH67" s="79"/>
      <c r="AI67" s="85" t="s">
        <v>705</v>
      </c>
      <c r="AJ67" s="79" t="b">
        <v>0</v>
      </c>
      <c r="AK67" s="79">
        <v>2</v>
      </c>
      <c r="AL67" s="85" t="s">
        <v>634</v>
      </c>
      <c r="AM67" s="79" t="s">
        <v>719</v>
      </c>
      <c r="AN67" s="79" t="b">
        <v>0</v>
      </c>
      <c r="AO67" s="85" t="s">
        <v>634</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237</v>
      </c>
      <c r="B68" s="64" t="s">
        <v>288</v>
      </c>
      <c r="C68" s="65" t="s">
        <v>2284</v>
      </c>
      <c r="D68" s="66">
        <v>3</v>
      </c>
      <c r="E68" s="67" t="s">
        <v>132</v>
      </c>
      <c r="F68" s="68">
        <v>35</v>
      </c>
      <c r="G68" s="65"/>
      <c r="H68" s="69"/>
      <c r="I68" s="70"/>
      <c r="J68" s="70"/>
      <c r="K68" s="34" t="s">
        <v>65</v>
      </c>
      <c r="L68" s="77">
        <v>68</v>
      </c>
      <c r="M68" s="77"/>
      <c r="N68" s="72"/>
      <c r="O68" s="79" t="s">
        <v>321</v>
      </c>
      <c r="P68" s="81">
        <v>43774.567245370374</v>
      </c>
      <c r="Q68" s="79" t="s">
        <v>348</v>
      </c>
      <c r="R68" s="79"/>
      <c r="S68" s="79"/>
      <c r="T68" s="79"/>
      <c r="U68" s="79"/>
      <c r="V68" s="82" t="s">
        <v>495</v>
      </c>
      <c r="W68" s="81">
        <v>43774.567245370374</v>
      </c>
      <c r="X68" s="82" t="s">
        <v>543</v>
      </c>
      <c r="Y68" s="79"/>
      <c r="Z68" s="79"/>
      <c r="AA68" s="85" t="s">
        <v>633</v>
      </c>
      <c r="AB68" s="79"/>
      <c r="AC68" s="79" t="b">
        <v>0</v>
      </c>
      <c r="AD68" s="79">
        <v>0</v>
      </c>
      <c r="AE68" s="85" t="s">
        <v>705</v>
      </c>
      <c r="AF68" s="79" t="b">
        <v>0</v>
      </c>
      <c r="AG68" s="79" t="s">
        <v>715</v>
      </c>
      <c r="AH68" s="79"/>
      <c r="AI68" s="85" t="s">
        <v>705</v>
      </c>
      <c r="AJ68" s="79" t="b">
        <v>0</v>
      </c>
      <c r="AK68" s="79">
        <v>2</v>
      </c>
      <c r="AL68" s="85" t="s">
        <v>634</v>
      </c>
      <c r="AM68" s="79" t="s">
        <v>719</v>
      </c>
      <c r="AN68" s="79" t="b">
        <v>0</v>
      </c>
      <c r="AO68" s="85" t="s">
        <v>634</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237</v>
      </c>
      <c r="B69" s="64" t="s">
        <v>238</v>
      </c>
      <c r="C69" s="65" t="s">
        <v>2284</v>
      </c>
      <c r="D69" s="66">
        <v>3</v>
      </c>
      <c r="E69" s="67" t="s">
        <v>132</v>
      </c>
      <c r="F69" s="68">
        <v>35</v>
      </c>
      <c r="G69" s="65"/>
      <c r="H69" s="69"/>
      <c r="I69" s="70"/>
      <c r="J69" s="70"/>
      <c r="K69" s="34" t="s">
        <v>65</v>
      </c>
      <c r="L69" s="77">
        <v>69</v>
      </c>
      <c r="M69" s="77"/>
      <c r="N69" s="72"/>
      <c r="O69" s="79" t="s">
        <v>321</v>
      </c>
      <c r="P69" s="81">
        <v>43774.567245370374</v>
      </c>
      <c r="Q69" s="79" t="s">
        <v>348</v>
      </c>
      <c r="R69" s="79"/>
      <c r="S69" s="79"/>
      <c r="T69" s="79"/>
      <c r="U69" s="79"/>
      <c r="V69" s="82" t="s">
        <v>495</v>
      </c>
      <c r="W69" s="81">
        <v>43774.567245370374</v>
      </c>
      <c r="X69" s="82" t="s">
        <v>543</v>
      </c>
      <c r="Y69" s="79"/>
      <c r="Z69" s="79"/>
      <c r="AA69" s="85" t="s">
        <v>633</v>
      </c>
      <c r="AB69" s="79"/>
      <c r="AC69" s="79" t="b">
        <v>0</v>
      </c>
      <c r="AD69" s="79">
        <v>0</v>
      </c>
      <c r="AE69" s="85" t="s">
        <v>705</v>
      </c>
      <c r="AF69" s="79" t="b">
        <v>0</v>
      </c>
      <c r="AG69" s="79" t="s">
        <v>715</v>
      </c>
      <c r="AH69" s="79"/>
      <c r="AI69" s="85" t="s">
        <v>705</v>
      </c>
      <c r="AJ69" s="79" t="b">
        <v>0</v>
      </c>
      <c r="AK69" s="79">
        <v>2</v>
      </c>
      <c r="AL69" s="85" t="s">
        <v>634</v>
      </c>
      <c r="AM69" s="79" t="s">
        <v>719</v>
      </c>
      <c r="AN69" s="79" t="b">
        <v>0</v>
      </c>
      <c r="AO69" s="85" t="s">
        <v>634</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16</v>
      </c>
      <c r="BK69" s="49">
        <v>100</v>
      </c>
      <c r="BL69" s="48">
        <v>16</v>
      </c>
    </row>
    <row r="70" spans="1:64" ht="15">
      <c r="A70" s="64" t="s">
        <v>238</v>
      </c>
      <c r="B70" s="64" t="s">
        <v>287</v>
      </c>
      <c r="C70" s="65" t="s">
        <v>2284</v>
      </c>
      <c r="D70" s="66">
        <v>3</v>
      </c>
      <c r="E70" s="67" t="s">
        <v>132</v>
      </c>
      <c r="F70" s="68">
        <v>35</v>
      </c>
      <c r="G70" s="65"/>
      <c r="H70" s="69"/>
      <c r="I70" s="70"/>
      <c r="J70" s="70"/>
      <c r="K70" s="34" t="s">
        <v>65</v>
      </c>
      <c r="L70" s="77">
        <v>70</v>
      </c>
      <c r="M70" s="77"/>
      <c r="N70" s="72"/>
      <c r="O70" s="79" t="s">
        <v>321</v>
      </c>
      <c r="P70" s="81">
        <v>43774.49949074074</v>
      </c>
      <c r="Q70" s="79" t="s">
        <v>349</v>
      </c>
      <c r="R70" s="79"/>
      <c r="S70" s="79"/>
      <c r="T70" s="79"/>
      <c r="U70" s="82" t="s">
        <v>461</v>
      </c>
      <c r="V70" s="82" t="s">
        <v>461</v>
      </c>
      <c r="W70" s="81">
        <v>43774.49949074074</v>
      </c>
      <c r="X70" s="82" t="s">
        <v>544</v>
      </c>
      <c r="Y70" s="79"/>
      <c r="Z70" s="79"/>
      <c r="AA70" s="85" t="s">
        <v>634</v>
      </c>
      <c r="AB70" s="79"/>
      <c r="AC70" s="79" t="b">
        <v>0</v>
      </c>
      <c r="AD70" s="79">
        <v>6</v>
      </c>
      <c r="AE70" s="85" t="s">
        <v>705</v>
      </c>
      <c r="AF70" s="79" t="b">
        <v>0</v>
      </c>
      <c r="AG70" s="79" t="s">
        <v>715</v>
      </c>
      <c r="AH70" s="79"/>
      <c r="AI70" s="85" t="s">
        <v>705</v>
      </c>
      <c r="AJ70" s="79" t="b">
        <v>0</v>
      </c>
      <c r="AK70" s="79">
        <v>2</v>
      </c>
      <c r="AL70" s="85" t="s">
        <v>705</v>
      </c>
      <c r="AM70" s="79" t="s">
        <v>719</v>
      </c>
      <c r="AN70" s="79" t="b">
        <v>0</v>
      </c>
      <c r="AO70" s="85" t="s">
        <v>634</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239</v>
      </c>
      <c r="B71" s="64" t="s">
        <v>287</v>
      </c>
      <c r="C71" s="65" t="s">
        <v>2284</v>
      </c>
      <c r="D71" s="66">
        <v>3</v>
      </c>
      <c r="E71" s="67" t="s">
        <v>132</v>
      </c>
      <c r="F71" s="68">
        <v>35</v>
      </c>
      <c r="G71" s="65"/>
      <c r="H71" s="69"/>
      <c r="I71" s="70"/>
      <c r="J71" s="70"/>
      <c r="K71" s="34" t="s">
        <v>65</v>
      </c>
      <c r="L71" s="77">
        <v>71</v>
      </c>
      <c r="M71" s="77"/>
      <c r="N71" s="72"/>
      <c r="O71" s="79" t="s">
        <v>321</v>
      </c>
      <c r="P71" s="81">
        <v>43774.5809375</v>
      </c>
      <c r="Q71" s="79" t="s">
        <v>348</v>
      </c>
      <c r="R71" s="79"/>
      <c r="S71" s="79"/>
      <c r="T71" s="79"/>
      <c r="U71" s="79"/>
      <c r="V71" s="82" t="s">
        <v>496</v>
      </c>
      <c r="W71" s="81">
        <v>43774.5809375</v>
      </c>
      <c r="X71" s="82" t="s">
        <v>545</v>
      </c>
      <c r="Y71" s="79"/>
      <c r="Z71" s="79"/>
      <c r="AA71" s="85" t="s">
        <v>635</v>
      </c>
      <c r="AB71" s="79"/>
      <c r="AC71" s="79" t="b">
        <v>0</v>
      </c>
      <c r="AD71" s="79">
        <v>0</v>
      </c>
      <c r="AE71" s="85" t="s">
        <v>705</v>
      </c>
      <c r="AF71" s="79" t="b">
        <v>0</v>
      </c>
      <c r="AG71" s="79" t="s">
        <v>715</v>
      </c>
      <c r="AH71" s="79"/>
      <c r="AI71" s="85" t="s">
        <v>705</v>
      </c>
      <c r="AJ71" s="79" t="b">
        <v>0</v>
      </c>
      <c r="AK71" s="79">
        <v>2</v>
      </c>
      <c r="AL71" s="85" t="s">
        <v>634</v>
      </c>
      <c r="AM71" s="79" t="s">
        <v>720</v>
      </c>
      <c r="AN71" s="79" t="b">
        <v>0</v>
      </c>
      <c r="AO71" s="85" t="s">
        <v>634</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238</v>
      </c>
      <c r="B72" s="64" t="s">
        <v>289</v>
      </c>
      <c r="C72" s="65" t="s">
        <v>2284</v>
      </c>
      <c r="D72" s="66">
        <v>3</v>
      </c>
      <c r="E72" s="67" t="s">
        <v>132</v>
      </c>
      <c r="F72" s="68">
        <v>35</v>
      </c>
      <c r="G72" s="65"/>
      <c r="H72" s="69"/>
      <c r="I72" s="70"/>
      <c r="J72" s="70"/>
      <c r="K72" s="34" t="s">
        <v>65</v>
      </c>
      <c r="L72" s="77">
        <v>72</v>
      </c>
      <c r="M72" s="77"/>
      <c r="N72" s="72"/>
      <c r="O72" s="79" t="s">
        <v>321</v>
      </c>
      <c r="P72" s="81">
        <v>43774.49949074074</v>
      </c>
      <c r="Q72" s="79" t="s">
        <v>349</v>
      </c>
      <c r="R72" s="79"/>
      <c r="S72" s="79"/>
      <c r="T72" s="79"/>
      <c r="U72" s="82" t="s">
        <v>461</v>
      </c>
      <c r="V72" s="82" t="s">
        <v>461</v>
      </c>
      <c r="W72" s="81">
        <v>43774.49949074074</v>
      </c>
      <c r="X72" s="82" t="s">
        <v>544</v>
      </c>
      <c r="Y72" s="79"/>
      <c r="Z72" s="79"/>
      <c r="AA72" s="85" t="s">
        <v>634</v>
      </c>
      <c r="AB72" s="79"/>
      <c r="AC72" s="79" t="b">
        <v>0</v>
      </c>
      <c r="AD72" s="79">
        <v>6</v>
      </c>
      <c r="AE72" s="85" t="s">
        <v>705</v>
      </c>
      <c r="AF72" s="79" t="b">
        <v>0</v>
      </c>
      <c r="AG72" s="79" t="s">
        <v>715</v>
      </c>
      <c r="AH72" s="79"/>
      <c r="AI72" s="85" t="s">
        <v>705</v>
      </c>
      <c r="AJ72" s="79" t="b">
        <v>0</v>
      </c>
      <c r="AK72" s="79">
        <v>2</v>
      </c>
      <c r="AL72" s="85" t="s">
        <v>705</v>
      </c>
      <c r="AM72" s="79" t="s">
        <v>719</v>
      </c>
      <c r="AN72" s="79" t="b">
        <v>0</v>
      </c>
      <c r="AO72" s="85" t="s">
        <v>634</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26</v>
      </c>
      <c r="BK72" s="49">
        <v>100</v>
      </c>
      <c r="BL72" s="48">
        <v>26</v>
      </c>
    </row>
    <row r="73" spans="1:64" ht="15">
      <c r="A73" s="64" t="s">
        <v>238</v>
      </c>
      <c r="B73" s="64" t="s">
        <v>253</v>
      </c>
      <c r="C73" s="65" t="s">
        <v>2284</v>
      </c>
      <c r="D73" s="66">
        <v>3</v>
      </c>
      <c r="E73" s="67" t="s">
        <v>132</v>
      </c>
      <c r="F73" s="68">
        <v>35</v>
      </c>
      <c r="G73" s="65"/>
      <c r="H73" s="69"/>
      <c r="I73" s="70"/>
      <c r="J73" s="70"/>
      <c r="K73" s="34" t="s">
        <v>65</v>
      </c>
      <c r="L73" s="77">
        <v>73</v>
      </c>
      <c r="M73" s="77"/>
      <c r="N73" s="72"/>
      <c r="O73" s="79" t="s">
        <v>321</v>
      </c>
      <c r="P73" s="81">
        <v>43774.49949074074</v>
      </c>
      <c r="Q73" s="79" t="s">
        <v>349</v>
      </c>
      <c r="R73" s="79"/>
      <c r="S73" s="79"/>
      <c r="T73" s="79"/>
      <c r="U73" s="82" t="s">
        <v>461</v>
      </c>
      <c r="V73" s="82" t="s">
        <v>461</v>
      </c>
      <c r="W73" s="81">
        <v>43774.49949074074</v>
      </c>
      <c r="X73" s="82" t="s">
        <v>544</v>
      </c>
      <c r="Y73" s="79"/>
      <c r="Z73" s="79"/>
      <c r="AA73" s="85" t="s">
        <v>634</v>
      </c>
      <c r="AB73" s="79"/>
      <c r="AC73" s="79" t="b">
        <v>0</v>
      </c>
      <c r="AD73" s="79">
        <v>6</v>
      </c>
      <c r="AE73" s="85" t="s">
        <v>705</v>
      </c>
      <c r="AF73" s="79" t="b">
        <v>0</v>
      </c>
      <c r="AG73" s="79" t="s">
        <v>715</v>
      </c>
      <c r="AH73" s="79"/>
      <c r="AI73" s="85" t="s">
        <v>705</v>
      </c>
      <c r="AJ73" s="79" t="b">
        <v>0</v>
      </c>
      <c r="AK73" s="79">
        <v>2</v>
      </c>
      <c r="AL73" s="85" t="s">
        <v>705</v>
      </c>
      <c r="AM73" s="79" t="s">
        <v>719</v>
      </c>
      <c r="AN73" s="79" t="b">
        <v>0</v>
      </c>
      <c r="AO73" s="85" t="s">
        <v>634</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1</v>
      </c>
      <c r="BD73" s="48"/>
      <c r="BE73" s="49"/>
      <c r="BF73" s="48"/>
      <c r="BG73" s="49"/>
      <c r="BH73" s="48"/>
      <c r="BI73" s="49"/>
      <c r="BJ73" s="48"/>
      <c r="BK73" s="49"/>
      <c r="BL73" s="48"/>
    </row>
    <row r="74" spans="1:64" ht="15">
      <c r="A74" s="64" t="s">
        <v>238</v>
      </c>
      <c r="B74" s="64" t="s">
        <v>286</v>
      </c>
      <c r="C74" s="65" t="s">
        <v>2284</v>
      </c>
      <c r="D74" s="66">
        <v>3</v>
      </c>
      <c r="E74" s="67" t="s">
        <v>132</v>
      </c>
      <c r="F74" s="68">
        <v>35</v>
      </c>
      <c r="G74" s="65"/>
      <c r="H74" s="69"/>
      <c r="I74" s="70"/>
      <c r="J74" s="70"/>
      <c r="K74" s="34" t="s">
        <v>65</v>
      </c>
      <c r="L74" s="77">
        <v>74</v>
      </c>
      <c r="M74" s="77"/>
      <c r="N74" s="72"/>
      <c r="O74" s="79" t="s">
        <v>321</v>
      </c>
      <c r="P74" s="81">
        <v>43774.49949074074</v>
      </c>
      <c r="Q74" s="79" t="s">
        <v>349</v>
      </c>
      <c r="R74" s="79"/>
      <c r="S74" s="79"/>
      <c r="T74" s="79"/>
      <c r="U74" s="82" t="s">
        <v>461</v>
      </c>
      <c r="V74" s="82" t="s">
        <v>461</v>
      </c>
      <c r="W74" s="81">
        <v>43774.49949074074</v>
      </c>
      <c r="X74" s="82" t="s">
        <v>544</v>
      </c>
      <c r="Y74" s="79"/>
      <c r="Z74" s="79"/>
      <c r="AA74" s="85" t="s">
        <v>634</v>
      </c>
      <c r="AB74" s="79"/>
      <c r="AC74" s="79" t="b">
        <v>0</v>
      </c>
      <c r="AD74" s="79">
        <v>6</v>
      </c>
      <c r="AE74" s="85" t="s">
        <v>705</v>
      </c>
      <c r="AF74" s="79" t="b">
        <v>0</v>
      </c>
      <c r="AG74" s="79" t="s">
        <v>715</v>
      </c>
      <c r="AH74" s="79"/>
      <c r="AI74" s="85" t="s">
        <v>705</v>
      </c>
      <c r="AJ74" s="79" t="b">
        <v>0</v>
      </c>
      <c r="AK74" s="79">
        <v>2</v>
      </c>
      <c r="AL74" s="85" t="s">
        <v>705</v>
      </c>
      <c r="AM74" s="79" t="s">
        <v>719</v>
      </c>
      <c r="AN74" s="79" t="b">
        <v>0</v>
      </c>
      <c r="AO74" s="85" t="s">
        <v>634</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238</v>
      </c>
      <c r="B75" s="64" t="s">
        <v>288</v>
      </c>
      <c r="C75" s="65" t="s">
        <v>2284</v>
      </c>
      <c r="D75" s="66">
        <v>3</v>
      </c>
      <c r="E75" s="67" t="s">
        <v>132</v>
      </c>
      <c r="F75" s="68">
        <v>35</v>
      </c>
      <c r="G75" s="65"/>
      <c r="H75" s="69"/>
      <c r="I75" s="70"/>
      <c r="J75" s="70"/>
      <c r="K75" s="34" t="s">
        <v>65</v>
      </c>
      <c r="L75" s="77">
        <v>75</v>
      </c>
      <c r="M75" s="77"/>
      <c r="N75" s="72"/>
      <c r="O75" s="79" t="s">
        <v>321</v>
      </c>
      <c r="P75" s="81">
        <v>43774.49949074074</v>
      </c>
      <c r="Q75" s="79" t="s">
        <v>349</v>
      </c>
      <c r="R75" s="79"/>
      <c r="S75" s="79"/>
      <c r="T75" s="79"/>
      <c r="U75" s="82" t="s">
        <v>461</v>
      </c>
      <c r="V75" s="82" t="s">
        <v>461</v>
      </c>
      <c r="W75" s="81">
        <v>43774.49949074074</v>
      </c>
      <c r="X75" s="82" t="s">
        <v>544</v>
      </c>
      <c r="Y75" s="79"/>
      <c r="Z75" s="79"/>
      <c r="AA75" s="85" t="s">
        <v>634</v>
      </c>
      <c r="AB75" s="79"/>
      <c r="AC75" s="79" t="b">
        <v>0</v>
      </c>
      <c r="AD75" s="79">
        <v>6</v>
      </c>
      <c r="AE75" s="85" t="s">
        <v>705</v>
      </c>
      <c r="AF75" s="79" t="b">
        <v>0</v>
      </c>
      <c r="AG75" s="79" t="s">
        <v>715</v>
      </c>
      <c r="AH75" s="79"/>
      <c r="AI75" s="85" t="s">
        <v>705</v>
      </c>
      <c r="AJ75" s="79" t="b">
        <v>0</v>
      </c>
      <c r="AK75" s="79">
        <v>2</v>
      </c>
      <c r="AL75" s="85" t="s">
        <v>705</v>
      </c>
      <c r="AM75" s="79" t="s">
        <v>719</v>
      </c>
      <c r="AN75" s="79" t="b">
        <v>0</v>
      </c>
      <c r="AO75" s="85" t="s">
        <v>634</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239</v>
      </c>
      <c r="B76" s="64" t="s">
        <v>238</v>
      </c>
      <c r="C76" s="65" t="s">
        <v>2284</v>
      </c>
      <c r="D76" s="66">
        <v>3</v>
      </c>
      <c r="E76" s="67" t="s">
        <v>132</v>
      </c>
      <c r="F76" s="68">
        <v>35</v>
      </c>
      <c r="G76" s="65"/>
      <c r="H76" s="69"/>
      <c r="I76" s="70"/>
      <c r="J76" s="70"/>
      <c r="K76" s="34" t="s">
        <v>65</v>
      </c>
      <c r="L76" s="77">
        <v>76</v>
      </c>
      <c r="M76" s="77"/>
      <c r="N76" s="72"/>
      <c r="O76" s="79" t="s">
        <v>321</v>
      </c>
      <c r="P76" s="81">
        <v>43774.5809375</v>
      </c>
      <c r="Q76" s="79" t="s">
        <v>348</v>
      </c>
      <c r="R76" s="79"/>
      <c r="S76" s="79"/>
      <c r="T76" s="79"/>
      <c r="U76" s="79"/>
      <c r="V76" s="82" t="s">
        <v>496</v>
      </c>
      <c r="W76" s="81">
        <v>43774.5809375</v>
      </c>
      <c r="X76" s="82" t="s">
        <v>545</v>
      </c>
      <c r="Y76" s="79"/>
      <c r="Z76" s="79"/>
      <c r="AA76" s="85" t="s">
        <v>635</v>
      </c>
      <c r="AB76" s="79"/>
      <c r="AC76" s="79" t="b">
        <v>0</v>
      </c>
      <c r="AD76" s="79">
        <v>0</v>
      </c>
      <c r="AE76" s="85" t="s">
        <v>705</v>
      </c>
      <c r="AF76" s="79" t="b">
        <v>0</v>
      </c>
      <c r="AG76" s="79" t="s">
        <v>715</v>
      </c>
      <c r="AH76" s="79"/>
      <c r="AI76" s="85" t="s">
        <v>705</v>
      </c>
      <c r="AJ76" s="79" t="b">
        <v>0</v>
      </c>
      <c r="AK76" s="79">
        <v>2</v>
      </c>
      <c r="AL76" s="85" t="s">
        <v>634</v>
      </c>
      <c r="AM76" s="79" t="s">
        <v>720</v>
      </c>
      <c r="AN76" s="79" t="b">
        <v>0</v>
      </c>
      <c r="AO76" s="85" t="s">
        <v>634</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239</v>
      </c>
      <c r="B77" s="64" t="s">
        <v>286</v>
      </c>
      <c r="C77" s="65" t="s">
        <v>2284</v>
      </c>
      <c r="D77" s="66">
        <v>3</v>
      </c>
      <c r="E77" s="67" t="s">
        <v>132</v>
      </c>
      <c r="F77" s="68">
        <v>35</v>
      </c>
      <c r="G77" s="65"/>
      <c r="H77" s="69"/>
      <c r="I77" s="70"/>
      <c r="J77" s="70"/>
      <c r="K77" s="34" t="s">
        <v>65</v>
      </c>
      <c r="L77" s="77">
        <v>77</v>
      </c>
      <c r="M77" s="77"/>
      <c r="N77" s="72"/>
      <c r="O77" s="79" t="s">
        <v>321</v>
      </c>
      <c r="P77" s="81">
        <v>43774.5809375</v>
      </c>
      <c r="Q77" s="79" t="s">
        <v>348</v>
      </c>
      <c r="R77" s="79"/>
      <c r="S77" s="79"/>
      <c r="T77" s="79"/>
      <c r="U77" s="79"/>
      <c r="V77" s="82" t="s">
        <v>496</v>
      </c>
      <c r="W77" s="81">
        <v>43774.5809375</v>
      </c>
      <c r="X77" s="82" t="s">
        <v>545</v>
      </c>
      <c r="Y77" s="79"/>
      <c r="Z77" s="79"/>
      <c r="AA77" s="85" t="s">
        <v>635</v>
      </c>
      <c r="AB77" s="79"/>
      <c r="AC77" s="79" t="b">
        <v>0</v>
      </c>
      <c r="AD77" s="79">
        <v>0</v>
      </c>
      <c r="AE77" s="85" t="s">
        <v>705</v>
      </c>
      <c r="AF77" s="79" t="b">
        <v>0</v>
      </c>
      <c r="AG77" s="79" t="s">
        <v>715</v>
      </c>
      <c r="AH77" s="79"/>
      <c r="AI77" s="85" t="s">
        <v>705</v>
      </c>
      <c r="AJ77" s="79" t="b">
        <v>0</v>
      </c>
      <c r="AK77" s="79">
        <v>2</v>
      </c>
      <c r="AL77" s="85" t="s">
        <v>634</v>
      </c>
      <c r="AM77" s="79" t="s">
        <v>720</v>
      </c>
      <c r="AN77" s="79" t="b">
        <v>0</v>
      </c>
      <c r="AO77" s="85" t="s">
        <v>634</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239</v>
      </c>
      <c r="B78" s="64" t="s">
        <v>288</v>
      </c>
      <c r="C78" s="65" t="s">
        <v>2284</v>
      </c>
      <c r="D78" s="66">
        <v>3</v>
      </c>
      <c r="E78" s="67" t="s">
        <v>132</v>
      </c>
      <c r="F78" s="68">
        <v>35</v>
      </c>
      <c r="G78" s="65"/>
      <c r="H78" s="69"/>
      <c r="I78" s="70"/>
      <c r="J78" s="70"/>
      <c r="K78" s="34" t="s">
        <v>65</v>
      </c>
      <c r="L78" s="77">
        <v>78</v>
      </c>
      <c r="M78" s="77"/>
      <c r="N78" s="72"/>
      <c r="O78" s="79" t="s">
        <v>321</v>
      </c>
      <c r="P78" s="81">
        <v>43774.5809375</v>
      </c>
      <c r="Q78" s="79" t="s">
        <v>348</v>
      </c>
      <c r="R78" s="79"/>
      <c r="S78" s="79"/>
      <c r="T78" s="79"/>
      <c r="U78" s="79"/>
      <c r="V78" s="82" t="s">
        <v>496</v>
      </c>
      <c r="W78" s="81">
        <v>43774.5809375</v>
      </c>
      <c r="X78" s="82" t="s">
        <v>545</v>
      </c>
      <c r="Y78" s="79"/>
      <c r="Z78" s="79"/>
      <c r="AA78" s="85" t="s">
        <v>635</v>
      </c>
      <c r="AB78" s="79"/>
      <c r="AC78" s="79" t="b">
        <v>0</v>
      </c>
      <c r="AD78" s="79">
        <v>0</v>
      </c>
      <c r="AE78" s="85" t="s">
        <v>705</v>
      </c>
      <c r="AF78" s="79" t="b">
        <v>0</v>
      </c>
      <c r="AG78" s="79" t="s">
        <v>715</v>
      </c>
      <c r="AH78" s="79"/>
      <c r="AI78" s="85" t="s">
        <v>705</v>
      </c>
      <c r="AJ78" s="79" t="b">
        <v>0</v>
      </c>
      <c r="AK78" s="79">
        <v>2</v>
      </c>
      <c r="AL78" s="85" t="s">
        <v>634</v>
      </c>
      <c r="AM78" s="79" t="s">
        <v>720</v>
      </c>
      <c r="AN78" s="79" t="b">
        <v>0</v>
      </c>
      <c r="AO78" s="85" t="s">
        <v>634</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16</v>
      </c>
      <c r="BK78" s="49">
        <v>100</v>
      </c>
      <c r="BL78" s="48">
        <v>16</v>
      </c>
    </row>
    <row r="79" spans="1:64" ht="15">
      <c r="A79" s="64" t="s">
        <v>236</v>
      </c>
      <c r="B79" s="64" t="s">
        <v>290</v>
      </c>
      <c r="C79" s="65" t="s">
        <v>2284</v>
      </c>
      <c r="D79" s="66">
        <v>3</v>
      </c>
      <c r="E79" s="67" t="s">
        <v>132</v>
      </c>
      <c r="F79" s="68">
        <v>35</v>
      </c>
      <c r="G79" s="65"/>
      <c r="H79" s="69"/>
      <c r="I79" s="70"/>
      <c r="J79" s="70"/>
      <c r="K79" s="34" t="s">
        <v>65</v>
      </c>
      <c r="L79" s="77">
        <v>79</v>
      </c>
      <c r="M79" s="77"/>
      <c r="N79" s="72"/>
      <c r="O79" s="79" t="s">
        <v>321</v>
      </c>
      <c r="P79" s="81">
        <v>43774.54788194445</v>
      </c>
      <c r="Q79" s="79" t="s">
        <v>350</v>
      </c>
      <c r="R79" s="79"/>
      <c r="S79" s="79"/>
      <c r="T79" s="79" t="s">
        <v>450</v>
      </c>
      <c r="U79" s="82" t="s">
        <v>462</v>
      </c>
      <c r="V79" s="82" t="s">
        <v>462</v>
      </c>
      <c r="W79" s="81">
        <v>43774.54788194445</v>
      </c>
      <c r="X79" s="82" t="s">
        <v>546</v>
      </c>
      <c r="Y79" s="79"/>
      <c r="Z79" s="79"/>
      <c r="AA79" s="85" t="s">
        <v>636</v>
      </c>
      <c r="AB79" s="79"/>
      <c r="AC79" s="79" t="b">
        <v>0</v>
      </c>
      <c r="AD79" s="79">
        <v>3</v>
      </c>
      <c r="AE79" s="85" t="s">
        <v>705</v>
      </c>
      <c r="AF79" s="79" t="b">
        <v>0</v>
      </c>
      <c r="AG79" s="79" t="s">
        <v>715</v>
      </c>
      <c r="AH79" s="79"/>
      <c r="AI79" s="85" t="s">
        <v>705</v>
      </c>
      <c r="AJ79" s="79" t="b">
        <v>0</v>
      </c>
      <c r="AK79" s="79">
        <v>0</v>
      </c>
      <c r="AL79" s="85" t="s">
        <v>705</v>
      </c>
      <c r="AM79" s="79" t="s">
        <v>726</v>
      </c>
      <c r="AN79" s="79" t="b">
        <v>0</v>
      </c>
      <c r="AO79" s="85" t="s">
        <v>636</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1</v>
      </c>
      <c r="BE79" s="49">
        <v>3.0303030303030303</v>
      </c>
      <c r="BF79" s="48">
        <v>0</v>
      </c>
      <c r="BG79" s="49">
        <v>0</v>
      </c>
      <c r="BH79" s="48">
        <v>0</v>
      </c>
      <c r="BI79" s="49">
        <v>0</v>
      </c>
      <c r="BJ79" s="48">
        <v>32</v>
      </c>
      <c r="BK79" s="49">
        <v>96.96969696969697</v>
      </c>
      <c r="BL79" s="48">
        <v>33</v>
      </c>
    </row>
    <row r="80" spans="1:64" ht="15">
      <c r="A80" s="64" t="s">
        <v>240</v>
      </c>
      <c r="B80" s="64" t="s">
        <v>290</v>
      </c>
      <c r="C80" s="65" t="s">
        <v>2284</v>
      </c>
      <c r="D80" s="66">
        <v>3</v>
      </c>
      <c r="E80" s="67" t="s">
        <v>132</v>
      </c>
      <c r="F80" s="68">
        <v>35</v>
      </c>
      <c r="G80" s="65"/>
      <c r="H80" s="69"/>
      <c r="I80" s="70"/>
      <c r="J80" s="70"/>
      <c r="K80" s="34" t="s">
        <v>65</v>
      </c>
      <c r="L80" s="77">
        <v>80</v>
      </c>
      <c r="M80" s="77"/>
      <c r="N80" s="72"/>
      <c r="O80" s="79" t="s">
        <v>321</v>
      </c>
      <c r="P80" s="81">
        <v>43774.884363425925</v>
      </c>
      <c r="Q80" s="79" t="s">
        <v>351</v>
      </c>
      <c r="R80" s="79"/>
      <c r="S80" s="79"/>
      <c r="T80" s="79"/>
      <c r="U80" s="79"/>
      <c r="V80" s="82" t="s">
        <v>497</v>
      </c>
      <c r="W80" s="81">
        <v>43774.884363425925</v>
      </c>
      <c r="X80" s="82" t="s">
        <v>547</v>
      </c>
      <c r="Y80" s="79"/>
      <c r="Z80" s="79"/>
      <c r="AA80" s="85" t="s">
        <v>637</v>
      </c>
      <c r="AB80" s="85" t="s">
        <v>636</v>
      </c>
      <c r="AC80" s="79" t="b">
        <v>0</v>
      </c>
      <c r="AD80" s="79">
        <v>0</v>
      </c>
      <c r="AE80" s="85" t="s">
        <v>711</v>
      </c>
      <c r="AF80" s="79" t="b">
        <v>0</v>
      </c>
      <c r="AG80" s="79" t="s">
        <v>715</v>
      </c>
      <c r="AH80" s="79"/>
      <c r="AI80" s="85" t="s">
        <v>705</v>
      </c>
      <c r="AJ80" s="79" t="b">
        <v>0</v>
      </c>
      <c r="AK80" s="79">
        <v>0</v>
      </c>
      <c r="AL80" s="85" t="s">
        <v>705</v>
      </c>
      <c r="AM80" s="79" t="s">
        <v>726</v>
      </c>
      <c r="AN80" s="79" t="b">
        <v>0</v>
      </c>
      <c r="AO80" s="85" t="s">
        <v>636</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236</v>
      </c>
      <c r="B81" s="64" t="s">
        <v>289</v>
      </c>
      <c r="C81" s="65" t="s">
        <v>2284</v>
      </c>
      <c r="D81" s="66">
        <v>3</v>
      </c>
      <c r="E81" s="67" t="s">
        <v>132</v>
      </c>
      <c r="F81" s="68">
        <v>35</v>
      </c>
      <c r="G81" s="65"/>
      <c r="H81" s="69"/>
      <c r="I81" s="70"/>
      <c r="J81" s="70"/>
      <c r="K81" s="34" t="s">
        <v>65</v>
      </c>
      <c r="L81" s="77">
        <v>81</v>
      </c>
      <c r="M81" s="77"/>
      <c r="N81" s="72"/>
      <c r="O81" s="79" t="s">
        <v>321</v>
      </c>
      <c r="P81" s="81">
        <v>43774.54788194445</v>
      </c>
      <c r="Q81" s="79" t="s">
        <v>350</v>
      </c>
      <c r="R81" s="79"/>
      <c r="S81" s="79"/>
      <c r="T81" s="79" t="s">
        <v>450</v>
      </c>
      <c r="U81" s="82" t="s">
        <v>462</v>
      </c>
      <c r="V81" s="82" t="s">
        <v>462</v>
      </c>
      <c r="W81" s="81">
        <v>43774.54788194445</v>
      </c>
      <c r="X81" s="82" t="s">
        <v>546</v>
      </c>
      <c r="Y81" s="79"/>
      <c r="Z81" s="79"/>
      <c r="AA81" s="85" t="s">
        <v>636</v>
      </c>
      <c r="AB81" s="79"/>
      <c r="AC81" s="79" t="b">
        <v>0</v>
      </c>
      <c r="AD81" s="79">
        <v>3</v>
      </c>
      <c r="AE81" s="85" t="s">
        <v>705</v>
      </c>
      <c r="AF81" s="79" t="b">
        <v>0</v>
      </c>
      <c r="AG81" s="79" t="s">
        <v>715</v>
      </c>
      <c r="AH81" s="79"/>
      <c r="AI81" s="85" t="s">
        <v>705</v>
      </c>
      <c r="AJ81" s="79" t="b">
        <v>0</v>
      </c>
      <c r="AK81" s="79">
        <v>0</v>
      </c>
      <c r="AL81" s="85" t="s">
        <v>705</v>
      </c>
      <c r="AM81" s="79" t="s">
        <v>726</v>
      </c>
      <c r="AN81" s="79" t="b">
        <v>0</v>
      </c>
      <c r="AO81" s="85" t="s">
        <v>636</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240</v>
      </c>
      <c r="B82" s="64" t="s">
        <v>289</v>
      </c>
      <c r="C82" s="65" t="s">
        <v>2284</v>
      </c>
      <c r="D82" s="66">
        <v>3</v>
      </c>
      <c r="E82" s="67" t="s">
        <v>132</v>
      </c>
      <c r="F82" s="68">
        <v>35</v>
      </c>
      <c r="G82" s="65"/>
      <c r="H82" s="69"/>
      <c r="I82" s="70"/>
      <c r="J82" s="70"/>
      <c r="K82" s="34" t="s">
        <v>65</v>
      </c>
      <c r="L82" s="77">
        <v>82</v>
      </c>
      <c r="M82" s="77"/>
      <c r="N82" s="72"/>
      <c r="O82" s="79" t="s">
        <v>321</v>
      </c>
      <c r="P82" s="81">
        <v>43774.884363425925</v>
      </c>
      <c r="Q82" s="79" t="s">
        <v>351</v>
      </c>
      <c r="R82" s="79"/>
      <c r="S82" s="79"/>
      <c r="T82" s="79"/>
      <c r="U82" s="79"/>
      <c r="V82" s="82" t="s">
        <v>497</v>
      </c>
      <c r="W82" s="81">
        <v>43774.884363425925</v>
      </c>
      <c r="X82" s="82" t="s">
        <v>547</v>
      </c>
      <c r="Y82" s="79"/>
      <c r="Z82" s="79"/>
      <c r="AA82" s="85" t="s">
        <v>637</v>
      </c>
      <c r="AB82" s="85" t="s">
        <v>636</v>
      </c>
      <c r="AC82" s="79" t="b">
        <v>0</v>
      </c>
      <c r="AD82" s="79">
        <v>0</v>
      </c>
      <c r="AE82" s="85" t="s">
        <v>711</v>
      </c>
      <c r="AF82" s="79" t="b">
        <v>0</v>
      </c>
      <c r="AG82" s="79" t="s">
        <v>715</v>
      </c>
      <c r="AH82" s="79"/>
      <c r="AI82" s="85" t="s">
        <v>705</v>
      </c>
      <c r="AJ82" s="79" t="b">
        <v>0</v>
      </c>
      <c r="AK82" s="79">
        <v>0</v>
      </c>
      <c r="AL82" s="85" t="s">
        <v>705</v>
      </c>
      <c r="AM82" s="79" t="s">
        <v>726</v>
      </c>
      <c r="AN82" s="79" t="b">
        <v>0</v>
      </c>
      <c r="AO82" s="85" t="s">
        <v>636</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236</v>
      </c>
      <c r="B83" s="64" t="s">
        <v>286</v>
      </c>
      <c r="C83" s="65" t="s">
        <v>2284</v>
      </c>
      <c r="D83" s="66">
        <v>3</v>
      </c>
      <c r="E83" s="67" t="s">
        <v>132</v>
      </c>
      <c r="F83" s="68">
        <v>35</v>
      </c>
      <c r="G83" s="65"/>
      <c r="H83" s="69"/>
      <c r="I83" s="70"/>
      <c r="J83" s="70"/>
      <c r="K83" s="34" t="s">
        <v>65</v>
      </c>
      <c r="L83" s="77">
        <v>83</v>
      </c>
      <c r="M83" s="77"/>
      <c r="N83" s="72"/>
      <c r="O83" s="79" t="s">
        <v>321</v>
      </c>
      <c r="P83" s="81">
        <v>43774.54788194445</v>
      </c>
      <c r="Q83" s="79" t="s">
        <v>350</v>
      </c>
      <c r="R83" s="79"/>
      <c r="S83" s="79"/>
      <c r="T83" s="79" t="s">
        <v>450</v>
      </c>
      <c r="U83" s="82" t="s">
        <v>462</v>
      </c>
      <c r="V83" s="82" t="s">
        <v>462</v>
      </c>
      <c r="W83" s="81">
        <v>43774.54788194445</v>
      </c>
      <c r="X83" s="82" t="s">
        <v>546</v>
      </c>
      <c r="Y83" s="79"/>
      <c r="Z83" s="79"/>
      <c r="AA83" s="85" t="s">
        <v>636</v>
      </c>
      <c r="AB83" s="79"/>
      <c r="AC83" s="79" t="b">
        <v>0</v>
      </c>
      <c r="AD83" s="79">
        <v>3</v>
      </c>
      <c r="AE83" s="85" t="s">
        <v>705</v>
      </c>
      <c r="AF83" s="79" t="b">
        <v>0</v>
      </c>
      <c r="AG83" s="79" t="s">
        <v>715</v>
      </c>
      <c r="AH83" s="79"/>
      <c r="AI83" s="85" t="s">
        <v>705</v>
      </c>
      <c r="AJ83" s="79" t="b">
        <v>0</v>
      </c>
      <c r="AK83" s="79">
        <v>0</v>
      </c>
      <c r="AL83" s="85" t="s">
        <v>705</v>
      </c>
      <c r="AM83" s="79" t="s">
        <v>726</v>
      </c>
      <c r="AN83" s="79" t="b">
        <v>0</v>
      </c>
      <c r="AO83" s="85" t="s">
        <v>636</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240</v>
      </c>
      <c r="B84" s="64" t="s">
        <v>286</v>
      </c>
      <c r="C84" s="65" t="s">
        <v>2284</v>
      </c>
      <c r="D84" s="66">
        <v>3</v>
      </c>
      <c r="E84" s="67" t="s">
        <v>132</v>
      </c>
      <c r="F84" s="68">
        <v>35</v>
      </c>
      <c r="G84" s="65"/>
      <c r="H84" s="69"/>
      <c r="I84" s="70"/>
      <c r="J84" s="70"/>
      <c r="K84" s="34" t="s">
        <v>65</v>
      </c>
      <c r="L84" s="77">
        <v>84</v>
      </c>
      <c r="M84" s="77"/>
      <c r="N84" s="72"/>
      <c r="O84" s="79" t="s">
        <v>321</v>
      </c>
      <c r="P84" s="81">
        <v>43774.884363425925</v>
      </c>
      <c r="Q84" s="79" t="s">
        <v>351</v>
      </c>
      <c r="R84" s="79"/>
      <c r="S84" s="79"/>
      <c r="T84" s="79"/>
      <c r="U84" s="79"/>
      <c r="V84" s="82" t="s">
        <v>497</v>
      </c>
      <c r="W84" s="81">
        <v>43774.884363425925</v>
      </c>
      <c r="X84" s="82" t="s">
        <v>547</v>
      </c>
      <c r="Y84" s="79"/>
      <c r="Z84" s="79"/>
      <c r="AA84" s="85" t="s">
        <v>637</v>
      </c>
      <c r="AB84" s="85" t="s">
        <v>636</v>
      </c>
      <c r="AC84" s="79" t="b">
        <v>0</v>
      </c>
      <c r="AD84" s="79">
        <v>0</v>
      </c>
      <c r="AE84" s="85" t="s">
        <v>711</v>
      </c>
      <c r="AF84" s="79" t="b">
        <v>0</v>
      </c>
      <c r="AG84" s="79" t="s">
        <v>715</v>
      </c>
      <c r="AH84" s="79"/>
      <c r="AI84" s="85" t="s">
        <v>705</v>
      </c>
      <c r="AJ84" s="79" t="b">
        <v>0</v>
      </c>
      <c r="AK84" s="79">
        <v>0</v>
      </c>
      <c r="AL84" s="85" t="s">
        <v>705</v>
      </c>
      <c r="AM84" s="79" t="s">
        <v>726</v>
      </c>
      <c r="AN84" s="79" t="b">
        <v>0</v>
      </c>
      <c r="AO84" s="85" t="s">
        <v>636</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240</v>
      </c>
      <c r="B85" s="64" t="s">
        <v>291</v>
      </c>
      <c r="C85" s="65" t="s">
        <v>2284</v>
      </c>
      <c r="D85" s="66">
        <v>3</v>
      </c>
      <c r="E85" s="67" t="s">
        <v>132</v>
      </c>
      <c r="F85" s="68">
        <v>35</v>
      </c>
      <c r="G85" s="65"/>
      <c r="H85" s="69"/>
      <c r="I85" s="70"/>
      <c r="J85" s="70"/>
      <c r="K85" s="34" t="s">
        <v>65</v>
      </c>
      <c r="L85" s="77">
        <v>85</v>
      </c>
      <c r="M85" s="77"/>
      <c r="N85" s="72"/>
      <c r="O85" s="79" t="s">
        <v>321</v>
      </c>
      <c r="P85" s="81">
        <v>43774.884363425925</v>
      </c>
      <c r="Q85" s="79" t="s">
        <v>351</v>
      </c>
      <c r="R85" s="79"/>
      <c r="S85" s="79"/>
      <c r="T85" s="79"/>
      <c r="U85" s="79"/>
      <c r="V85" s="82" t="s">
        <v>497</v>
      </c>
      <c r="W85" s="81">
        <v>43774.884363425925</v>
      </c>
      <c r="X85" s="82" t="s">
        <v>547</v>
      </c>
      <c r="Y85" s="79"/>
      <c r="Z85" s="79"/>
      <c r="AA85" s="85" t="s">
        <v>637</v>
      </c>
      <c r="AB85" s="85" t="s">
        <v>636</v>
      </c>
      <c r="AC85" s="79" t="b">
        <v>0</v>
      </c>
      <c r="AD85" s="79">
        <v>0</v>
      </c>
      <c r="AE85" s="85" t="s">
        <v>711</v>
      </c>
      <c r="AF85" s="79" t="b">
        <v>0</v>
      </c>
      <c r="AG85" s="79" t="s">
        <v>715</v>
      </c>
      <c r="AH85" s="79"/>
      <c r="AI85" s="85" t="s">
        <v>705</v>
      </c>
      <c r="AJ85" s="79" t="b">
        <v>0</v>
      </c>
      <c r="AK85" s="79">
        <v>0</v>
      </c>
      <c r="AL85" s="85" t="s">
        <v>705</v>
      </c>
      <c r="AM85" s="79" t="s">
        <v>726</v>
      </c>
      <c r="AN85" s="79" t="b">
        <v>0</v>
      </c>
      <c r="AO85" s="85" t="s">
        <v>636</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v>1</v>
      </c>
      <c r="BE85" s="49">
        <v>10</v>
      </c>
      <c r="BF85" s="48">
        <v>0</v>
      </c>
      <c r="BG85" s="49">
        <v>0</v>
      </c>
      <c r="BH85" s="48">
        <v>0</v>
      </c>
      <c r="BI85" s="49">
        <v>0</v>
      </c>
      <c r="BJ85" s="48">
        <v>9</v>
      </c>
      <c r="BK85" s="49">
        <v>90</v>
      </c>
      <c r="BL85" s="48">
        <v>10</v>
      </c>
    </row>
    <row r="86" spans="1:64" ht="15">
      <c r="A86" s="64" t="s">
        <v>236</v>
      </c>
      <c r="B86" s="64" t="s">
        <v>288</v>
      </c>
      <c r="C86" s="65" t="s">
        <v>2284</v>
      </c>
      <c r="D86" s="66">
        <v>3</v>
      </c>
      <c r="E86" s="67" t="s">
        <v>132</v>
      </c>
      <c r="F86" s="68">
        <v>35</v>
      </c>
      <c r="G86" s="65"/>
      <c r="H86" s="69"/>
      <c r="I86" s="70"/>
      <c r="J86" s="70"/>
      <c r="K86" s="34" t="s">
        <v>65</v>
      </c>
      <c r="L86" s="77">
        <v>86</v>
      </c>
      <c r="M86" s="77"/>
      <c r="N86" s="72"/>
      <c r="O86" s="79" t="s">
        <v>321</v>
      </c>
      <c r="P86" s="81">
        <v>43774.54788194445</v>
      </c>
      <c r="Q86" s="79" t="s">
        <v>350</v>
      </c>
      <c r="R86" s="79"/>
      <c r="S86" s="79"/>
      <c r="T86" s="79" t="s">
        <v>450</v>
      </c>
      <c r="U86" s="82" t="s">
        <v>462</v>
      </c>
      <c r="V86" s="82" t="s">
        <v>462</v>
      </c>
      <c r="W86" s="81">
        <v>43774.54788194445</v>
      </c>
      <c r="X86" s="82" t="s">
        <v>546</v>
      </c>
      <c r="Y86" s="79"/>
      <c r="Z86" s="79"/>
      <c r="AA86" s="85" t="s">
        <v>636</v>
      </c>
      <c r="AB86" s="79"/>
      <c r="AC86" s="79" t="b">
        <v>0</v>
      </c>
      <c r="AD86" s="79">
        <v>3</v>
      </c>
      <c r="AE86" s="85" t="s">
        <v>705</v>
      </c>
      <c r="AF86" s="79" t="b">
        <v>0</v>
      </c>
      <c r="AG86" s="79" t="s">
        <v>715</v>
      </c>
      <c r="AH86" s="79"/>
      <c r="AI86" s="85" t="s">
        <v>705</v>
      </c>
      <c r="AJ86" s="79" t="b">
        <v>0</v>
      </c>
      <c r="AK86" s="79">
        <v>0</v>
      </c>
      <c r="AL86" s="85" t="s">
        <v>705</v>
      </c>
      <c r="AM86" s="79" t="s">
        <v>726</v>
      </c>
      <c r="AN86" s="79" t="b">
        <v>0</v>
      </c>
      <c r="AO86" s="85" t="s">
        <v>636</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240</v>
      </c>
      <c r="B87" s="64" t="s">
        <v>288</v>
      </c>
      <c r="C87" s="65" t="s">
        <v>2284</v>
      </c>
      <c r="D87" s="66">
        <v>3</v>
      </c>
      <c r="E87" s="67" t="s">
        <v>132</v>
      </c>
      <c r="F87" s="68">
        <v>35</v>
      </c>
      <c r="G87" s="65"/>
      <c r="H87" s="69"/>
      <c r="I87" s="70"/>
      <c r="J87" s="70"/>
      <c r="K87" s="34" t="s">
        <v>65</v>
      </c>
      <c r="L87" s="77">
        <v>87</v>
      </c>
      <c r="M87" s="77"/>
      <c r="N87" s="72"/>
      <c r="O87" s="79" t="s">
        <v>321</v>
      </c>
      <c r="P87" s="81">
        <v>43774.884363425925</v>
      </c>
      <c r="Q87" s="79" t="s">
        <v>351</v>
      </c>
      <c r="R87" s="79"/>
      <c r="S87" s="79"/>
      <c r="T87" s="79"/>
      <c r="U87" s="79"/>
      <c r="V87" s="82" t="s">
        <v>497</v>
      </c>
      <c r="W87" s="81">
        <v>43774.884363425925</v>
      </c>
      <c r="X87" s="82" t="s">
        <v>547</v>
      </c>
      <c r="Y87" s="79"/>
      <c r="Z87" s="79"/>
      <c r="AA87" s="85" t="s">
        <v>637</v>
      </c>
      <c r="AB87" s="85" t="s">
        <v>636</v>
      </c>
      <c r="AC87" s="79" t="b">
        <v>0</v>
      </c>
      <c r="AD87" s="79">
        <v>0</v>
      </c>
      <c r="AE87" s="85" t="s">
        <v>711</v>
      </c>
      <c r="AF87" s="79" t="b">
        <v>0</v>
      </c>
      <c r="AG87" s="79" t="s">
        <v>715</v>
      </c>
      <c r="AH87" s="79"/>
      <c r="AI87" s="85" t="s">
        <v>705</v>
      </c>
      <c r="AJ87" s="79" t="b">
        <v>0</v>
      </c>
      <c r="AK87" s="79">
        <v>0</v>
      </c>
      <c r="AL87" s="85" t="s">
        <v>705</v>
      </c>
      <c r="AM87" s="79" t="s">
        <v>726</v>
      </c>
      <c r="AN87" s="79" t="b">
        <v>0</v>
      </c>
      <c r="AO87" s="85" t="s">
        <v>636</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236</v>
      </c>
      <c r="B88" s="64" t="s">
        <v>274</v>
      </c>
      <c r="C88" s="65" t="s">
        <v>2284</v>
      </c>
      <c r="D88" s="66">
        <v>3</v>
      </c>
      <c r="E88" s="67" t="s">
        <v>132</v>
      </c>
      <c r="F88" s="68">
        <v>35</v>
      </c>
      <c r="G88" s="65"/>
      <c r="H88" s="69"/>
      <c r="I88" s="70"/>
      <c r="J88" s="70"/>
      <c r="K88" s="34" t="s">
        <v>65</v>
      </c>
      <c r="L88" s="77">
        <v>88</v>
      </c>
      <c r="M88" s="77"/>
      <c r="N88" s="72"/>
      <c r="O88" s="79" t="s">
        <v>321</v>
      </c>
      <c r="P88" s="81">
        <v>43773.831238425926</v>
      </c>
      <c r="Q88" s="79" t="s">
        <v>352</v>
      </c>
      <c r="R88" s="79"/>
      <c r="S88" s="79"/>
      <c r="T88" s="79"/>
      <c r="U88" s="79"/>
      <c r="V88" s="82" t="s">
        <v>494</v>
      </c>
      <c r="W88" s="81">
        <v>43773.831238425926</v>
      </c>
      <c r="X88" s="82" t="s">
        <v>548</v>
      </c>
      <c r="Y88" s="79"/>
      <c r="Z88" s="79"/>
      <c r="AA88" s="85" t="s">
        <v>638</v>
      </c>
      <c r="AB88" s="85" t="s">
        <v>655</v>
      </c>
      <c r="AC88" s="79" t="b">
        <v>0</v>
      </c>
      <c r="AD88" s="79">
        <v>0</v>
      </c>
      <c r="AE88" s="85" t="s">
        <v>706</v>
      </c>
      <c r="AF88" s="79" t="b">
        <v>0</v>
      </c>
      <c r="AG88" s="79" t="s">
        <v>715</v>
      </c>
      <c r="AH88" s="79"/>
      <c r="AI88" s="85" t="s">
        <v>705</v>
      </c>
      <c r="AJ88" s="79" t="b">
        <v>0</v>
      </c>
      <c r="AK88" s="79">
        <v>0</v>
      </c>
      <c r="AL88" s="85" t="s">
        <v>705</v>
      </c>
      <c r="AM88" s="79" t="s">
        <v>726</v>
      </c>
      <c r="AN88" s="79" t="b">
        <v>0</v>
      </c>
      <c r="AO88" s="85" t="s">
        <v>655</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1</v>
      </c>
      <c r="BD88" s="48"/>
      <c r="BE88" s="49"/>
      <c r="BF88" s="48"/>
      <c r="BG88" s="49"/>
      <c r="BH88" s="48"/>
      <c r="BI88" s="49"/>
      <c r="BJ88" s="48"/>
      <c r="BK88" s="49"/>
      <c r="BL88" s="48"/>
    </row>
    <row r="89" spans="1:64" ht="15">
      <c r="A89" s="64" t="s">
        <v>236</v>
      </c>
      <c r="B89" s="64" t="s">
        <v>253</v>
      </c>
      <c r="C89" s="65" t="s">
        <v>2284</v>
      </c>
      <c r="D89" s="66">
        <v>3</v>
      </c>
      <c r="E89" s="67" t="s">
        <v>132</v>
      </c>
      <c r="F89" s="68">
        <v>35</v>
      </c>
      <c r="G89" s="65"/>
      <c r="H89" s="69"/>
      <c r="I89" s="70"/>
      <c r="J89" s="70"/>
      <c r="K89" s="34" t="s">
        <v>65</v>
      </c>
      <c r="L89" s="77">
        <v>89</v>
      </c>
      <c r="M89" s="77"/>
      <c r="N89" s="72"/>
      <c r="O89" s="79" t="s">
        <v>322</v>
      </c>
      <c r="P89" s="81">
        <v>43773.831238425926</v>
      </c>
      <c r="Q89" s="79" t="s">
        <v>352</v>
      </c>
      <c r="R89" s="79"/>
      <c r="S89" s="79"/>
      <c r="T89" s="79"/>
      <c r="U89" s="79"/>
      <c r="V89" s="82" t="s">
        <v>494</v>
      </c>
      <c r="W89" s="81">
        <v>43773.831238425926</v>
      </c>
      <c r="X89" s="82" t="s">
        <v>548</v>
      </c>
      <c r="Y89" s="79"/>
      <c r="Z89" s="79"/>
      <c r="AA89" s="85" t="s">
        <v>638</v>
      </c>
      <c r="AB89" s="85" t="s">
        <v>655</v>
      </c>
      <c r="AC89" s="79" t="b">
        <v>0</v>
      </c>
      <c r="AD89" s="79">
        <v>0</v>
      </c>
      <c r="AE89" s="85" t="s">
        <v>706</v>
      </c>
      <c r="AF89" s="79" t="b">
        <v>0</v>
      </c>
      <c r="AG89" s="79" t="s">
        <v>715</v>
      </c>
      <c r="AH89" s="79"/>
      <c r="AI89" s="85" t="s">
        <v>705</v>
      </c>
      <c r="AJ89" s="79" t="b">
        <v>0</v>
      </c>
      <c r="AK89" s="79">
        <v>0</v>
      </c>
      <c r="AL89" s="85" t="s">
        <v>705</v>
      </c>
      <c r="AM89" s="79" t="s">
        <v>726</v>
      </c>
      <c r="AN89" s="79" t="b">
        <v>0</v>
      </c>
      <c r="AO89" s="85" t="s">
        <v>655</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1</v>
      </c>
      <c r="BD89" s="48">
        <v>0</v>
      </c>
      <c r="BE89" s="49">
        <v>0</v>
      </c>
      <c r="BF89" s="48">
        <v>0</v>
      </c>
      <c r="BG89" s="49">
        <v>0</v>
      </c>
      <c r="BH89" s="48">
        <v>0</v>
      </c>
      <c r="BI89" s="49">
        <v>0</v>
      </c>
      <c r="BJ89" s="48">
        <v>17</v>
      </c>
      <c r="BK89" s="49">
        <v>100</v>
      </c>
      <c r="BL89" s="48">
        <v>17</v>
      </c>
    </row>
    <row r="90" spans="1:64" ht="15">
      <c r="A90" s="64" t="s">
        <v>236</v>
      </c>
      <c r="B90" s="64" t="s">
        <v>246</v>
      </c>
      <c r="C90" s="65" t="s">
        <v>2284</v>
      </c>
      <c r="D90" s="66">
        <v>3</v>
      </c>
      <c r="E90" s="67" t="s">
        <v>132</v>
      </c>
      <c r="F90" s="68">
        <v>35</v>
      </c>
      <c r="G90" s="65"/>
      <c r="H90" s="69"/>
      <c r="I90" s="70"/>
      <c r="J90" s="70"/>
      <c r="K90" s="34" t="s">
        <v>65</v>
      </c>
      <c r="L90" s="77">
        <v>90</v>
      </c>
      <c r="M90" s="77"/>
      <c r="N90" s="72"/>
      <c r="O90" s="79" t="s">
        <v>321</v>
      </c>
      <c r="P90" s="81">
        <v>43773.832395833335</v>
      </c>
      <c r="Q90" s="79" t="s">
        <v>347</v>
      </c>
      <c r="R90" s="79"/>
      <c r="S90" s="79"/>
      <c r="T90" s="79"/>
      <c r="U90" s="79"/>
      <c r="V90" s="82" t="s">
        <v>494</v>
      </c>
      <c r="W90" s="81">
        <v>43773.832395833335</v>
      </c>
      <c r="X90" s="82" t="s">
        <v>542</v>
      </c>
      <c r="Y90" s="79"/>
      <c r="Z90" s="79"/>
      <c r="AA90" s="85" t="s">
        <v>632</v>
      </c>
      <c r="AB90" s="85" t="s">
        <v>700</v>
      </c>
      <c r="AC90" s="79" t="b">
        <v>0</v>
      </c>
      <c r="AD90" s="79">
        <v>0</v>
      </c>
      <c r="AE90" s="85" t="s">
        <v>710</v>
      </c>
      <c r="AF90" s="79" t="b">
        <v>0</v>
      </c>
      <c r="AG90" s="79" t="s">
        <v>715</v>
      </c>
      <c r="AH90" s="79"/>
      <c r="AI90" s="85" t="s">
        <v>705</v>
      </c>
      <c r="AJ90" s="79" t="b">
        <v>0</v>
      </c>
      <c r="AK90" s="79">
        <v>0</v>
      </c>
      <c r="AL90" s="85" t="s">
        <v>705</v>
      </c>
      <c r="AM90" s="79" t="s">
        <v>726</v>
      </c>
      <c r="AN90" s="79" t="b">
        <v>0</v>
      </c>
      <c r="AO90" s="85" t="s">
        <v>700</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5</v>
      </c>
      <c r="BD90" s="48"/>
      <c r="BE90" s="49"/>
      <c r="BF90" s="48"/>
      <c r="BG90" s="49"/>
      <c r="BH90" s="48"/>
      <c r="BI90" s="49"/>
      <c r="BJ90" s="48"/>
      <c r="BK90" s="49"/>
      <c r="BL90" s="48"/>
    </row>
    <row r="91" spans="1:64" ht="15">
      <c r="A91" s="64" t="s">
        <v>236</v>
      </c>
      <c r="B91" s="64" t="s">
        <v>253</v>
      </c>
      <c r="C91" s="65" t="s">
        <v>2285</v>
      </c>
      <c r="D91" s="66">
        <v>10</v>
      </c>
      <c r="E91" s="67" t="s">
        <v>136</v>
      </c>
      <c r="F91" s="68">
        <v>12</v>
      </c>
      <c r="G91" s="65"/>
      <c r="H91" s="69"/>
      <c r="I91" s="70"/>
      <c r="J91" s="70"/>
      <c r="K91" s="34" t="s">
        <v>65</v>
      </c>
      <c r="L91" s="77">
        <v>91</v>
      </c>
      <c r="M91" s="77"/>
      <c r="N91" s="72"/>
      <c r="O91" s="79" t="s">
        <v>321</v>
      </c>
      <c r="P91" s="81">
        <v>43773.832395833335</v>
      </c>
      <c r="Q91" s="79" t="s">
        <v>347</v>
      </c>
      <c r="R91" s="79"/>
      <c r="S91" s="79"/>
      <c r="T91" s="79"/>
      <c r="U91" s="79"/>
      <c r="V91" s="82" t="s">
        <v>494</v>
      </c>
      <c r="W91" s="81">
        <v>43773.832395833335</v>
      </c>
      <c r="X91" s="82" t="s">
        <v>542</v>
      </c>
      <c r="Y91" s="79"/>
      <c r="Z91" s="79"/>
      <c r="AA91" s="85" t="s">
        <v>632</v>
      </c>
      <c r="AB91" s="85" t="s">
        <v>700</v>
      </c>
      <c r="AC91" s="79" t="b">
        <v>0</v>
      </c>
      <c r="AD91" s="79">
        <v>0</v>
      </c>
      <c r="AE91" s="85" t="s">
        <v>710</v>
      </c>
      <c r="AF91" s="79" t="b">
        <v>0</v>
      </c>
      <c r="AG91" s="79" t="s">
        <v>715</v>
      </c>
      <c r="AH91" s="79"/>
      <c r="AI91" s="85" t="s">
        <v>705</v>
      </c>
      <c r="AJ91" s="79" t="b">
        <v>0</v>
      </c>
      <c r="AK91" s="79">
        <v>0</v>
      </c>
      <c r="AL91" s="85" t="s">
        <v>705</v>
      </c>
      <c r="AM91" s="79" t="s">
        <v>726</v>
      </c>
      <c r="AN91" s="79" t="b">
        <v>0</v>
      </c>
      <c r="AO91" s="85" t="s">
        <v>700</v>
      </c>
      <c r="AP91" s="79" t="s">
        <v>176</v>
      </c>
      <c r="AQ91" s="79">
        <v>0</v>
      </c>
      <c r="AR91" s="79">
        <v>0</v>
      </c>
      <c r="AS91" s="79"/>
      <c r="AT91" s="79"/>
      <c r="AU91" s="79"/>
      <c r="AV91" s="79"/>
      <c r="AW91" s="79"/>
      <c r="AX91" s="79"/>
      <c r="AY91" s="79"/>
      <c r="AZ91" s="79"/>
      <c r="BA91">
        <v>2</v>
      </c>
      <c r="BB91" s="78" t="str">
        <f>REPLACE(INDEX(GroupVertices[Group],MATCH(Edges[[#This Row],[Vertex 1]],GroupVertices[Vertex],0)),1,1,"")</f>
        <v>3</v>
      </c>
      <c r="BC91" s="78" t="str">
        <f>REPLACE(INDEX(GroupVertices[Group],MATCH(Edges[[#This Row],[Vertex 2]],GroupVertices[Vertex],0)),1,1,"")</f>
        <v>1</v>
      </c>
      <c r="BD91" s="48"/>
      <c r="BE91" s="49"/>
      <c r="BF91" s="48"/>
      <c r="BG91" s="49"/>
      <c r="BH91" s="48"/>
      <c r="BI91" s="49"/>
      <c r="BJ91" s="48"/>
      <c r="BK91" s="49"/>
      <c r="BL91" s="48"/>
    </row>
    <row r="92" spans="1:64" ht="15">
      <c r="A92" s="64" t="s">
        <v>236</v>
      </c>
      <c r="B92" s="64" t="s">
        <v>263</v>
      </c>
      <c r="C92" s="65" t="s">
        <v>2285</v>
      </c>
      <c r="D92" s="66">
        <v>10</v>
      </c>
      <c r="E92" s="67" t="s">
        <v>136</v>
      </c>
      <c r="F92" s="68">
        <v>12</v>
      </c>
      <c r="G92" s="65"/>
      <c r="H92" s="69"/>
      <c r="I92" s="70"/>
      <c r="J92" s="70"/>
      <c r="K92" s="34" t="s">
        <v>65</v>
      </c>
      <c r="L92" s="77">
        <v>92</v>
      </c>
      <c r="M92" s="77"/>
      <c r="N92" s="72"/>
      <c r="O92" s="79" t="s">
        <v>321</v>
      </c>
      <c r="P92" s="81">
        <v>43773.832395833335</v>
      </c>
      <c r="Q92" s="79" t="s">
        <v>347</v>
      </c>
      <c r="R92" s="79"/>
      <c r="S92" s="79"/>
      <c r="T92" s="79"/>
      <c r="U92" s="79"/>
      <c r="V92" s="82" t="s">
        <v>494</v>
      </c>
      <c r="W92" s="81">
        <v>43773.832395833335</v>
      </c>
      <c r="X92" s="82" t="s">
        <v>542</v>
      </c>
      <c r="Y92" s="79"/>
      <c r="Z92" s="79"/>
      <c r="AA92" s="85" t="s">
        <v>632</v>
      </c>
      <c r="AB92" s="85" t="s">
        <v>700</v>
      </c>
      <c r="AC92" s="79" t="b">
        <v>0</v>
      </c>
      <c r="AD92" s="79">
        <v>0</v>
      </c>
      <c r="AE92" s="85" t="s">
        <v>710</v>
      </c>
      <c r="AF92" s="79" t="b">
        <v>0</v>
      </c>
      <c r="AG92" s="79" t="s">
        <v>715</v>
      </c>
      <c r="AH92" s="79"/>
      <c r="AI92" s="85" t="s">
        <v>705</v>
      </c>
      <c r="AJ92" s="79" t="b">
        <v>0</v>
      </c>
      <c r="AK92" s="79">
        <v>0</v>
      </c>
      <c r="AL92" s="85" t="s">
        <v>705</v>
      </c>
      <c r="AM92" s="79" t="s">
        <v>726</v>
      </c>
      <c r="AN92" s="79" t="b">
        <v>0</v>
      </c>
      <c r="AO92" s="85" t="s">
        <v>700</v>
      </c>
      <c r="AP92" s="79" t="s">
        <v>176</v>
      </c>
      <c r="AQ92" s="79">
        <v>0</v>
      </c>
      <c r="AR92" s="79">
        <v>0</v>
      </c>
      <c r="AS92" s="79"/>
      <c r="AT92" s="79"/>
      <c r="AU92" s="79"/>
      <c r="AV92" s="79"/>
      <c r="AW92" s="79"/>
      <c r="AX92" s="79"/>
      <c r="AY92" s="79"/>
      <c r="AZ92" s="79"/>
      <c r="BA92">
        <v>2</v>
      </c>
      <c r="BB92" s="78" t="str">
        <f>REPLACE(INDEX(GroupVertices[Group],MATCH(Edges[[#This Row],[Vertex 1]],GroupVertices[Vertex],0)),1,1,"")</f>
        <v>3</v>
      </c>
      <c r="BC92" s="78" t="str">
        <f>REPLACE(INDEX(GroupVertices[Group],MATCH(Edges[[#This Row],[Vertex 2]],GroupVertices[Vertex],0)),1,1,"")</f>
        <v>1</v>
      </c>
      <c r="BD92" s="48"/>
      <c r="BE92" s="49"/>
      <c r="BF92" s="48"/>
      <c r="BG92" s="49"/>
      <c r="BH92" s="48"/>
      <c r="BI92" s="49"/>
      <c r="BJ92" s="48"/>
      <c r="BK92" s="49"/>
      <c r="BL92" s="48"/>
    </row>
    <row r="93" spans="1:64" ht="15">
      <c r="A93" s="64" t="s">
        <v>236</v>
      </c>
      <c r="B93" s="64" t="s">
        <v>241</v>
      </c>
      <c r="C93" s="65" t="s">
        <v>2284</v>
      </c>
      <c r="D93" s="66">
        <v>3</v>
      </c>
      <c r="E93" s="67" t="s">
        <v>132</v>
      </c>
      <c r="F93" s="68">
        <v>35</v>
      </c>
      <c r="G93" s="65"/>
      <c r="H93" s="69"/>
      <c r="I93" s="70"/>
      <c r="J93" s="70"/>
      <c r="K93" s="34" t="s">
        <v>65</v>
      </c>
      <c r="L93" s="77">
        <v>93</v>
      </c>
      <c r="M93" s="77"/>
      <c r="N93" s="72"/>
      <c r="O93" s="79" t="s">
        <v>321</v>
      </c>
      <c r="P93" s="81">
        <v>43773.832395833335</v>
      </c>
      <c r="Q93" s="79" t="s">
        <v>347</v>
      </c>
      <c r="R93" s="79"/>
      <c r="S93" s="79"/>
      <c r="T93" s="79"/>
      <c r="U93" s="79"/>
      <c r="V93" s="82" t="s">
        <v>494</v>
      </c>
      <c r="W93" s="81">
        <v>43773.832395833335</v>
      </c>
      <c r="X93" s="82" t="s">
        <v>542</v>
      </c>
      <c r="Y93" s="79"/>
      <c r="Z93" s="79"/>
      <c r="AA93" s="85" t="s">
        <v>632</v>
      </c>
      <c r="AB93" s="85" t="s">
        <v>700</v>
      </c>
      <c r="AC93" s="79" t="b">
        <v>0</v>
      </c>
      <c r="AD93" s="79">
        <v>0</v>
      </c>
      <c r="AE93" s="85" t="s">
        <v>710</v>
      </c>
      <c r="AF93" s="79" t="b">
        <v>0</v>
      </c>
      <c r="AG93" s="79" t="s">
        <v>715</v>
      </c>
      <c r="AH93" s="79"/>
      <c r="AI93" s="85" t="s">
        <v>705</v>
      </c>
      <c r="AJ93" s="79" t="b">
        <v>0</v>
      </c>
      <c r="AK93" s="79">
        <v>0</v>
      </c>
      <c r="AL93" s="85" t="s">
        <v>705</v>
      </c>
      <c r="AM93" s="79" t="s">
        <v>726</v>
      </c>
      <c r="AN93" s="79" t="b">
        <v>0</v>
      </c>
      <c r="AO93" s="85" t="s">
        <v>700</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5</v>
      </c>
      <c r="BD93" s="48">
        <v>0</v>
      </c>
      <c r="BE93" s="49">
        <v>0</v>
      </c>
      <c r="BF93" s="48">
        <v>0</v>
      </c>
      <c r="BG93" s="49">
        <v>0</v>
      </c>
      <c r="BH93" s="48">
        <v>0</v>
      </c>
      <c r="BI93" s="49">
        <v>0</v>
      </c>
      <c r="BJ93" s="48">
        <v>13</v>
      </c>
      <c r="BK93" s="49">
        <v>100</v>
      </c>
      <c r="BL93" s="48">
        <v>13</v>
      </c>
    </row>
    <row r="94" spans="1:64" ht="15">
      <c r="A94" s="64" t="s">
        <v>236</v>
      </c>
      <c r="B94" s="64" t="s">
        <v>245</v>
      </c>
      <c r="C94" s="65" t="s">
        <v>2284</v>
      </c>
      <c r="D94" s="66">
        <v>3</v>
      </c>
      <c r="E94" s="67" t="s">
        <v>132</v>
      </c>
      <c r="F94" s="68">
        <v>35</v>
      </c>
      <c r="G94" s="65"/>
      <c r="H94" s="69"/>
      <c r="I94" s="70"/>
      <c r="J94" s="70"/>
      <c r="K94" s="34" t="s">
        <v>65</v>
      </c>
      <c r="L94" s="77">
        <v>94</v>
      </c>
      <c r="M94" s="77"/>
      <c r="N94" s="72"/>
      <c r="O94" s="79" t="s">
        <v>322</v>
      </c>
      <c r="P94" s="81">
        <v>43773.832395833335</v>
      </c>
      <c r="Q94" s="79" t="s">
        <v>347</v>
      </c>
      <c r="R94" s="79"/>
      <c r="S94" s="79"/>
      <c r="T94" s="79"/>
      <c r="U94" s="79"/>
      <c r="V94" s="82" t="s">
        <v>494</v>
      </c>
      <c r="W94" s="81">
        <v>43773.832395833335</v>
      </c>
      <c r="X94" s="82" t="s">
        <v>542</v>
      </c>
      <c r="Y94" s="79"/>
      <c r="Z94" s="79"/>
      <c r="AA94" s="85" t="s">
        <v>632</v>
      </c>
      <c r="AB94" s="85" t="s">
        <v>700</v>
      </c>
      <c r="AC94" s="79" t="b">
        <v>0</v>
      </c>
      <c r="AD94" s="79">
        <v>0</v>
      </c>
      <c r="AE94" s="85" t="s">
        <v>710</v>
      </c>
      <c r="AF94" s="79" t="b">
        <v>0</v>
      </c>
      <c r="AG94" s="79" t="s">
        <v>715</v>
      </c>
      <c r="AH94" s="79"/>
      <c r="AI94" s="85" t="s">
        <v>705</v>
      </c>
      <c r="AJ94" s="79" t="b">
        <v>0</v>
      </c>
      <c r="AK94" s="79">
        <v>0</v>
      </c>
      <c r="AL94" s="85" t="s">
        <v>705</v>
      </c>
      <c r="AM94" s="79" t="s">
        <v>726</v>
      </c>
      <c r="AN94" s="79" t="b">
        <v>0</v>
      </c>
      <c r="AO94" s="85" t="s">
        <v>700</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5</v>
      </c>
      <c r="BD94" s="48"/>
      <c r="BE94" s="49"/>
      <c r="BF94" s="48"/>
      <c r="BG94" s="49"/>
      <c r="BH94" s="48"/>
      <c r="BI94" s="49"/>
      <c r="BJ94" s="48"/>
      <c r="BK94" s="49"/>
      <c r="BL94" s="48"/>
    </row>
    <row r="95" spans="1:64" ht="15">
      <c r="A95" s="64" t="s">
        <v>236</v>
      </c>
      <c r="B95" s="64" t="s">
        <v>263</v>
      </c>
      <c r="C95" s="65" t="s">
        <v>2285</v>
      </c>
      <c r="D95" s="66">
        <v>10</v>
      </c>
      <c r="E95" s="67" t="s">
        <v>136</v>
      </c>
      <c r="F95" s="68">
        <v>12</v>
      </c>
      <c r="G95" s="65"/>
      <c r="H95" s="69"/>
      <c r="I95" s="70"/>
      <c r="J95" s="70"/>
      <c r="K95" s="34" t="s">
        <v>65</v>
      </c>
      <c r="L95" s="77">
        <v>95</v>
      </c>
      <c r="M95" s="77"/>
      <c r="N95" s="72"/>
      <c r="O95" s="79" t="s">
        <v>321</v>
      </c>
      <c r="P95" s="81">
        <v>43774.54788194445</v>
      </c>
      <c r="Q95" s="79" t="s">
        <v>350</v>
      </c>
      <c r="R95" s="79"/>
      <c r="S95" s="79"/>
      <c r="T95" s="79" t="s">
        <v>450</v>
      </c>
      <c r="U95" s="82" t="s">
        <v>462</v>
      </c>
      <c r="V95" s="82" t="s">
        <v>462</v>
      </c>
      <c r="W95" s="81">
        <v>43774.54788194445</v>
      </c>
      <c r="X95" s="82" t="s">
        <v>546</v>
      </c>
      <c r="Y95" s="79"/>
      <c r="Z95" s="79"/>
      <c r="AA95" s="85" t="s">
        <v>636</v>
      </c>
      <c r="AB95" s="79"/>
      <c r="AC95" s="79" t="b">
        <v>0</v>
      </c>
      <c r="AD95" s="79">
        <v>3</v>
      </c>
      <c r="AE95" s="85" t="s">
        <v>705</v>
      </c>
      <c r="AF95" s="79" t="b">
        <v>0</v>
      </c>
      <c r="AG95" s="79" t="s">
        <v>715</v>
      </c>
      <c r="AH95" s="79"/>
      <c r="AI95" s="85" t="s">
        <v>705</v>
      </c>
      <c r="AJ95" s="79" t="b">
        <v>0</v>
      </c>
      <c r="AK95" s="79">
        <v>0</v>
      </c>
      <c r="AL95" s="85" t="s">
        <v>705</v>
      </c>
      <c r="AM95" s="79" t="s">
        <v>726</v>
      </c>
      <c r="AN95" s="79" t="b">
        <v>0</v>
      </c>
      <c r="AO95" s="85" t="s">
        <v>636</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1</v>
      </c>
      <c r="BD95" s="48"/>
      <c r="BE95" s="49"/>
      <c r="BF95" s="48"/>
      <c r="BG95" s="49"/>
      <c r="BH95" s="48"/>
      <c r="BI95" s="49"/>
      <c r="BJ95" s="48"/>
      <c r="BK95" s="49"/>
      <c r="BL95" s="48"/>
    </row>
    <row r="96" spans="1:64" ht="15">
      <c r="A96" s="64" t="s">
        <v>236</v>
      </c>
      <c r="B96" s="64" t="s">
        <v>253</v>
      </c>
      <c r="C96" s="65" t="s">
        <v>2285</v>
      </c>
      <c r="D96" s="66">
        <v>10</v>
      </c>
      <c r="E96" s="67" t="s">
        <v>136</v>
      </c>
      <c r="F96" s="68">
        <v>12</v>
      </c>
      <c r="G96" s="65"/>
      <c r="H96" s="69"/>
      <c r="I96" s="70"/>
      <c r="J96" s="70"/>
      <c r="K96" s="34" t="s">
        <v>65</v>
      </c>
      <c r="L96" s="77">
        <v>96</v>
      </c>
      <c r="M96" s="77"/>
      <c r="N96" s="72"/>
      <c r="O96" s="79" t="s">
        <v>321</v>
      </c>
      <c r="P96" s="81">
        <v>43774.54788194445</v>
      </c>
      <c r="Q96" s="79" t="s">
        <v>350</v>
      </c>
      <c r="R96" s="79"/>
      <c r="S96" s="79"/>
      <c r="T96" s="79" t="s">
        <v>450</v>
      </c>
      <c r="U96" s="82" t="s">
        <v>462</v>
      </c>
      <c r="V96" s="82" t="s">
        <v>462</v>
      </c>
      <c r="W96" s="81">
        <v>43774.54788194445</v>
      </c>
      <c r="X96" s="82" t="s">
        <v>546</v>
      </c>
      <c r="Y96" s="79"/>
      <c r="Z96" s="79"/>
      <c r="AA96" s="85" t="s">
        <v>636</v>
      </c>
      <c r="AB96" s="79"/>
      <c r="AC96" s="79" t="b">
        <v>0</v>
      </c>
      <c r="AD96" s="79">
        <v>3</v>
      </c>
      <c r="AE96" s="85" t="s">
        <v>705</v>
      </c>
      <c r="AF96" s="79" t="b">
        <v>0</v>
      </c>
      <c r="AG96" s="79" t="s">
        <v>715</v>
      </c>
      <c r="AH96" s="79"/>
      <c r="AI96" s="85" t="s">
        <v>705</v>
      </c>
      <c r="AJ96" s="79" t="b">
        <v>0</v>
      </c>
      <c r="AK96" s="79">
        <v>0</v>
      </c>
      <c r="AL96" s="85" t="s">
        <v>705</v>
      </c>
      <c r="AM96" s="79" t="s">
        <v>726</v>
      </c>
      <c r="AN96" s="79" t="b">
        <v>0</v>
      </c>
      <c r="AO96" s="85" t="s">
        <v>636</v>
      </c>
      <c r="AP96" s="79" t="s">
        <v>176</v>
      </c>
      <c r="AQ96" s="79">
        <v>0</v>
      </c>
      <c r="AR96" s="79">
        <v>0</v>
      </c>
      <c r="AS96" s="79"/>
      <c r="AT96" s="79"/>
      <c r="AU96" s="79"/>
      <c r="AV96" s="79"/>
      <c r="AW96" s="79"/>
      <c r="AX96" s="79"/>
      <c r="AY96" s="79"/>
      <c r="AZ96" s="79"/>
      <c r="BA96">
        <v>2</v>
      </c>
      <c r="BB96" s="78" t="str">
        <f>REPLACE(INDEX(GroupVertices[Group],MATCH(Edges[[#This Row],[Vertex 1]],GroupVertices[Vertex],0)),1,1,"")</f>
        <v>3</v>
      </c>
      <c r="BC96" s="78" t="str">
        <f>REPLACE(INDEX(GroupVertices[Group],MATCH(Edges[[#This Row],[Vertex 2]],GroupVertices[Vertex],0)),1,1,"")</f>
        <v>1</v>
      </c>
      <c r="BD96" s="48"/>
      <c r="BE96" s="49"/>
      <c r="BF96" s="48"/>
      <c r="BG96" s="49"/>
      <c r="BH96" s="48"/>
      <c r="BI96" s="49"/>
      <c r="BJ96" s="48"/>
      <c r="BK96" s="49"/>
      <c r="BL96" s="48"/>
    </row>
    <row r="97" spans="1:64" ht="15">
      <c r="A97" s="64" t="s">
        <v>240</v>
      </c>
      <c r="B97" s="64" t="s">
        <v>236</v>
      </c>
      <c r="C97" s="65" t="s">
        <v>2284</v>
      </c>
      <c r="D97" s="66">
        <v>3</v>
      </c>
      <c r="E97" s="67" t="s">
        <v>132</v>
      </c>
      <c r="F97" s="68">
        <v>35</v>
      </c>
      <c r="G97" s="65"/>
      <c r="H97" s="69"/>
      <c r="I97" s="70"/>
      <c r="J97" s="70"/>
      <c r="K97" s="34" t="s">
        <v>65</v>
      </c>
      <c r="L97" s="77">
        <v>97</v>
      </c>
      <c r="M97" s="77"/>
      <c r="N97" s="72"/>
      <c r="O97" s="79" t="s">
        <v>322</v>
      </c>
      <c r="P97" s="81">
        <v>43774.884363425925</v>
      </c>
      <c r="Q97" s="79" t="s">
        <v>351</v>
      </c>
      <c r="R97" s="79"/>
      <c r="S97" s="79"/>
      <c r="T97" s="79"/>
      <c r="U97" s="79"/>
      <c r="V97" s="82" t="s">
        <v>497</v>
      </c>
      <c r="W97" s="81">
        <v>43774.884363425925</v>
      </c>
      <c r="X97" s="82" t="s">
        <v>547</v>
      </c>
      <c r="Y97" s="79"/>
      <c r="Z97" s="79"/>
      <c r="AA97" s="85" t="s">
        <v>637</v>
      </c>
      <c r="AB97" s="85" t="s">
        <v>636</v>
      </c>
      <c r="AC97" s="79" t="b">
        <v>0</v>
      </c>
      <c r="AD97" s="79">
        <v>0</v>
      </c>
      <c r="AE97" s="85" t="s">
        <v>711</v>
      </c>
      <c r="AF97" s="79" t="b">
        <v>0</v>
      </c>
      <c r="AG97" s="79" t="s">
        <v>715</v>
      </c>
      <c r="AH97" s="79"/>
      <c r="AI97" s="85" t="s">
        <v>705</v>
      </c>
      <c r="AJ97" s="79" t="b">
        <v>0</v>
      </c>
      <c r="AK97" s="79">
        <v>0</v>
      </c>
      <c r="AL97" s="85" t="s">
        <v>705</v>
      </c>
      <c r="AM97" s="79" t="s">
        <v>726</v>
      </c>
      <c r="AN97" s="79" t="b">
        <v>0</v>
      </c>
      <c r="AO97" s="85" t="s">
        <v>636</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240</v>
      </c>
      <c r="B98" s="64" t="s">
        <v>263</v>
      </c>
      <c r="C98" s="65" t="s">
        <v>2284</v>
      </c>
      <c r="D98" s="66">
        <v>3</v>
      </c>
      <c r="E98" s="67" t="s">
        <v>132</v>
      </c>
      <c r="F98" s="68">
        <v>35</v>
      </c>
      <c r="G98" s="65"/>
      <c r="H98" s="69"/>
      <c r="I98" s="70"/>
      <c r="J98" s="70"/>
      <c r="K98" s="34" t="s">
        <v>65</v>
      </c>
      <c r="L98" s="77">
        <v>98</v>
      </c>
      <c r="M98" s="77"/>
      <c r="N98" s="72"/>
      <c r="O98" s="79" t="s">
        <v>321</v>
      </c>
      <c r="P98" s="81">
        <v>43774.884363425925</v>
      </c>
      <c r="Q98" s="79" t="s">
        <v>351</v>
      </c>
      <c r="R98" s="79"/>
      <c r="S98" s="79"/>
      <c r="T98" s="79"/>
      <c r="U98" s="79"/>
      <c r="V98" s="82" t="s">
        <v>497</v>
      </c>
      <c r="W98" s="81">
        <v>43774.884363425925</v>
      </c>
      <c r="X98" s="82" t="s">
        <v>547</v>
      </c>
      <c r="Y98" s="79"/>
      <c r="Z98" s="79"/>
      <c r="AA98" s="85" t="s">
        <v>637</v>
      </c>
      <c r="AB98" s="85" t="s">
        <v>636</v>
      </c>
      <c r="AC98" s="79" t="b">
        <v>0</v>
      </c>
      <c r="AD98" s="79">
        <v>0</v>
      </c>
      <c r="AE98" s="85" t="s">
        <v>711</v>
      </c>
      <c r="AF98" s="79" t="b">
        <v>0</v>
      </c>
      <c r="AG98" s="79" t="s">
        <v>715</v>
      </c>
      <c r="AH98" s="79"/>
      <c r="AI98" s="85" t="s">
        <v>705</v>
      </c>
      <c r="AJ98" s="79" t="b">
        <v>0</v>
      </c>
      <c r="AK98" s="79">
        <v>0</v>
      </c>
      <c r="AL98" s="85" t="s">
        <v>705</v>
      </c>
      <c r="AM98" s="79" t="s">
        <v>726</v>
      </c>
      <c r="AN98" s="79" t="b">
        <v>0</v>
      </c>
      <c r="AO98" s="85" t="s">
        <v>636</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1</v>
      </c>
      <c r="BD98" s="48"/>
      <c r="BE98" s="49"/>
      <c r="BF98" s="48"/>
      <c r="BG98" s="49"/>
      <c r="BH98" s="48"/>
      <c r="BI98" s="49"/>
      <c r="BJ98" s="48"/>
      <c r="BK98" s="49"/>
      <c r="BL98" s="48"/>
    </row>
    <row r="99" spans="1:64" ht="15">
      <c r="A99" s="64" t="s">
        <v>240</v>
      </c>
      <c r="B99" s="64" t="s">
        <v>253</v>
      </c>
      <c r="C99" s="65" t="s">
        <v>2284</v>
      </c>
      <c r="D99" s="66">
        <v>3</v>
      </c>
      <c r="E99" s="67" t="s">
        <v>132</v>
      </c>
      <c r="F99" s="68">
        <v>35</v>
      </c>
      <c r="G99" s="65"/>
      <c r="H99" s="69"/>
      <c r="I99" s="70"/>
      <c r="J99" s="70"/>
      <c r="K99" s="34" t="s">
        <v>65</v>
      </c>
      <c r="L99" s="77">
        <v>99</v>
      </c>
      <c r="M99" s="77"/>
      <c r="N99" s="72"/>
      <c r="O99" s="79" t="s">
        <v>321</v>
      </c>
      <c r="P99" s="81">
        <v>43774.884363425925</v>
      </c>
      <c r="Q99" s="79" t="s">
        <v>351</v>
      </c>
      <c r="R99" s="79"/>
      <c r="S99" s="79"/>
      <c r="T99" s="79"/>
      <c r="U99" s="79"/>
      <c r="V99" s="82" t="s">
        <v>497</v>
      </c>
      <c r="W99" s="81">
        <v>43774.884363425925</v>
      </c>
      <c r="X99" s="82" t="s">
        <v>547</v>
      </c>
      <c r="Y99" s="79"/>
      <c r="Z99" s="79"/>
      <c r="AA99" s="85" t="s">
        <v>637</v>
      </c>
      <c r="AB99" s="85" t="s">
        <v>636</v>
      </c>
      <c r="AC99" s="79" t="b">
        <v>0</v>
      </c>
      <c r="AD99" s="79">
        <v>0</v>
      </c>
      <c r="AE99" s="85" t="s">
        <v>711</v>
      </c>
      <c r="AF99" s="79" t="b">
        <v>0</v>
      </c>
      <c r="AG99" s="79" t="s">
        <v>715</v>
      </c>
      <c r="AH99" s="79"/>
      <c r="AI99" s="85" t="s">
        <v>705</v>
      </c>
      <c r="AJ99" s="79" t="b">
        <v>0</v>
      </c>
      <c r="AK99" s="79">
        <v>0</v>
      </c>
      <c r="AL99" s="85" t="s">
        <v>705</v>
      </c>
      <c r="AM99" s="79" t="s">
        <v>726</v>
      </c>
      <c r="AN99" s="79" t="b">
        <v>0</v>
      </c>
      <c r="AO99" s="85" t="s">
        <v>636</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1</v>
      </c>
      <c r="BD99" s="48"/>
      <c r="BE99" s="49"/>
      <c r="BF99" s="48"/>
      <c r="BG99" s="49"/>
      <c r="BH99" s="48"/>
      <c r="BI99" s="49"/>
      <c r="BJ99" s="48"/>
      <c r="BK99" s="49"/>
      <c r="BL99" s="48"/>
    </row>
    <row r="100" spans="1:64" ht="15">
      <c r="A100" s="64" t="s">
        <v>241</v>
      </c>
      <c r="B100" s="64" t="s">
        <v>292</v>
      </c>
      <c r="C100" s="65" t="s">
        <v>2284</v>
      </c>
      <c r="D100" s="66">
        <v>3</v>
      </c>
      <c r="E100" s="67" t="s">
        <v>132</v>
      </c>
      <c r="F100" s="68">
        <v>35</v>
      </c>
      <c r="G100" s="65"/>
      <c r="H100" s="69"/>
      <c r="I100" s="70"/>
      <c r="J100" s="70"/>
      <c r="K100" s="34" t="s">
        <v>65</v>
      </c>
      <c r="L100" s="77">
        <v>100</v>
      </c>
      <c r="M100" s="77"/>
      <c r="N100" s="72"/>
      <c r="O100" s="79" t="s">
        <v>321</v>
      </c>
      <c r="P100" s="81">
        <v>43774.89979166666</v>
      </c>
      <c r="Q100" s="79" t="s">
        <v>353</v>
      </c>
      <c r="R100" s="79"/>
      <c r="S100" s="79"/>
      <c r="T100" s="79"/>
      <c r="U100" s="79"/>
      <c r="V100" s="82" t="s">
        <v>498</v>
      </c>
      <c r="W100" s="81">
        <v>43774.89979166666</v>
      </c>
      <c r="X100" s="82" t="s">
        <v>549</v>
      </c>
      <c r="Y100" s="79"/>
      <c r="Z100" s="79"/>
      <c r="AA100" s="85" t="s">
        <v>639</v>
      </c>
      <c r="AB100" s="79"/>
      <c r="AC100" s="79" t="b">
        <v>0</v>
      </c>
      <c r="AD100" s="79">
        <v>0</v>
      </c>
      <c r="AE100" s="85" t="s">
        <v>705</v>
      </c>
      <c r="AF100" s="79" t="b">
        <v>0</v>
      </c>
      <c r="AG100" s="79" t="s">
        <v>715</v>
      </c>
      <c r="AH100" s="79"/>
      <c r="AI100" s="85" t="s">
        <v>705</v>
      </c>
      <c r="AJ100" s="79" t="b">
        <v>0</v>
      </c>
      <c r="AK100" s="79">
        <v>5</v>
      </c>
      <c r="AL100" s="85" t="s">
        <v>646</v>
      </c>
      <c r="AM100" s="79" t="s">
        <v>719</v>
      </c>
      <c r="AN100" s="79" t="b">
        <v>0</v>
      </c>
      <c r="AO100" s="85" t="s">
        <v>646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c r="BE100" s="49"/>
      <c r="BF100" s="48"/>
      <c r="BG100" s="49"/>
      <c r="BH100" s="48"/>
      <c r="BI100" s="49"/>
      <c r="BJ100" s="48"/>
      <c r="BK100" s="49"/>
      <c r="BL100" s="48"/>
    </row>
    <row r="101" spans="1:64" ht="15">
      <c r="A101" s="64" t="s">
        <v>241</v>
      </c>
      <c r="B101" s="64" t="s">
        <v>247</v>
      </c>
      <c r="C101" s="65" t="s">
        <v>2284</v>
      </c>
      <c r="D101" s="66">
        <v>3</v>
      </c>
      <c r="E101" s="67" t="s">
        <v>132</v>
      </c>
      <c r="F101" s="68">
        <v>35</v>
      </c>
      <c r="G101" s="65"/>
      <c r="H101" s="69"/>
      <c r="I101" s="70"/>
      <c r="J101" s="70"/>
      <c r="K101" s="34" t="s">
        <v>65</v>
      </c>
      <c r="L101" s="77">
        <v>101</v>
      </c>
      <c r="M101" s="77"/>
      <c r="N101" s="72"/>
      <c r="O101" s="79" t="s">
        <v>321</v>
      </c>
      <c r="P101" s="81">
        <v>43774.89979166666</v>
      </c>
      <c r="Q101" s="79" t="s">
        <v>353</v>
      </c>
      <c r="R101" s="79"/>
      <c r="S101" s="79"/>
      <c r="T101" s="79"/>
      <c r="U101" s="79"/>
      <c r="V101" s="82" t="s">
        <v>498</v>
      </c>
      <c r="W101" s="81">
        <v>43774.89979166666</v>
      </c>
      <c r="X101" s="82" t="s">
        <v>549</v>
      </c>
      <c r="Y101" s="79"/>
      <c r="Z101" s="79"/>
      <c r="AA101" s="85" t="s">
        <v>639</v>
      </c>
      <c r="AB101" s="79"/>
      <c r="AC101" s="79" t="b">
        <v>0</v>
      </c>
      <c r="AD101" s="79">
        <v>0</v>
      </c>
      <c r="AE101" s="85" t="s">
        <v>705</v>
      </c>
      <c r="AF101" s="79" t="b">
        <v>0</v>
      </c>
      <c r="AG101" s="79" t="s">
        <v>715</v>
      </c>
      <c r="AH101" s="79"/>
      <c r="AI101" s="85" t="s">
        <v>705</v>
      </c>
      <c r="AJ101" s="79" t="b">
        <v>0</v>
      </c>
      <c r="AK101" s="79">
        <v>5</v>
      </c>
      <c r="AL101" s="85" t="s">
        <v>646</v>
      </c>
      <c r="AM101" s="79" t="s">
        <v>719</v>
      </c>
      <c r="AN101" s="79" t="b">
        <v>0</v>
      </c>
      <c r="AO101" s="85" t="s">
        <v>646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5</v>
      </c>
      <c r="BD101" s="48">
        <v>1</v>
      </c>
      <c r="BE101" s="49">
        <v>4.761904761904762</v>
      </c>
      <c r="BF101" s="48">
        <v>0</v>
      </c>
      <c r="BG101" s="49">
        <v>0</v>
      </c>
      <c r="BH101" s="48">
        <v>0</v>
      </c>
      <c r="BI101" s="49">
        <v>0</v>
      </c>
      <c r="BJ101" s="48">
        <v>20</v>
      </c>
      <c r="BK101" s="49">
        <v>95.23809523809524</v>
      </c>
      <c r="BL101" s="48">
        <v>21</v>
      </c>
    </row>
    <row r="102" spans="1:64" ht="15">
      <c r="A102" s="64" t="s">
        <v>241</v>
      </c>
      <c r="B102" s="64" t="s">
        <v>253</v>
      </c>
      <c r="C102" s="65" t="s">
        <v>2284</v>
      </c>
      <c r="D102" s="66">
        <v>3</v>
      </c>
      <c r="E102" s="67" t="s">
        <v>132</v>
      </c>
      <c r="F102" s="68">
        <v>35</v>
      </c>
      <c r="G102" s="65"/>
      <c r="H102" s="69"/>
      <c r="I102" s="70"/>
      <c r="J102" s="70"/>
      <c r="K102" s="34" t="s">
        <v>65</v>
      </c>
      <c r="L102" s="77">
        <v>102</v>
      </c>
      <c r="M102" s="77"/>
      <c r="N102" s="72"/>
      <c r="O102" s="79" t="s">
        <v>321</v>
      </c>
      <c r="P102" s="81">
        <v>43774.89979166666</v>
      </c>
      <c r="Q102" s="79" t="s">
        <v>353</v>
      </c>
      <c r="R102" s="79"/>
      <c r="S102" s="79"/>
      <c r="T102" s="79"/>
      <c r="U102" s="79"/>
      <c r="V102" s="82" t="s">
        <v>498</v>
      </c>
      <c r="W102" s="81">
        <v>43774.89979166666</v>
      </c>
      <c r="X102" s="82" t="s">
        <v>549</v>
      </c>
      <c r="Y102" s="79"/>
      <c r="Z102" s="79"/>
      <c r="AA102" s="85" t="s">
        <v>639</v>
      </c>
      <c r="AB102" s="79"/>
      <c r="AC102" s="79" t="b">
        <v>0</v>
      </c>
      <c r="AD102" s="79">
        <v>0</v>
      </c>
      <c r="AE102" s="85" t="s">
        <v>705</v>
      </c>
      <c r="AF102" s="79" t="b">
        <v>0</v>
      </c>
      <c r="AG102" s="79" t="s">
        <v>715</v>
      </c>
      <c r="AH102" s="79"/>
      <c r="AI102" s="85" t="s">
        <v>705</v>
      </c>
      <c r="AJ102" s="79" t="b">
        <v>0</v>
      </c>
      <c r="AK102" s="79">
        <v>5</v>
      </c>
      <c r="AL102" s="85" t="s">
        <v>646</v>
      </c>
      <c r="AM102" s="79" t="s">
        <v>719</v>
      </c>
      <c r="AN102" s="79" t="b">
        <v>0</v>
      </c>
      <c r="AO102" s="85" t="s">
        <v>646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5</v>
      </c>
      <c r="BC102" s="78" t="str">
        <f>REPLACE(INDEX(GroupVertices[Group],MATCH(Edges[[#This Row],[Vertex 2]],GroupVertices[Vertex],0)),1,1,"")</f>
        <v>1</v>
      </c>
      <c r="BD102" s="48"/>
      <c r="BE102" s="49"/>
      <c r="BF102" s="48"/>
      <c r="BG102" s="49"/>
      <c r="BH102" s="48"/>
      <c r="BI102" s="49"/>
      <c r="BJ102" s="48"/>
      <c r="BK102" s="49"/>
      <c r="BL102" s="48"/>
    </row>
    <row r="103" spans="1:64" ht="15">
      <c r="A103" s="64" t="s">
        <v>241</v>
      </c>
      <c r="B103" s="64" t="s">
        <v>246</v>
      </c>
      <c r="C103" s="65" t="s">
        <v>2284</v>
      </c>
      <c r="D103" s="66">
        <v>3</v>
      </c>
      <c r="E103" s="67" t="s">
        <v>132</v>
      </c>
      <c r="F103" s="68">
        <v>35</v>
      </c>
      <c r="G103" s="65"/>
      <c r="H103" s="69"/>
      <c r="I103" s="70"/>
      <c r="J103" s="70"/>
      <c r="K103" s="34" t="s">
        <v>65</v>
      </c>
      <c r="L103" s="77">
        <v>103</v>
      </c>
      <c r="M103" s="77"/>
      <c r="N103" s="72"/>
      <c r="O103" s="79" t="s">
        <v>321</v>
      </c>
      <c r="P103" s="81">
        <v>43774.89979166666</v>
      </c>
      <c r="Q103" s="79" t="s">
        <v>353</v>
      </c>
      <c r="R103" s="79"/>
      <c r="S103" s="79"/>
      <c r="T103" s="79"/>
      <c r="U103" s="79"/>
      <c r="V103" s="82" t="s">
        <v>498</v>
      </c>
      <c r="W103" s="81">
        <v>43774.89979166666</v>
      </c>
      <c r="X103" s="82" t="s">
        <v>549</v>
      </c>
      <c r="Y103" s="79"/>
      <c r="Z103" s="79"/>
      <c r="AA103" s="85" t="s">
        <v>639</v>
      </c>
      <c r="AB103" s="79"/>
      <c r="AC103" s="79" t="b">
        <v>0</v>
      </c>
      <c r="AD103" s="79">
        <v>0</v>
      </c>
      <c r="AE103" s="85" t="s">
        <v>705</v>
      </c>
      <c r="AF103" s="79" t="b">
        <v>0</v>
      </c>
      <c r="AG103" s="79" t="s">
        <v>715</v>
      </c>
      <c r="AH103" s="79"/>
      <c r="AI103" s="85" t="s">
        <v>705</v>
      </c>
      <c r="AJ103" s="79" t="b">
        <v>0</v>
      </c>
      <c r="AK103" s="79">
        <v>5</v>
      </c>
      <c r="AL103" s="85" t="s">
        <v>646</v>
      </c>
      <c r="AM103" s="79" t="s">
        <v>719</v>
      </c>
      <c r="AN103" s="79" t="b">
        <v>0</v>
      </c>
      <c r="AO103" s="85" t="s">
        <v>646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5</v>
      </c>
      <c r="BC103" s="78" t="str">
        <f>REPLACE(INDEX(GroupVertices[Group],MATCH(Edges[[#This Row],[Vertex 2]],GroupVertices[Vertex],0)),1,1,"")</f>
        <v>5</v>
      </c>
      <c r="BD103" s="48"/>
      <c r="BE103" s="49"/>
      <c r="BF103" s="48"/>
      <c r="BG103" s="49"/>
      <c r="BH103" s="48"/>
      <c r="BI103" s="49"/>
      <c r="BJ103" s="48"/>
      <c r="BK103" s="49"/>
      <c r="BL103" s="48"/>
    </row>
    <row r="104" spans="1:64" ht="15">
      <c r="A104" s="64" t="s">
        <v>242</v>
      </c>
      <c r="B104" s="64" t="s">
        <v>292</v>
      </c>
      <c r="C104" s="65" t="s">
        <v>2284</v>
      </c>
      <c r="D104" s="66">
        <v>3</v>
      </c>
      <c r="E104" s="67" t="s">
        <v>132</v>
      </c>
      <c r="F104" s="68">
        <v>35</v>
      </c>
      <c r="G104" s="65"/>
      <c r="H104" s="69"/>
      <c r="I104" s="70"/>
      <c r="J104" s="70"/>
      <c r="K104" s="34" t="s">
        <v>65</v>
      </c>
      <c r="L104" s="77">
        <v>104</v>
      </c>
      <c r="M104" s="77"/>
      <c r="N104" s="72"/>
      <c r="O104" s="79" t="s">
        <v>321</v>
      </c>
      <c r="P104" s="81">
        <v>43774.900555555556</v>
      </c>
      <c r="Q104" s="79" t="s">
        <v>353</v>
      </c>
      <c r="R104" s="79"/>
      <c r="S104" s="79"/>
      <c r="T104" s="79"/>
      <c r="U104" s="79"/>
      <c r="V104" s="82" t="s">
        <v>499</v>
      </c>
      <c r="W104" s="81">
        <v>43774.900555555556</v>
      </c>
      <c r="X104" s="82" t="s">
        <v>550</v>
      </c>
      <c r="Y104" s="79"/>
      <c r="Z104" s="79"/>
      <c r="AA104" s="85" t="s">
        <v>640</v>
      </c>
      <c r="AB104" s="79"/>
      <c r="AC104" s="79" t="b">
        <v>0</v>
      </c>
      <c r="AD104" s="79">
        <v>0</v>
      </c>
      <c r="AE104" s="85" t="s">
        <v>705</v>
      </c>
      <c r="AF104" s="79" t="b">
        <v>0</v>
      </c>
      <c r="AG104" s="79" t="s">
        <v>715</v>
      </c>
      <c r="AH104" s="79"/>
      <c r="AI104" s="85" t="s">
        <v>705</v>
      </c>
      <c r="AJ104" s="79" t="b">
        <v>0</v>
      </c>
      <c r="AK104" s="79">
        <v>5</v>
      </c>
      <c r="AL104" s="85" t="s">
        <v>646</v>
      </c>
      <c r="AM104" s="79" t="s">
        <v>727</v>
      </c>
      <c r="AN104" s="79" t="b">
        <v>0</v>
      </c>
      <c r="AO104" s="85" t="s">
        <v>646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c r="BE104" s="49"/>
      <c r="BF104" s="48"/>
      <c r="BG104" s="49"/>
      <c r="BH104" s="48"/>
      <c r="BI104" s="49"/>
      <c r="BJ104" s="48"/>
      <c r="BK104" s="49"/>
      <c r="BL104" s="48"/>
    </row>
    <row r="105" spans="1:64" ht="15">
      <c r="A105" s="64" t="s">
        <v>242</v>
      </c>
      <c r="B105" s="64" t="s">
        <v>247</v>
      </c>
      <c r="C105" s="65" t="s">
        <v>2284</v>
      </c>
      <c r="D105" s="66">
        <v>3</v>
      </c>
      <c r="E105" s="67" t="s">
        <v>132</v>
      </c>
      <c r="F105" s="68">
        <v>35</v>
      </c>
      <c r="G105" s="65"/>
      <c r="H105" s="69"/>
      <c r="I105" s="70"/>
      <c r="J105" s="70"/>
      <c r="K105" s="34" t="s">
        <v>65</v>
      </c>
      <c r="L105" s="77">
        <v>105</v>
      </c>
      <c r="M105" s="77"/>
      <c r="N105" s="72"/>
      <c r="O105" s="79" t="s">
        <v>321</v>
      </c>
      <c r="P105" s="81">
        <v>43774.900555555556</v>
      </c>
      <c r="Q105" s="79" t="s">
        <v>353</v>
      </c>
      <c r="R105" s="79"/>
      <c r="S105" s="79"/>
      <c r="T105" s="79"/>
      <c r="U105" s="79"/>
      <c r="V105" s="82" t="s">
        <v>499</v>
      </c>
      <c r="W105" s="81">
        <v>43774.900555555556</v>
      </c>
      <c r="X105" s="82" t="s">
        <v>550</v>
      </c>
      <c r="Y105" s="79"/>
      <c r="Z105" s="79"/>
      <c r="AA105" s="85" t="s">
        <v>640</v>
      </c>
      <c r="AB105" s="79"/>
      <c r="AC105" s="79" t="b">
        <v>0</v>
      </c>
      <c r="AD105" s="79">
        <v>0</v>
      </c>
      <c r="AE105" s="85" t="s">
        <v>705</v>
      </c>
      <c r="AF105" s="79" t="b">
        <v>0</v>
      </c>
      <c r="AG105" s="79" t="s">
        <v>715</v>
      </c>
      <c r="AH105" s="79"/>
      <c r="AI105" s="85" t="s">
        <v>705</v>
      </c>
      <c r="AJ105" s="79" t="b">
        <v>0</v>
      </c>
      <c r="AK105" s="79">
        <v>5</v>
      </c>
      <c r="AL105" s="85" t="s">
        <v>646</v>
      </c>
      <c r="AM105" s="79" t="s">
        <v>727</v>
      </c>
      <c r="AN105" s="79" t="b">
        <v>0</v>
      </c>
      <c r="AO105" s="85" t="s">
        <v>646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c r="BE105" s="49"/>
      <c r="BF105" s="48"/>
      <c r="BG105" s="49"/>
      <c r="BH105" s="48"/>
      <c r="BI105" s="49"/>
      <c r="BJ105" s="48"/>
      <c r="BK105" s="49"/>
      <c r="BL105" s="48"/>
    </row>
    <row r="106" spans="1:64" ht="15">
      <c r="A106" s="64" t="s">
        <v>242</v>
      </c>
      <c r="B106" s="64" t="s">
        <v>253</v>
      </c>
      <c r="C106" s="65" t="s">
        <v>2284</v>
      </c>
      <c r="D106" s="66">
        <v>3</v>
      </c>
      <c r="E106" s="67" t="s">
        <v>132</v>
      </c>
      <c r="F106" s="68">
        <v>35</v>
      </c>
      <c r="G106" s="65"/>
      <c r="H106" s="69"/>
      <c r="I106" s="70"/>
      <c r="J106" s="70"/>
      <c r="K106" s="34" t="s">
        <v>65</v>
      </c>
      <c r="L106" s="77">
        <v>106</v>
      </c>
      <c r="M106" s="77"/>
      <c r="N106" s="72"/>
      <c r="O106" s="79" t="s">
        <v>321</v>
      </c>
      <c r="P106" s="81">
        <v>43774.900555555556</v>
      </c>
      <c r="Q106" s="79" t="s">
        <v>353</v>
      </c>
      <c r="R106" s="79"/>
      <c r="S106" s="79"/>
      <c r="T106" s="79"/>
      <c r="U106" s="79"/>
      <c r="V106" s="82" t="s">
        <v>499</v>
      </c>
      <c r="W106" s="81">
        <v>43774.900555555556</v>
      </c>
      <c r="X106" s="82" t="s">
        <v>550</v>
      </c>
      <c r="Y106" s="79"/>
      <c r="Z106" s="79"/>
      <c r="AA106" s="85" t="s">
        <v>640</v>
      </c>
      <c r="AB106" s="79"/>
      <c r="AC106" s="79" t="b">
        <v>0</v>
      </c>
      <c r="AD106" s="79">
        <v>0</v>
      </c>
      <c r="AE106" s="85" t="s">
        <v>705</v>
      </c>
      <c r="AF106" s="79" t="b">
        <v>0</v>
      </c>
      <c r="AG106" s="79" t="s">
        <v>715</v>
      </c>
      <c r="AH106" s="79"/>
      <c r="AI106" s="85" t="s">
        <v>705</v>
      </c>
      <c r="AJ106" s="79" t="b">
        <v>0</v>
      </c>
      <c r="AK106" s="79">
        <v>5</v>
      </c>
      <c r="AL106" s="85" t="s">
        <v>646</v>
      </c>
      <c r="AM106" s="79" t="s">
        <v>727</v>
      </c>
      <c r="AN106" s="79" t="b">
        <v>0</v>
      </c>
      <c r="AO106" s="85" t="s">
        <v>646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5</v>
      </c>
      <c r="BC106" s="78" t="str">
        <f>REPLACE(INDEX(GroupVertices[Group],MATCH(Edges[[#This Row],[Vertex 2]],GroupVertices[Vertex],0)),1,1,"")</f>
        <v>1</v>
      </c>
      <c r="BD106" s="48"/>
      <c r="BE106" s="49"/>
      <c r="BF106" s="48"/>
      <c r="BG106" s="49"/>
      <c r="BH106" s="48"/>
      <c r="BI106" s="49"/>
      <c r="BJ106" s="48"/>
      <c r="BK106" s="49"/>
      <c r="BL106" s="48"/>
    </row>
    <row r="107" spans="1:64" ht="15">
      <c r="A107" s="64" t="s">
        <v>242</v>
      </c>
      <c r="B107" s="64" t="s">
        <v>246</v>
      </c>
      <c r="C107" s="65" t="s">
        <v>2284</v>
      </c>
      <c r="D107" s="66">
        <v>3</v>
      </c>
      <c r="E107" s="67" t="s">
        <v>132</v>
      </c>
      <c r="F107" s="68">
        <v>35</v>
      </c>
      <c r="G107" s="65"/>
      <c r="H107" s="69"/>
      <c r="I107" s="70"/>
      <c r="J107" s="70"/>
      <c r="K107" s="34" t="s">
        <v>65</v>
      </c>
      <c r="L107" s="77">
        <v>107</v>
      </c>
      <c r="M107" s="77"/>
      <c r="N107" s="72"/>
      <c r="O107" s="79" t="s">
        <v>321</v>
      </c>
      <c r="P107" s="81">
        <v>43774.900555555556</v>
      </c>
      <c r="Q107" s="79" t="s">
        <v>353</v>
      </c>
      <c r="R107" s="79"/>
      <c r="S107" s="79"/>
      <c r="T107" s="79"/>
      <c r="U107" s="79"/>
      <c r="V107" s="82" t="s">
        <v>499</v>
      </c>
      <c r="W107" s="81">
        <v>43774.900555555556</v>
      </c>
      <c r="X107" s="82" t="s">
        <v>550</v>
      </c>
      <c r="Y107" s="79"/>
      <c r="Z107" s="79"/>
      <c r="AA107" s="85" t="s">
        <v>640</v>
      </c>
      <c r="AB107" s="79"/>
      <c r="AC107" s="79" t="b">
        <v>0</v>
      </c>
      <c r="AD107" s="79">
        <v>0</v>
      </c>
      <c r="AE107" s="85" t="s">
        <v>705</v>
      </c>
      <c r="AF107" s="79" t="b">
        <v>0</v>
      </c>
      <c r="AG107" s="79" t="s">
        <v>715</v>
      </c>
      <c r="AH107" s="79"/>
      <c r="AI107" s="85" t="s">
        <v>705</v>
      </c>
      <c r="AJ107" s="79" t="b">
        <v>0</v>
      </c>
      <c r="AK107" s="79">
        <v>5</v>
      </c>
      <c r="AL107" s="85" t="s">
        <v>646</v>
      </c>
      <c r="AM107" s="79" t="s">
        <v>727</v>
      </c>
      <c r="AN107" s="79" t="b">
        <v>0</v>
      </c>
      <c r="AO107" s="85" t="s">
        <v>646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5</v>
      </c>
      <c r="BC107" s="78" t="str">
        <f>REPLACE(INDEX(GroupVertices[Group],MATCH(Edges[[#This Row],[Vertex 2]],GroupVertices[Vertex],0)),1,1,"")</f>
        <v>5</v>
      </c>
      <c r="BD107" s="48">
        <v>1</v>
      </c>
      <c r="BE107" s="49">
        <v>4.761904761904762</v>
      </c>
      <c r="BF107" s="48">
        <v>0</v>
      </c>
      <c r="BG107" s="49">
        <v>0</v>
      </c>
      <c r="BH107" s="48">
        <v>0</v>
      </c>
      <c r="BI107" s="49">
        <v>0</v>
      </c>
      <c r="BJ107" s="48">
        <v>20</v>
      </c>
      <c r="BK107" s="49">
        <v>95.23809523809524</v>
      </c>
      <c r="BL107" s="48">
        <v>21</v>
      </c>
    </row>
    <row r="108" spans="1:64" ht="15">
      <c r="A108" s="64" t="s">
        <v>243</v>
      </c>
      <c r="B108" s="64" t="s">
        <v>274</v>
      </c>
      <c r="C108" s="65" t="s">
        <v>2284</v>
      </c>
      <c r="D108" s="66">
        <v>3</v>
      </c>
      <c r="E108" s="67" t="s">
        <v>132</v>
      </c>
      <c r="F108" s="68">
        <v>35</v>
      </c>
      <c r="G108" s="65"/>
      <c r="H108" s="69"/>
      <c r="I108" s="70"/>
      <c r="J108" s="70"/>
      <c r="K108" s="34" t="s">
        <v>65</v>
      </c>
      <c r="L108" s="77">
        <v>108</v>
      </c>
      <c r="M108" s="77"/>
      <c r="N108" s="72"/>
      <c r="O108" s="79" t="s">
        <v>321</v>
      </c>
      <c r="P108" s="81">
        <v>43773.86219907407</v>
      </c>
      <c r="Q108" s="79" t="s">
        <v>354</v>
      </c>
      <c r="R108" s="79"/>
      <c r="S108" s="79"/>
      <c r="T108" s="79" t="s">
        <v>288</v>
      </c>
      <c r="U108" s="79"/>
      <c r="V108" s="82" t="s">
        <v>500</v>
      </c>
      <c r="W108" s="81">
        <v>43773.86219907407</v>
      </c>
      <c r="X108" s="82" t="s">
        <v>551</v>
      </c>
      <c r="Y108" s="79"/>
      <c r="Z108" s="79"/>
      <c r="AA108" s="85" t="s">
        <v>641</v>
      </c>
      <c r="AB108" s="85" t="s">
        <v>655</v>
      </c>
      <c r="AC108" s="79" t="b">
        <v>0</v>
      </c>
      <c r="AD108" s="79">
        <v>0</v>
      </c>
      <c r="AE108" s="85" t="s">
        <v>706</v>
      </c>
      <c r="AF108" s="79" t="b">
        <v>0</v>
      </c>
      <c r="AG108" s="79" t="s">
        <v>715</v>
      </c>
      <c r="AH108" s="79"/>
      <c r="AI108" s="85" t="s">
        <v>705</v>
      </c>
      <c r="AJ108" s="79" t="b">
        <v>0</v>
      </c>
      <c r="AK108" s="79">
        <v>1</v>
      </c>
      <c r="AL108" s="85" t="s">
        <v>705</v>
      </c>
      <c r="AM108" s="79" t="s">
        <v>719</v>
      </c>
      <c r="AN108" s="79" t="b">
        <v>0</v>
      </c>
      <c r="AO108" s="85" t="s">
        <v>655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243</v>
      </c>
      <c r="B109" s="64" t="s">
        <v>253</v>
      </c>
      <c r="C109" s="65" t="s">
        <v>2284</v>
      </c>
      <c r="D109" s="66">
        <v>3</v>
      </c>
      <c r="E109" s="67" t="s">
        <v>132</v>
      </c>
      <c r="F109" s="68">
        <v>35</v>
      </c>
      <c r="G109" s="65"/>
      <c r="H109" s="69"/>
      <c r="I109" s="70"/>
      <c r="J109" s="70"/>
      <c r="K109" s="34" t="s">
        <v>65</v>
      </c>
      <c r="L109" s="77">
        <v>109</v>
      </c>
      <c r="M109" s="77"/>
      <c r="N109" s="72"/>
      <c r="O109" s="79" t="s">
        <v>322</v>
      </c>
      <c r="P109" s="81">
        <v>43773.86219907407</v>
      </c>
      <c r="Q109" s="79" t="s">
        <v>354</v>
      </c>
      <c r="R109" s="79"/>
      <c r="S109" s="79"/>
      <c r="T109" s="79" t="s">
        <v>288</v>
      </c>
      <c r="U109" s="79"/>
      <c r="V109" s="82" t="s">
        <v>500</v>
      </c>
      <c r="W109" s="81">
        <v>43773.86219907407</v>
      </c>
      <c r="X109" s="82" t="s">
        <v>551</v>
      </c>
      <c r="Y109" s="79"/>
      <c r="Z109" s="79"/>
      <c r="AA109" s="85" t="s">
        <v>641</v>
      </c>
      <c r="AB109" s="85" t="s">
        <v>655</v>
      </c>
      <c r="AC109" s="79" t="b">
        <v>0</v>
      </c>
      <c r="AD109" s="79">
        <v>0</v>
      </c>
      <c r="AE109" s="85" t="s">
        <v>706</v>
      </c>
      <c r="AF109" s="79" t="b">
        <v>0</v>
      </c>
      <c r="AG109" s="79" t="s">
        <v>715</v>
      </c>
      <c r="AH109" s="79"/>
      <c r="AI109" s="85" t="s">
        <v>705</v>
      </c>
      <c r="AJ109" s="79" t="b">
        <v>0</v>
      </c>
      <c r="AK109" s="79">
        <v>1</v>
      </c>
      <c r="AL109" s="85" t="s">
        <v>705</v>
      </c>
      <c r="AM109" s="79" t="s">
        <v>719</v>
      </c>
      <c r="AN109" s="79" t="b">
        <v>0</v>
      </c>
      <c r="AO109" s="85" t="s">
        <v>655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2</v>
      </c>
      <c r="BG109" s="49">
        <v>11.11111111111111</v>
      </c>
      <c r="BH109" s="48">
        <v>0</v>
      </c>
      <c r="BI109" s="49">
        <v>0</v>
      </c>
      <c r="BJ109" s="48">
        <v>16</v>
      </c>
      <c r="BK109" s="49">
        <v>88.88888888888889</v>
      </c>
      <c r="BL109" s="48">
        <v>18</v>
      </c>
    </row>
    <row r="110" spans="1:64" ht="15">
      <c r="A110" s="64" t="s">
        <v>244</v>
      </c>
      <c r="B110" s="64" t="s">
        <v>243</v>
      </c>
      <c r="C110" s="65" t="s">
        <v>2284</v>
      </c>
      <c r="D110" s="66">
        <v>3</v>
      </c>
      <c r="E110" s="67" t="s">
        <v>132</v>
      </c>
      <c r="F110" s="68">
        <v>35</v>
      </c>
      <c r="G110" s="65"/>
      <c r="H110" s="69"/>
      <c r="I110" s="70"/>
      <c r="J110" s="70"/>
      <c r="K110" s="34" t="s">
        <v>65</v>
      </c>
      <c r="L110" s="77">
        <v>110</v>
      </c>
      <c r="M110" s="77"/>
      <c r="N110" s="72"/>
      <c r="O110" s="79" t="s">
        <v>321</v>
      </c>
      <c r="P110" s="81">
        <v>43773.86371527778</v>
      </c>
      <c r="Q110" s="79" t="s">
        <v>355</v>
      </c>
      <c r="R110" s="79"/>
      <c r="S110" s="79"/>
      <c r="T110" s="79" t="s">
        <v>288</v>
      </c>
      <c r="U110" s="79"/>
      <c r="V110" s="82" t="s">
        <v>501</v>
      </c>
      <c r="W110" s="81">
        <v>43773.86371527778</v>
      </c>
      <c r="X110" s="82" t="s">
        <v>552</v>
      </c>
      <c r="Y110" s="79"/>
      <c r="Z110" s="79"/>
      <c r="AA110" s="85" t="s">
        <v>642</v>
      </c>
      <c r="AB110" s="79"/>
      <c r="AC110" s="79" t="b">
        <v>0</v>
      </c>
      <c r="AD110" s="79">
        <v>0</v>
      </c>
      <c r="AE110" s="85" t="s">
        <v>705</v>
      </c>
      <c r="AF110" s="79" t="b">
        <v>0</v>
      </c>
      <c r="AG110" s="79" t="s">
        <v>715</v>
      </c>
      <c r="AH110" s="79"/>
      <c r="AI110" s="85" t="s">
        <v>705</v>
      </c>
      <c r="AJ110" s="79" t="b">
        <v>0</v>
      </c>
      <c r="AK110" s="79">
        <v>1</v>
      </c>
      <c r="AL110" s="85" t="s">
        <v>641</v>
      </c>
      <c r="AM110" s="79" t="s">
        <v>728</v>
      </c>
      <c r="AN110" s="79" t="b">
        <v>0</v>
      </c>
      <c r="AO110" s="85" t="s">
        <v>641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245</v>
      </c>
      <c r="B111" s="64" t="s">
        <v>292</v>
      </c>
      <c r="C111" s="65" t="s">
        <v>2284</v>
      </c>
      <c r="D111" s="66">
        <v>3</v>
      </c>
      <c r="E111" s="67" t="s">
        <v>132</v>
      </c>
      <c r="F111" s="68">
        <v>35</v>
      </c>
      <c r="G111" s="65"/>
      <c r="H111" s="69"/>
      <c r="I111" s="70"/>
      <c r="J111" s="70"/>
      <c r="K111" s="34" t="s">
        <v>65</v>
      </c>
      <c r="L111" s="77">
        <v>111</v>
      </c>
      <c r="M111" s="77"/>
      <c r="N111" s="72"/>
      <c r="O111" s="79" t="s">
        <v>321</v>
      </c>
      <c r="P111" s="81">
        <v>43774.89383101852</v>
      </c>
      <c r="Q111" s="79" t="s">
        <v>356</v>
      </c>
      <c r="R111" s="82" t="s">
        <v>411</v>
      </c>
      <c r="S111" s="79" t="s">
        <v>432</v>
      </c>
      <c r="T111" s="79" t="s">
        <v>451</v>
      </c>
      <c r="U111" s="79"/>
      <c r="V111" s="82" t="s">
        <v>502</v>
      </c>
      <c r="W111" s="81">
        <v>43774.89383101852</v>
      </c>
      <c r="X111" s="82" t="s">
        <v>553</v>
      </c>
      <c r="Y111" s="79"/>
      <c r="Z111" s="79"/>
      <c r="AA111" s="85" t="s">
        <v>643</v>
      </c>
      <c r="AB111" s="79"/>
      <c r="AC111" s="79" t="b">
        <v>0</v>
      </c>
      <c r="AD111" s="79">
        <v>1</v>
      </c>
      <c r="AE111" s="85" t="s">
        <v>705</v>
      </c>
      <c r="AF111" s="79" t="b">
        <v>1</v>
      </c>
      <c r="AG111" s="79" t="s">
        <v>715</v>
      </c>
      <c r="AH111" s="79"/>
      <c r="AI111" s="85" t="s">
        <v>662</v>
      </c>
      <c r="AJ111" s="79" t="b">
        <v>0</v>
      </c>
      <c r="AK111" s="79">
        <v>1</v>
      </c>
      <c r="AL111" s="85" t="s">
        <v>705</v>
      </c>
      <c r="AM111" s="79" t="s">
        <v>719</v>
      </c>
      <c r="AN111" s="79" t="b">
        <v>0</v>
      </c>
      <c r="AO111" s="85" t="s">
        <v>643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v>1</v>
      </c>
      <c r="BE111" s="49">
        <v>3.4482758620689653</v>
      </c>
      <c r="BF111" s="48">
        <v>0</v>
      </c>
      <c r="BG111" s="49">
        <v>0</v>
      </c>
      <c r="BH111" s="48">
        <v>0</v>
      </c>
      <c r="BI111" s="49">
        <v>0</v>
      </c>
      <c r="BJ111" s="48">
        <v>28</v>
      </c>
      <c r="BK111" s="49">
        <v>96.55172413793103</v>
      </c>
      <c r="BL111" s="48">
        <v>29</v>
      </c>
    </row>
    <row r="112" spans="1:64" ht="15">
      <c r="A112" s="64" t="s">
        <v>245</v>
      </c>
      <c r="B112" s="64" t="s">
        <v>246</v>
      </c>
      <c r="C112" s="65" t="s">
        <v>2284</v>
      </c>
      <c r="D112" s="66">
        <v>3</v>
      </c>
      <c r="E112" s="67" t="s">
        <v>132</v>
      </c>
      <c r="F112" s="68">
        <v>35</v>
      </c>
      <c r="G112" s="65"/>
      <c r="H112" s="69"/>
      <c r="I112" s="70"/>
      <c r="J112" s="70"/>
      <c r="K112" s="34" t="s">
        <v>65</v>
      </c>
      <c r="L112" s="77">
        <v>112</v>
      </c>
      <c r="M112" s="77"/>
      <c r="N112" s="72"/>
      <c r="O112" s="79" t="s">
        <v>321</v>
      </c>
      <c r="P112" s="81">
        <v>43774.89383101852</v>
      </c>
      <c r="Q112" s="79" t="s">
        <v>356</v>
      </c>
      <c r="R112" s="82" t="s">
        <v>411</v>
      </c>
      <c r="S112" s="79" t="s">
        <v>432</v>
      </c>
      <c r="T112" s="79" t="s">
        <v>451</v>
      </c>
      <c r="U112" s="79"/>
      <c r="V112" s="82" t="s">
        <v>502</v>
      </c>
      <c r="W112" s="81">
        <v>43774.89383101852</v>
      </c>
      <c r="X112" s="82" t="s">
        <v>553</v>
      </c>
      <c r="Y112" s="79"/>
      <c r="Z112" s="79"/>
      <c r="AA112" s="85" t="s">
        <v>643</v>
      </c>
      <c r="AB112" s="79"/>
      <c r="AC112" s="79" t="b">
        <v>0</v>
      </c>
      <c r="AD112" s="79">
        <v>1</v>
      </c>
      <c r="AE112" s="85" t="s">
        <v>705</v>
      </c>
      <c r="AF112" s="79" t="b">
        <v>1</v>
      </c>
      <c r="AG112" s="79" t="s">
        <v>715</v>
      </c>
      <c r="AH112" s="79"/>
      <c r="AI112" s="85" t="s">
        <v>662</v>
      </c>
      <c r="AJ112" s="79" t="b">
        <v>0</v>
      </c>
      <c r="AK112" s="79">
        <v>1</v>
      </c>
      <c r="AL112" s="85" t="s">
        <v>705</v>
      </c>
      <c r="AM112" s="79" t="s">
        <v>719</v>
      </c>
      <c r="AN112" s="79" t="b">
        <v>0</v>
      </c>
      <c r="AO112" s="85" t="s">
        <v>643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c r="BE112" s="49"/>
      <c r="BF112" s="48"/>
      <c r="BG112" s="49"/>
      <c r="BH112" s="48"/>
      <c r="BI112" s="49"/>
      <c r="BJ112" s="48"/>
      <c r="BK112" s="49"/>
      <c r="BL112" s="48"/>
    </row>
    <row r="113" spans="1:64" ht="15">
      <c r="A113" s="64" t="s">
        <v>244</v>
      </c>
      <c r="B113" s="64" t="s">
        <v>245</v>
      </c>
      <c r="C113" s="65" t="s">
        <v>2284</v>
      </c>
      <c r="D113" s="66">
        <v>3</v>
      </c>
      <c r="E113" s="67" t="s">
        <v>132</v>
      </c>
      <c r="F113" s="68">
        <v>35</v>
      </c>
      <c r="G113" s="65"/>
      <c r="H113" s="69"/>
      <c r="I113" s="70"/>
      <c r="J113" s="70"/>
      <c r="K113" s="34" t="s">
        <v>65</v>
      </c>
      <c r="L113" s="77">
        <v>113</v>
      </c>
      <c r="M113" s="77"/>
      <c r="N113" s="72"/>
      <c r="O113" s="79" t="s">
        <v>321</v>
      </c>
      <c r="P113" s="81">
        <v>43774.89486111111</v>
      </c>
      <c r="Q113" s="79" t="s">
        <v>357</v>
      </c>
      <c r="R113" s="79"/>
      <c r="S113" s="79"/>
      <c r="T113" s="79" t="s">
        <v>288</v>
      </c>
      <c r="U113" s="79"/>
      <c r="V113" s="82" t="s">
        <v>501</v>
      </c>
      <c r="W113" s="81">
        <v>43774.89486111111</v>
      </c>
      <c r="X113" s="82" t="s">
        <v>554</v>
      </c>
      <c r="Y113" s="79"/>
      <c r="Z113" s="79"/>
      <c r="AA113" s="85" t="s">
        <v>644</v>
      </c>
      <c r="AB113" s="79"/>
      <c r="AC113" s="79" t="b">
        <v>0</v>
      </c>
      <c r="AD113" s="79">
        <v>0</v>
      </c>
      <c r="AE113" s="85" t="s">
        <v>705</v>
      </c>
      <c r="AF113" s="79" t="b">
        <v>1</v>
      </c>
      <c r="AG113" s="79" t="s">
        <v>715</v>
      </c>
      <c r="AH113" s="79"/>
      <c r="AI113" s="85" t="s">
        <v>662</v>
      </c>
      <c r="AJ113" s="79" t="b">
        <v>0</v>
      </c>
      <c r="AK113" s="79">
        <v>1</v>
      </c>
      <c r="AL113" s="85" t="s">
        <v>643</v>
      </c>
      <c r="AM113" s="79" t="s">
        <v>728</v>
      </c>
      <c r="AN113" s="79" t="b">
        <v>0</v>
      </c>
      <c r="AO113" s="85" t="s">
        <v>643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5</v>
      </c>
      <c r="BD113" s="48"/>
      <c r="BE113" s="49"/>
      <c r="BF113" s="48"/>
      <c r="BG113" s="49"/>
      <c r="BH113" s="48"/>
      <c r="BI113" s="49"/>
      <c r="BJ113" s="48"/>
      <c r="BK113" s="49"/>
      <c r="BL113" s="48"/>
    </row>
    <row r="114" spans="1:64" ht="15">
      <c r="A114" s="64" t="s">
        <v>244</v>
      </c>
      <c r="B114" s="64" t="s">
        <v>274</v>
      </c>
      <c r="C114" s="65" t="s">
        <v>2284</v>
      </c>
      <c r="D114" s="66">
        <v>3</v>
      </c>
      <c r="E114" s="67" t="s">
        <v>132</v>
      </c>
      <c r="F114" s="68">
        <v>35</v>
      </c>
      <c r="G114" s="65"/>
      <c r="H114" s="69"/>
      <c r="I114" s="70"/>
      <c r="J114" s="70"/>
      <c r="K114" s="34" t="s">
        <v>65</v>
      </c>
      <c r="L114" s="77">
        <v>114</v>
      </c>
      <c r="M114" s="77"/>
      <c r="N114" s="72"/>
      <c r="O114" s="79" t="s">
        <v>321</v>
      </c>
      <c r="P114" s="81">
        <v>43773.86371527778</v>
      </c>
      <c r="Q114" s="79" t="s">
        <v>355</v>
      </c>
      <c r="R114" s="79"/>
      <c r="S114" s="79"/>
      <c r="T114" s="79" t="s">
        <v>288</v>
      </c>
      <c r="U114" s="79"/>
      <c r="V114" s="82" t="s">
        <v>501</v>
      </c>
      <c r="W114" s="81">
        <v>43773.86371527778</v>
      </c>
      <c r="X114" s="82" t="s">
        <v>552</v>
      </c>
      <c r="Y114" s="79"/>
      <c r="Z114" s="79"/>
      <c r="AA114" s="85" t="s">
        <v>642</v>
      </c>
      <c r="AB114" s="79"/>
      <c r="AC114" s="79" t="b">
        <v>0</v>
      </c>
      <c r="AD114" s="79">
        <v>0</v>
      </c>
      <c r="AE114" s="85" t="s">
        <v>705</v>
      </c>
      <c r="AF114" s="79" t="b">
        <v>0</v>
      </c>
      <c r="AG114" s="79" t="s">
        <v>715</v>
      </c>
      <c r="AH114" s="79"/>
      <c r="AI114" s="85" t="s">
        <v>705</v>
      </c>
      <c r="AJ114" s="79" t="b">
        <v>0</v>
      </c>
      <c r="AK114" s="79">
        <v>1</v>
      </c>
      <c r="AL114" s="85" t="s">
        <v>641</v>
      </c>
      <c r="AM114" s="79" t="s">
        <v>728</v>
      </c>
      <c r="AN114" s="79" t="b">
        <v>0</v>
      </c>
      <c r="AO114" s="85" t="s">
        <v>641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244</v>
      </c>
      <c r="B115" s="64" t="s">
        <v>253</v>
      </c>
      <c r="C115" s="65" t="s">
        <v>2285</v>
      </c>
      <c r="D115" s="66">
        <v>10</v>
      </c>
      <c r="E115" s="67" t="s">
        <v>136</v>
      </c>
      <c r="F115" s="68">
        <v>12</v>
      </c>
      <c r="G115" s="65"/>
      <c r="H115" s="69"/>
      <c r="I115" s="70"/>
      <c r="J115" s="70"/>
      <c r="K115" s="34" t="s">
        <v>65</v>
      </c>
      <c r="L115" s="77">
        <v>115</v>
      </c>
      <c r="M115" s="77"/>
      <c r="N115" s="72"/>
      <c r="O115" s="79" t="s">
        <v>321</v>
      </c>
      <c r="P115" s="81">
        <v>43773.86371527778</v>
      </c>
      <c r="Q115" s="79" t="s">
        <v>355</v>
      </c>
      <c r="R115" s="79"/>
      <c r="S115" s="79"/>
      <c r="T115" s="79" t="s">
        <v>288</v>
      </c>
      <c r="U115" s="79"/>
      <c r="V115" s="82" t="s">
        <v>501</v>
      </c>
      <c r="W115" s="81">
        <v>43773.86371527778</v>
      </c>
      <c r="X115" s="82" t="s">
        <v>552</v>
      </c>
      <c r="Y115" s="79"/>
      <c r="Z115" s="79"/>
      <c r="AA115" s="85" t="s">
        <v>642</v>
      </c>
      <c r="AB115" s="79"/>
      <c r="AC115" s="79" t="b">
        <v>0</v>
      </c>
      <c r="AD115" s="79">
        <v>0</v>
      </c>
      <c r="AE115" s="85" t="s">
        <v>705</v>
      </c>
      <c r="AF115" s="79" t="b">
        <v>0</v>
      </c>
      <c r="AG115" s="79" t="s">
        <v>715</v>
      </c>
      <c r="AH115" s="79"/>
      <c r="AI115" s="85" t="s">
        <v>705</v>
      </c>
      <c r="AJ115" s="79" t="b">
        <v>0</v>
      </c>
      <c r="AK115" s="79">
        <v>1</v>
      </c>
      <c r="AL115" s="85" t="s">
        <v>641</v>
      </c>
      <c r="AM115" s="79" t="s">
        <v>728</v>
      </c>
      <c r="AN115" s="79" t="b">
        <v>0</v>
      </c>
      <c r="AO115" s="85" t="s">
        <v>641</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v>0</v>
      </c>
      <c r="BE115" s="49">
        <v>0</v>
      </c>
      <c r="BF115" s="48">
        <v>2</v>
      </c>
      <c r="BG115" s="49">
        <v>10</v>
      </c>
      <c r="BH115" s="48">
        <v>0</v>
      </c>
      <c r="BI115" s="49">
        <v>0</v>
      </c>
      <c r="BJ115" s="48">
        <v>18</v>
      </c>
      <c r="BK115" s="49">
        <v>90</v>
      </c>
      <c r="BL115" s="48">
        <v>20</v>
      </c>
    </row>
    <row r="116" spans="1:64" ht="15">
      <c r="A116" s="64" t="s">
        <v>244</v>
      </c>
      <c r="B116" s="64" t="s">
        <v>292</v>
      </c>
      <c r="C116" s="65" t="s">
        <v>2285</v>
      </c>
      <c r="D116" s="66">
        <v>10</v>
      </c>
      <c r="E116" s="67" t="s">
        <v>136</v>
      </c>
      <c r="F116" s="68">
        <v>12</v>
      </c>
      <c r="G116" s="65"/>
      <c r="H116" s="69"/>
      <c r="I116" s="70"/>
      <c r="J116" s="70"/>
      <c r="K116" s="34" t="s">
        <v>65</v>
      </c>
      <c r="L116" s="77">
        <v>116</v>
      </c>
      <c r="M116" s="77"/>
      <c r="N116" s="72"/>
      <c r="O116" s="79" t="s">
        <v>321</v>
      </c>
      <c r="P116" s="81">
        <v>43774.89486111111</v>
      </c>
      <c r="Q116" s="79" t="s">
        <v>357</v>
      </c>
      <c r="R116" s="79"/>
      <c r="S116" s="79"/>
      <c r="T116" s="79" t="s">
        <v>288</v>
      </c>
      <c r="U116" s="79"/>
      <c r="V116" s="82" t="s">
        <v>501</v>
      </c>
      <c r="W116" s="81">
        <v>43774.89486111111</v>
      </c>
      <c r="X116" s="82" t="s">
        <v>554</v>
      </c>
      <c r="Y116" s="79"/>
      <c r="Z116" s="79"/>
      <c r="AA116" s="85" t="s">
        <v>644</v>
      </c>
      <c r="AB116" s="79"/>
      <c r="AC116" s="79" t="b">
        <v>0</v>
      </c>
      <c r="AD116" s="79">
        <v>0</v>
      </c>
      <c r="AE116" s="85" t="s">
        <v>705</v>
      </c>
      <c r="AF116" s="79" t="b">
        <v>1</v>
      </c>
      <c r="AG116" s="79" t="s">
        <v>715</v>
      </c>
      <c r="AH116" s="79"/>
      <c r="AI116" s="85" t="s">
        <v>662</v>
      </c>
      <c r="AJ116" s="79" t="b">
        <v>0</v>
      </c>
      <c r="AK116" s="79">
        <v>1</v>
      </c>
      <c r="AL116" s="85" t="s">
        <v>643</v>
      </c>
      <c r="AM116" s="79" t="s">
        <v>728</v>
      </c>
      <c r="AN116" s="79" t="b">
        <v>0</v>
      </c>
      <c r="AO116" s="85" t="s">
        <v>643</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5</v>
      </c>
      <c r="BD116" s="48"/>
      <c r="BE116" s="49"/>
      <c r="BF116" s="48"/>
      <c r="BG116" s="49"/>
      <c r="BH116" s="48"/>
      <c r="BI116" s="49"/>
      <c r="BJ116" s="48"/>
      <c r="BK116" s="49"/>
      <c r="BL116" s="48"/>
    </row>
    <row r="117" spans="1:64" ht="15">
      <c r="A117" s="64" t="s">
        <v>244</v>
      </c>
      <c r="B117" s="64" t="s">
        <v>246</v>
      </c>
      <c r="C117" s="65" t="s">
        <v>2285</v>
      </c>
      <c r="D117" s="66">
        <v>10</v>
      </c>
      <c r="E117" s="67" t="s">
        <v>136</v>
      </c>
      <c r="F117" s="68">
        <v>12</v>
      </c>
      <c r="G117" s="65"/>
      <c r="H117" s="69"/>
      <c r="I117" s="70"/>
      <c r="J117" s="70"/>
      <c r="K117" s="34" t="s">
        <v>65</v>
      </c>
      <c r="L117" s="77">
        <v>117</v>
      </c>
      <c r="M117" s="77"/>
      <c r="N117" s="72"/>
      <c r="O117" s="79" t="s">
        <v>321</v>
      </c>
      <c r="P117" s="81">
        <v>43774.89486111111</v>
      </c>
      <c r="Q117" s="79" t="s">
        <v>357</v>
      </c>
      <c r="R117" s="79"/>
      <c r="S117" s="79"/>
      <c r="T117" s="79" t="s">
        <v>288</v>
      </c>
      <c r="U117" s="79"/>
      <c r="V117" s="82" t="s">
        <v>501</v>
      </c>
      <c r="W117" s="81">
        <v>43774.89486111111</v>
      </c>
      <c r="X117" s="82" t="s">
        <v>554</v>
      </c>
      <c r="Y117" s="79"/>
      <c r="Z117" s="79"/>
      <c r="AA117" s="85" t="s">
        <v>644</v>
      </c>
      <c r="AB117" s="79"/>
      <c r="AC117" s="79" t="b">
        <v>0</v>
      </c>
      <c r="AD117" s="79">
        <v>0</v>
      </c>
      <c r="AE117" s="85" t="s">
        <v>705</v>
      </c>
      <c r="AF117" s="79" t="b">
        <v>1</v>
      </c>
      <c r="AG117" s="79" t="s">
        <v>715</v>
      </c>
      <c r="AH117" s="79"/>
      <c r="AI117" s="85" t="s">
        <v>662</v>
      </c>
      <c r="AJ117" s="79" t="b">
        <v>0</v>
      </c>
      <c r="AK117" s="79">
        <v>1</v>
      </c>
      <c r="AL117" s="85" t="s">
        <v>643</v>
      </c>
      <c r="AM117" s="79" t="s">
        <v>728</v>
      </c>
      <c r="AN117" s="79" t="b">
        <v>0</v>
      </c>
      <c r="AO117" s="85" t="s">
        <v>643</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5</v>
      </c>
      <c r="BD117" s="48">
        <v>1</v>
      </c>
      <c r="BE117" s="49">
        <v>4.3478260869565215</v>
      </c>
      <c r="BF117" s="48">
        <v>0</v>
      </c>
      <c r="BG117" s="49">
        <v>0</v>
      </c>
      <c r="BH117" s="48">
        <v>0</v>
      </c>
      <c r="BI117" s="49">
        <v>0</v>
      </c>
      <c r="BJ117" s="48">
        <v>22</v>
      </c>
      <c r="BK117" s="49">
        <v>95.65217391304348</v>
      </c>
      <c r="BL117" s="48">
        <v>23</v>
      </c>
    </row>
    <row r="118" spans="1:64" ht="15">
      <c r="A118" s="64" t="s">
        <v>244</v>
      </c>
      <c r="B118" s="64" t="s">
        <v>292</v>
      </c>
      <c r="C118" s="65" t="s">
        <v>2285</v>
      </c>
      <c r="D118" s="66">
        <v>10</v>
      </c>
      <c r="E118" s="67" t="s">
        <v>136</v>
      </c>
      <c r="F118" s="68">
        <v>12</v>
      </c>
      <c r="G118" s="65"/>
      <c r="H118" s="69"/>
      <c r="I118" s="70"/>
      <c r="J118" s="70"/>
      <c r="K118" s="34" t="s">
        <v>65</v>
      </c>
      <c r="L118" s="77">
        <v>118</v>
      </c>
      <c r="M118" s="77"/>
      <c r="N118" s="72"/>
      <c r="O118" s="79" t="s">
        <v>321</v>
      </c>
      <c r="P118" s="81">
        <v>43774.90540509259</v>
      </c>
      <c r="Q118" s="79" t="s">
        <v>353</v>
      </c>
      <c r="R118" s="79"/>
      <c r="S118" s="79"/>
      <c r="T118" s="79"/>
      <c r="U118" s="79"/>
      <c r="V118" s="82" t="s">
        <v>501</v>
      </c>
      <c r="W118" s="81">
        <v>43774.90540509259</v>
      </c>
      <c r="X118" s="82" t="s">
        <v>555</v>
      </c>
      <c r="Y118" s="79"/>
      <c r="Z118" s="79"/>
      <c r="AA118" s="85" t="s">
        <v>645</v>
      </c>
      <c r="AB118" s="79"/>
      <c r="AC118" s="79" t="b">
        <v>0</v>
      </c>
      <c r="AD118" s="79">
        <v>0</v>
      </c>
      <c r="AE118" s="85" t="s">
        <v>705</v>
      </c>
      <c r="AF118" s="79" t="b">
        <v>0</v>
      </c>
      <c r="AG118" s="79" t="s">
        <v>715</v>
      </c>
      <c r="AH118" s="79"/>
      <c r="AI118" s="85" t="s">
        <v>705</v>
      </c>
      <c r="AJ118" s="79" t="b">
        <v>0</v>
      </c>
      <c r="AK118" s="79">
        <v>5</v>
      </c>
      <c r="AL118" s="85" t="s">
        <v>646</v>
      </c>
      <c r="AM118" s="79" t="s">
        <v>728</v>
      </c>
      <c r="AN118" s="79" t="b">
        <v>0</v>
      </c>
      <c r="AO118" s="85" t="s">
        <v>646</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5</v>
      </c>
      <c r="BD118" s="48"/>
      <c r="BE118" s="49"/>
      <c r="BF118" s="48"/>
      <c r="BG118" s="49"/>
      <c r="BH118" s="48"/>
      <c r="BI118" s="49"/>
      <c r="BJ118" s="48"/>
      <c r="BK118" s="49"/>
      <c r="BL118" s="48"/>
    </row>
    <row r="119" spans="1:64" ht="15">
      <c r="A119" s="64" t="s">
        <v>244</v>
      </c>
      <c r="B119" s="64" t="s">
        <v>247</v>
      </c>
      <c r="C119" s="65" t="s">
        <v>2284</v>
      </c>
      <c r="D119" s="66">
        <v>3</v>
      </c>
      <c r="E119" s="67" t="s">
        <v>132</v>
      </c>
      <c r="F119" s="68">
        <v>35</v>
      </c>
      <c r="G119" s="65"/>
      <c r="H119" s="69"/>
      <c r="I119" s="70"/>
      <c r="J119" s="70"/>
      <c r="K119" s="34" t="s">
        <v>65</v>
      </c>
      <c r="L119" s="77">
        <v>119</v>
      </c>
      <c r="M119" s="77"/>
      <c r="N119" s="72"/>
      <c r="O119" s="79" t="s">
        <v>321</v>
      </c>
      <c r="P119" s="81">
        <v>43774.90540509259</v>
      </c>
      <c r="Q119" s="79" t="s">
        <v>353</v>
      </c>
      <c r="R119" s="79"/>
      <c r="S119" s="79"/>
      <c r="T119" s="79"/>
      <c r="U119" s="79"/>
      <c r="V119" s="82" t="s">
        <v>501</v>
      </c>
      <c r="W119" s="81">
        <v>43774.90540509259</v>
      </c>
      <c r="X119" s="82" t="s">
        <v>555</v>
      </c>
      <c r="Y119" s="79"/>
      <c r="Z119" s="79"/>
      <c r="AA119" s="85" t="s">
        <v>645</v>
      </c>
      <c r="AB119" s="79"/>
      <c r="AC119" s="79" t="b">
        <v>0</v>
      </c>
      <c r="AD119" s="79">
        <v>0</v>
      </c>
      <c r="AE119" s="85" t="s">
        <v>705</v>
      </c>
      <c r="AF119" s="79" t="b">
        <v>0</v>
      </c>
      <c r="AG119" s="79" t="s">
        <v>715</v>
      </c>
      <c r="AH119" s="79"/>
      <c r="AI119" s="85" t="s">
        <v>705</v>
      </c>
      <c r="AJ119" s="79" t="b">
        <v>0</v>
      </c>
      <c r="AK119" s="79">
        <v>5</v>
      </c>
      <c r="AL119" s="85" t="s">
        <v>646</v>
      </c>
      <c r="AM119" s="79" t="s">
        <v>728</v>
      </c>
      <c r="AN119" s="79" t="b">
        <v>0</v>
      </c>
      <c r="AO119" s="85" t="s">
        <v>646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5</v>
      </c>
      <c r="BD119" s="48"/>
      <c r="BE119" s="49"/>
      <c r="BF119" s="48"/>
      <c r="BG119" s="49"/>
      <c r="BH119" s="48"/>
      <c r="BI119" s="49"/>
      <c r="BJ119" s="48"/>
      <c r="BK119" s="49"/>
      <c r="BL119" s="48"/>
    </row>
    <row r="120" spans="1:64" ht="15">
      <c r="A120" s="64" t="s">
        <v>244</v>
      </c>
      <c r="B120" s="64" t="s">
        <v>253</v>
      </c>
      <c r="C120" s="65" t="s">
        <v>2285</v>
      </c>
      <c r="D120" s="66">
        <v>10</v>
      </c>
      <c r="E120" s="67" t="s">
        <v>136</v>
      </c>
      <c r="F120" s="68">
        <v>12</v>
      </c>
      <c r="G120" s="65"/>
      <c r="H120" s="69"/>
      <c r="I120" s="70"/>
      <c r="J120" s="70"/>
      <c r="K120" s="34" t="s">
        <v>65</v>
      </c>
      <c r="L120" s="77">
        <v>120</v>
      </c>
      <c r="M120" s="77"/>
      <c r="N120" s="72"/>
      <c r="O120" s="79" t="s">
        <v>321</v>
      </c>
      <c r="P120" s="81">
        <v>43774.90540509259</v>
      </c>
      <c r="Q120" s="79" t="s">
        <v>353</v>
      </c>
      <c r="R120" s="79"/>
      <c r="S120" s="79"/>
      <c r="T120" s="79"/>
      <c r="U120" s="79"/>
      <c r="V120" s="82" t="s">
        <v>501</v>
      </c>
      <c r="W120" s="81">
        <v>43774.90540509259</v>
      </c>
      <c r="X120" s="82" t="s">
        <v>555</v>
      </c>
      <c r="Y120" s="79"/>
      <c r="Z120" s="79"/>
      <c r="AA120" s="85" t="s">
        <v>645</v>
      </c>
      <c r="AB120" s="79"/>
      <c r="AC120" s="79" t="b">
        <v>0</v>
      </c>
      <c r="AD120" s="79">
        <v>0</v>
      </c>
      <c r="AE120" s="85" t="s">
        <v>705</v>
      </c>
      <c r="AF120" s="79" t="b">
        <v>0</v>
      </c>
      <c r="AG120" s="79" t="s">
        <v>715</v>
      </c>
      <c r="AH120" s="79"/>
      <c r="AI120" s="85" t="s">
        <v>705</v>
      </c>
      <c r="AJ120" s="79" t="b">
        <v>0</v>
      </c>
      <c r="AK120" s="79">
        <v>5</v>
      </c>
      <c r="AL120" s="85" t="s">
        <v>646</v>
      </c>
      <c r="AM120" s="79" t="s">
        <v>728</v>
      </c>
      <c r="AN120" s="79" t="b">
        <v>0</v>
      </c>
      <c r="AO120" s="85" t="s">
        <v>646</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244</v>
      </c>
      <c r="B121" s="64" t="s">
        <v>246</v>
      </c>
      <c r="C121" s="65" t="s">
        <v>2285</v>
      </c>
      <c r="D121" s="66">
        <v>10</v>
      </c>
      <c r="E121" s="67" t="s">
        <v>136</v>
      </c>
      <c r="F121" s="68">
        <v>12</v>
      </c>
      <c r="G121" s="65"/>
      <c r="H121" s="69"/>
      <c r="I121" s="70"/>
      <c r="J121" s="70"/>
      <c r="K121" s="34" t="s">
        <v>65</v>
      </c>
      <c r="L121" s="77">
        <v>121</v>
      </c>
      <c r="M121" s="77"/>
      <c r="N121" s="72"/>
      <c r="O121" s="79" t="s">
        <v>321</v>
      </c>
      <c r="P121" s="81">
        <v>43774.90540509259</v>
      </c>
      <c r="Q121" s="79" t="s">
        <v>353</v>
      </c>
      <c r="R121" s="79"/>
      <c r="S121" s="79"/>
      <c r="T121" s="79"/>
      <c r="U121" s="79"/>
      <c r="V121" s="82" t="s">
        <v>501</v>
      </c>
      <c r="W121" s="81">
        <v>43774.90540509259</v>
      </c>
      <c r="X121" s="82" t="s">
        <v>555</v>
      </c>
      <c r="Y121" s="79"/>
      <c r="Z121" s="79"/>
      <c r="AA121" s="85" t="s">
        <v>645</v>
      </c>
      <c r="AB121" s="79"/>
      <c r="AC121" s="79" t="b">
        <v>0</v>
      </c>
      <c r="AD121" s="79">
        <v>0</v>
      </c>
      <c r="AE121" s="85" t="s">
        <v>705</v>
      </c>
      <c r="AF121" s="79" t="b">
        <v>0</v>
      </c>
      <c r="AG121" s="79" t="s">
        <v>715</v>
      </c>
      <c r="AH121" s="79"/>
      <c r="AI121" s="85" t="s">
        <v>705</v>
      </c>
      <c r="AJ121" s="79" t="b">
        <v>0</v>
      </c>
      <c r="AK121" s="79">
        <v>5</v>
      </c>
      <c r="AL121" s="85" t="s">
        <v>646</v>
      </c>
      <c r="AM121" s="79" t="s">
        <v>728</v>
      </c>
      <c r="AN121" s="79" t="b">
        <v>0</v>
      </c>
      <c r="AO121" s="85" t="s">
        <v>646</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5</v>
      </c>
      <c r="BD121" s="48">
        <v>1</v>
      </c>
      <c r="BE121" s="49">
        <v>4.761904761904762</v>
      </c>
      <c r="BF121" s="48">
        <v>0</v>
      </c>
      <c r="BG121" s="49">
        <v>0</v>
      </c>
      <c r="BH121" s="48">
        <v>0</v>
      </c>
      <c r="BI121" s="49">
        <v>0</v>
      </c>
      <c r="BJ121" s="48">
        <v>20</v>
      </c>
      <c r="BK121" s="49">
        <v>95.23809523809524</v>
      </c>
      <c r="BL121" s="48">
        <v>21</v>
      </c>
    </row>
    <row r="122" spans="1:64" ht="15">
      <c r="A122" s="64" t="s">
        <v>246</v>
      </c>
      <c r="B122" s="64" t="s">
        <v>247</v>
      </c>
      <c r="C122" s="65" t="s">
        <v>2284</v>
      </c>
      <c r="D122" s="66">
        <v>3</v>
      </c>
      <c r="E122" s="67" t="s">
        <v>132</v>
      </c>
      <c r="F122" s="68">
        <v>35</v>
      </c>
      <c r="G122" s="65"/>
      <c r="H122" s="69"/>
      <c r="I122" s="70"/>
      <c r="J122" s="70"/>
      <c r="K122" s="34" t="s">
        <v>66</v>
      </c>
      <c r="L122" s="77">
        <v>122</v>
      </c>
      <c r="M122" s="77"/>
      <c r="N122" s="72"/>
      <c r="O122" s="79" t="s">
        <v>321</v>
      </c>
      <c r="P122" s="81">
        <v>43774.89871527778</v>
      </c>
      <c r="Q122" s="79" t="s">
        <v>358</v>
      </c>
      <c r="R122" s="82" t="s">
        <v>412</v>
      </c>
      <c r="S122" s="79" t="s">
        <v>435</v>
      </c>
      <c r="T122" s="79" t="s">
        <v>451</v>
      </c>
      <c r="U122" s="82" t="s">
        <v>463</v>
      </c>
      <c r="V122" s="82" t="s">
        <v>463</v>
      </c>
      <c r="W122" s="81">
        <v>43774.89871527778</v>
      </c>
      <c r="X122" s="82" t="s">
        <v>556</v>
      </c>
      <c r="Y122" s="79"/>
      <c r="Z122" s="79"/>
      <c r="AA122" s="85" t="s">
        <v>646</v>
      </c>
      <c r="AB122" s="79"/>
      <c r="AC122" s="79" t="b">
        <v>0</v>
      </c>
      <c r="AD122" s="79">
        <v>12</v>
      </c>
      <c r="AE122" s="85" t="s">
        <v>705</v>
      </c>
      <c r="AF122" s="79" t="b">
        <v>0</v>
      </c>
      <c r="AG122" s="79" t="s">
        <v>715</v>
      </c>
      <c r="AH122" s="79"/>
      <c r="AI122" s="85" t="s">
        <v>705</v>
      </c>
      <c r="AJ122" s="79" t="b">
        <v>0</v>
      </c>
      <c r="AK122" s="79">
        <v>5</v>
      </c>
      <c r="AL122" s="85" t="s">
        <v>705</v>
      </c>
      <c r="AM122" s="79" t="s">
        <v>719</v>
      </c>
      <c r="AN122" s="79" t="b">
        <v>0</v>
      </c>
      <c r="AO122" s="85" t="s">
        <v>646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5</v>
      </c>
      <c r="BD122" s="48">
        <v>1</v>
      </c>
      <c r="BE122" s="49">
        <v>2.7027027027027026</v>
      </c>
      <c r="BF122" s="48">
        <v>0</v>
      </c>
      <c r="BG122" s="49">
        <v>0</v>
      </c>
      <c r="BH122" s="48">
        <v>0</v>
      </c>
      <c r="BI122" s="49">
        <v>0</v>
      </c>
      <c r="BJ122" s="48">
        <v>36</v>
      </c>
      <c r="BK122" s="49">
        <v>97.29729729729729</v>
      </c>
      <c r="BL122" s="48">
        <v>37</v>
      </c>
    </row>
    <row r="123" spans="1:64" ht="15">
      <c r="A123" s="64" t="s">
        <v>247</v>
      </c>
      <c r="B123" s="64" t="s">
        <v>292</v>
      </c>
      <c r="C123" s="65" t="s">
        <v>2284</v>
      </c>
      <c r="D123" s="66">
        <v>3</v>
      </c>
      <c r="E123" s="67" t="s">
        <v>132</v>
      </c>
      <c r="F123" s="68">
        <v>35</v>
      </c>
      <c r="G123" s="65"/>
      <c r="H123" s="69"/>
      <c r="I123" s="70"/>
      <c r="J123" s="70"/>
      <c r="K123" s="34" t="s">
        <v>65</v>
      </c>
      <c r="L123" s="77">
        <v>123</v>
      </c>
      <c r="M123" s="77"/>
      <c r="N123" s="72"/>
      <c r="O123" s="79" t="s">
        <v>321</v>
      </c>
      <c r="P123" s="81">
        <v>43775.03800925926</v>
      </c>
      <c r="Q123" s="79" t="s">
        <v>353</v>
      </c>
      <c r="R123" s="79"/>
      <c r="S123" s="79"/>
      <c r="T123" s="79"/>
      <c r="U123" s="79"/>
      <c r="V123" s="82" t="s">
        <v>503</v>
      </c>
      <c r="W123" s="81">
        <v>43775.03800925926</v>
      </c>
      <c r="X123" s="82" t="s">
        <v>557</v>
      </c>
      <c r="Y123" s="79"/>
      <c r="Z123" s="79"/>
      <c r="AA123" s="85" t="s">
        <v>647</v>
      </c>
      <c r="AB123" s="79"/>
      <c r="AC123" s="79" t="b">
        <v>0</v>
      </c>
      <c r="AD123" s="79">
        <v>0</v>
      </c>
      <c r="AE123" s="85" t="s">
        <v>705</v>
      </c>
      <c r="AF123" s="79" t="b">
        <v>0</v>
      </c>
      <c r="AG123" s="79" t="s">
        <v>715</v>
      </c>
      <c r="AH123" s="79"/>
      <c r="AI123" s="85" t="s">
        <v>705</v>
      </c>
      <c r="AJ123" s="79" t="b">
        <v>0</v>
      </c>
      <c r="AK123" s="79">
        <v>5</v>
      </c>
      <c r="AL123" s="85" t="s">
        <v>646</v>
      </c>
      <c r="AM123" s="79" t="s">
        <v>720</v>
      </c>
      <c r="AN123" s="79" t="b">
        <v>0</v>
      </c>
      <c r="AO123" s="85" t="s">
        <v>646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5</v>
      </c>
      <c r="BC123" s="78" t="str">
        <f>REPLACE(INDEX(GroupVertices[Group],MATCH(Edges[[#This Row],[Vertex 2]],GroupVertices[Vertex],0)),1,1,"")</f>
        <v>5</v>
      </c>
      <c r="BD123" s="48"/>
      <c r="BE123" s="49"/>
      <c r="BF123" s="48"/>
      <c r="BG123" s="49"/>
      <c r="BH123" s="48"/>
      <c r="BI123" s="49"/>
      <c r="BJ123" s="48"/>
      <c r="BK123" s="49"/>
      <c r="BL123" s="48"/>
    </row>
    <row r="124" spans="1:64" ht="15">
      <c r="A124" s="64" t="s">
        <v>247</v>
      </c>
      <c r="B124" s="64" t="s">
        <v>253</v>
      </c>
      <c r="C124" s="65" t="s">
        <v>2284</v>
      </c>
      <c r="D124" s="66">
        <v>3</v>
      </c>
      <c r="E124" s="67" t="s">
        <v>132</v>
      </c>
      <c r="F124" s="68">
        <v>35</v>
      </c>
      <c r="G124" s="65"/>
      <c r="H124" s="69"/>
      <c r="I124" s="70"/>
      <c r="J124" s="70"/>
      <c r="K124" s="34" t="s">
        <v>65</v>
      </c>
      <c r="L124" s="77">
        <v>124</v>
      </c>
      <c r="M124" s="77"/>
      <c r="N124" s="72"/>
      <c r="O124" s="79" t="s">
        <v>321</v>
      </c>
      <c r="P124" s="81">
        <v>43775.03800925926</v>
      </c>
      <c r="Q124" s="79" t="s">
        <v>353</v>
      </c>
      <c r="R124" s="79"/>
      <c r="S124" s="79"/>
      <c r="T124" s="79"/>
      <c r="U124" s="79"/>
      <c r="V124" s="82" t="s">
        <v>503</v>
      </c>
      <c r="W124" s="81">
        <v>43775.03800925926</v>
      </c>
      <c r="X124" s="82" t="s">
        <v>557</v>
      </c>
      <c r="Y124" s="79"/>
      <c r="Z124" s="79"/>
      <c r="AA124" s="85" t="s">
        <v>647</v>
      </c>
      <c r="AB124" s="79"/>
      <c r="AC124" s="79" t="b">
        <v>0</v>
      </c>
      <c r="AD124" s="79">
        <v>0</v>
      </c>
      <c r="AE124" s="85" t="s">
        <v>705</v>
      </c>
      <c r="AF124" s="79" t="b">
        <v>0</v>
      </c>
      <c r="AG124" s="79" t="s">
        <v>715</v>
      </c>
      <c r="AH124" s="79"/>
      <c r="AI124" s="85" t="s">
        <v>705</v>
      </c>
      <c r="AJ124" s="79" t="b">
        <v>0</v>
      </c>
      <c r="AK124" s="79">
        <v>5</v>
      </c>
      <c r="AL124" s="85" t="s">
        <v>646</v>
      </c>
      <c r="AM124" s="79" t="s">
        <v>720</v>
      </c>
      <c r="AN124" s="79" t="b">
        <v>0</v>
      </c>
      <c r="AO124" s="85" t="s">
        <v>646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5</v>
      </c>
      <c r="BC124" s="78" t="str">
        <f>REPLACE(INDEX(GroupVertices[Group],MATCH(Edges[[#This Row],[Vertex 2]],GroupVertices[Vertex],0)),1,1,"")</f>
        <v>1</v>
      </c>
      <c r="BD124" s="48"/>
      <c r="BE124" s="49"/>
      <c r="BF124" s="48"/>
      <c r="BG124" s="49"/>
      <c r="BH124" s="48"/>
      <c r="BI124" s="49"/>
      <c r="BJ124" s="48"/>
      <c r="BK124" s="49"/>
      <c r="BL124" s="48"/>
    </row>
    <row r="125" spans="1:64" ht="15">
      <c r="A125" s="64" t="s">
        <v>247</v>
      </c>
      <c r="B125" s="64" t="s">
        <v>246</v>
      </c>
      <c r="C125" s="65" t="s">
        <v>2284</v>
      </c>
      <c r="D125" s="66">
        <v>3</v>
      </c>
      <c r="E125" s="67" t="s">
        <v>132</v>
      </c>
      <c r="F125" s="68">
        <v>35</v>
      </c>
      <c r="G125" s="65"/>
      <c r="H125" s="69"/>
      <c r="I125" s="70"/>
      <c r="J125" s="70"/>
      <c r="K125" s="34" t="s">
        <v>66</v>
      </c>
      <c r="L125" s="77">
        <v>125</v>
      </c>
      <c r="M125" s="77"/>
      <c r="N125" s="72"/>
      <c r="O125" s="79" t="s">
        <v>321</v>
      </c>
      <c r="P125" s="81">
        <v>43775.03800925926</v>
      </c>
      <c r="Q125" s="79" t="s">
        <v>353</v>
      </c>
      <c r="R125" s="79"/>
      <c r="S125" s="79"/>
      <c r="T125" s="79"/>
      <c r="U125" s="79"/>
      <c r="V125" s="82" t="s">
        <v>503</v>
      </c>
      <c r="W125" s="81">
        <v>43775.03800925926</v>
      </c>
      <c r="X125" s="82" t="s">
        <v>557</v>
      </c>
      <c r="Y125" s="79"/>
      <c r="Z125" s="79"/>
      <c r="AA125" s="85" t="s">
        <v>647</v>
      </c>
      <c r="AB125" s="79"/>
      <c r="AC125" s="79" t="b">
        <v>0</v>
      </c>
      <c r="AD125" s="79">
        <v>0</v>
      </c>
      <c r="AE125" s="85" t="s">
        <v>705</v>
      </c>
      <c r="AF125" s="79" t="b">
        <v>0</v>
      </c>
      <c r="AG125" s="79" t="s">
        <v>715</v>
      </c>
      <c r="AH125" s="79"/>
      <c r="AI125" s="85" t="s">
        <v>705</v>
      </c>
      <c r="AJ125" s="79" t="b">
        <v>0</v>
      </c>
      <c r="AK125" s="79">
        <v>5</v>
      </c>
      <c r="AL125" s="85" t="s">
        <v>646</v>
      </c>
      <c r="AM125" s="79" t="s">
        <v>720</v>
      </c>
      <c r="AN125" s="79" t="b">
        <v>0</v>
      </c>
      <c r="AO125" s="85" t="s">
        <v>646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5</v>
      </c>
      <c r="BC125" s="78" t="str">
        <f>REPLACE(INDEX(GroupVertices[Group],MATCH(Edges[[#This Row],[Vertex 2]],GroupVertices[Vertex],0)),1,1,"")</f>
        <v>5</v>
      </c>
      <c r="BD125" s="48">
        <v>1</v>
      </c>
      <c r="BE125" s="49">
        <v>4.761904761904762</v>
      </c>
      <c r="BF125" s="48">
        <v>0</v>
      </c>
      <c r="BG125" s="49">
        <v>0</v>
      </c>
      <c r="BH125" s="48">
        <v>0</v>
      </c>
      <c r="BI125" s="49">
        <v>0</v>
      </c>
      <c r="BJ125" s="48">
        <v>20</v>
      </c>
      <c r="BK125" s="49">
        <v>95.23809523809524</v>
      </c>
      <c r="BL125" s="48">
        <v>21</v>
      </c>
    </row>
    <row r="126" spans="1:64" ht="15">
      <c r="A126" s="64" t="s">
        <v>248</v>
      </c>
      <c r="B126" s="64" t="s">
        <v>247</v>
      </c>
      <c r="C126" s="65" t="s">
        <v>2284</v>
      </c>
      <c r="D126" s="66">
        <v>3</v>
      </c>
      <c r="E126" s="67" t="s">
        <v>132</v>
      </c>
      <c r="F126" s="68">
        <v>35</v>
      </c>
      <c r="G126" s="65"/>
      <c r="H126" s="69"/>
      <c r="I126" s="70"/>
      <c r="J126" s="70"/>
      <c r="K126" s="34" t="s">
        <v>65</v>
      </c>
      <c r="L126" s="77">
        <v>126</v>
      </c>
      <c r="M126" s="77"/>
      <c r="N126" s="72"/>
      <c r="O126" s="79" t="s">
        <v>321</v>
      </c>
      <c r="P126" s="81">
        <v>43775.21119212963</v>
      </c>
      <c r="Q126" s="79" t="s">
        <v>353</v>
      </c>
      <c r="R126" s="79"/>
      <c r="S126" s="79"/>
      <c r="T126" s="79"/>
      <c r="U126" s="79"/>
      <c r="V126" s="82" t="s">
        <v>504</v>
      </c>
      <c r="W126" s="81">
        <v>43775.21119212963</v>
      </c>
      <c r="X126" s="82" t="s">
        <v>558</v>
      </c>
      <c r="Y126" s="79"/>
      <c r="Z126" s="79"/>
      <c r="AA126" s="85" t="s">
        <v>648</v>
      </c>
      <c r="AB126" s="79"/>
      <c r="AC126" s="79" t="b">
        <v>0</v>
      </c>
      <c r="AD126" s="79">
        <v>0</v>
      </c>
      <c r="AE126" s="85" t="s">
        <v>705</v>
      </c>
      <c r="AF126" s="79" t="b">
        <v>0</v>
      </c>
      <c r="AG126" s="79" t="s">
        <v>715</v>
      </c>
      <c r="AH126" s="79"/>
      <c r="AI126" s="85" t="s">
        <v>705</v>
      </c>
      <c r="AJ126" s="79" t="b">
        <v>0</v>
      </c>
      <c r="AK126" s="79">
        <v>5</v>
      </c>
      <c r="AL126" s="85" t="s">
        <v>646</v>
      </c>
      <c r="AM126" s="79" t="s">
        <v>722</v>
      </c>
      <c r="AN126" s="79" t="b">
        <v>0</v>
      </c>
      <c r="AO126" s="85" t="s">
        <v>646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5</v>
      </c>
      <c r="BC126" s="78" t="str">
        <f>REPLACE(INDEX(GroupVertices[Group],MATCH(Edges[[#This Row],[Vertex 2]],GroupVertices[Vertex],0)),1,1,"")</f>
        <v>5</v>
      </c>
      <c r="BD126" s="48"/>
      <c r="BE126" s="49"/>
      <c r="BF126" s="48"/>
      <c r="BG126" s="49"/>
      <c r="BH126" s="48"/>
      <c r="BI126" s="49"/>
      <c r="BJ126" s="48"/>
      <c r="BK126" s="49"/>
      <c r="BL126" s="48"/>
    </row>
    <row r="127" spans="1:64" ht="15">
      <c r="A127" s="64" t="s">
        <v>248</v>
      </c>
      <c r="B127" s="64" t="s">
        <v>292</v>
      </c>
      <c r="C127" s="65" t="s">
        <v>2284</v>
      </c>
      <c r="D127" s="66">
        <v>3</v>
      </c>
      <c r="E127" s="67" t="s">
        <v>132</v>
      </c>
      <c r="F127" s="68">
        <v>35</v>
      </c>
      <c r="G127" s="65"/>
      <c r="H127" s="69"/>
      <c r="I127" s="70"/>
      <c r="J127" s="70"/>
      <c r="K127" s="34" t="s">
        <v>65</v>
      </c>
      <c r="L127" s="77">
        <v>127</v>
      </c>
      <c r="M127" s="77"/>
      <c r="N127" s="72"/>
      <c r="O127" s="79" t="s">
        <v>321</v>
      </c>
      <c r="P127" s="81">
        <v>43775.21119212963</v>
      </c>
      <c r="Q127" s="79" t="s">
        <v>353</v>
      </c>
      <c r="R127" s="79"/>
      <c r="S127" s="79"/>
      <c r="T127" s="79"/>
      <c r="U127" s="79"/>
      <c r="V127" s="82" t="s">
        <v>504</v>
      </c>
      <c r="W127" s="81">
        <v>43775.21119212963</v>
      </c>
      <c r="X127" s="82" t="s">
        <v>558</v>
      </c>
      <c r="Y127" s="79"/>
      <c r="Z127" s="79"/>
      <c r="AA127" s="85" t="s">
        <v>648</v>
      </c>
      <c r="AB127" s="79"/>
      <c r="AC127" s="79" t="b">
        <v>0</v>
      </c>
      <c r="AD127" s="79">
        <v>0</v>
      </c>
      <c r="AE127" s="85" t="s">
        <v>705</v>
      </c>
      <c r="AF127" s="79" t="b">
        <v>0</v>
      </c>
      <c r="AG127" s="79" t="s">
        <v>715</v>
      </c>
      <c r="AH127" s="79"/>
      <c r="AI127" s="85" t="s">
        <v>705</v>
      </c>
      <c r="AJ127" s="79" t="b">
        <v>0</v>
      </c>
      <c r="AK127" s="79">
        <v>5</v>
      </c>
      <c r="AL127" s="85" t="s">
        <v>646</v>
      </c>
      <c r="AM127" s="79" t="s">
        <v>722</v>
      </c>
      <c r="AN127" s="79" t="b">
        <v>0</v>
      </c>
      <c r="AO127" s="85" t="s">
        <v>646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5</v>
      </c>
      <c r="BC127" s="78" t="str">
        <f>REPLACE(INDEX(GroupVertices[Group],MATCH(Edges[[#This Row],[Vertex 2]],GroupVertices[Vertex],0)),1,1,"")</f>
        <v>5</v>
      </c>
      <c r="BD127" s="48"/>
      <c r="BE127" s="49"/>
      <c r="BF127" s="48"/>
      <c r="BG127" s="49"/>
      <c r="BH127" s="48"/>
      <c r="BI127" s="49"/>
      <c r="BJ127" s="48"/>
      <c r="BK127" s="49"/>
      <c r="BL127" s="48"/>
    </row>
    <row r="128" spans="1:64" ht="15">
      <c r="A128" s="64" t="s">
        <v>248</v>
      </c>
      <c r="B128" s="64" t="s">
        <v>253</v>
      </c>
      <c r="C128" s="65" t="s">
        <v>2284</v>
      </c>
      <c r="D128" s="66">
        <v>3</v>
      </c>
      <c r="E128" s="67" t="s">
        <v>132</v>
      </c>
      <c r="F128" s="68">
        <v>35</v>
      </c>
      <c r="G128" s="65"/>
      <c r="H128" s="69"/>
      <c r="I128" s="70"/>
      <c r="J128" s="70"/>
      <c r="K128" s="34" t="s">
        <v>65</v>
      </c>
      <c r="L128" s="77">
        <v>128</v>
      </c>
      <c r="M128" s="77"/>
      <c r="N128" s="72"/>
      <c r="O128" s="79" t="s">
        <v>321</v>
      </c>
      <c r="P128" s="81">
        <v>43775.21119212963</v>
      </c>
      <c r="Q128" s="79" t="s">
        <v>353</v>
      </c>
      <c r="R128" s="79"/>
      <c r="S128" s="79"/>
      <c r="T128" s="79"/>
      <c r="U128" s="79"/>
      <c r="V128" s="82" t="s">
        <v>504</v>
      </c>
      <c r="W128" s="81">
        <v>43775.21119212963</v>
      </c>
      <c r="X128" s="82" t="s">
        <v>558</v>
      </c>
      <c r="Y128" s="79"/>
      <c r="Z128" s="79"/>
      <c r="AA128" s="85" t="s">
        <v>648</v>
      </c>
      <c r="AB128" s="79"/>
      <c r="AC128" s="79" t="b">
        <v>0</v>
      </c>
      <c r="AD128" s="79">
        <v>0</v>
      </c>
      <c r="AE128" s="85" t="s">
        <v>705</v>
      </c>
      <c r="AF128" s="79" t="b">
        <v>0</v>
      </c>
      <c r="AG128" s="79" t="s">
        <v>715</v>
      </c>
      <c r="AH128" s="79"/>
      <c r="AI128" s="85" t="s">
        <v>705</v>
      </c>
      <c r="AJ128" s="79" t="b">
        <v>0</v>
      </c>
      <c r="AK128" s="79">
        <v>5</v>
      </c>
      <c r="AL128" s="85" t="s">
        <v>646</v>
      </c>
      <c r="AM128" s="79" t="s">
        <v>722</v>
      </c>
      <c r="AN128" s="79" t="b">
        <v>0</v>
      </c>
      <c r="AO128" s="85" t="s">
        <v>646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5</v>
      </c>
      <c r="BC128" s="78" t="str">
        <f>REPLACE(INDEX(GroupVertices[Group],MATCH(Edges[[#This Row],[Vertex 2]],GroupVertices[Vertex],0)),1,1,"")</f>
        <v>1</v>
      </c>
      <c r="BD128" s="48"/>
      <c r="BE128" s="49"/>
      <c r="BF128" s="48"/>
      <c r="BG128" s="49"/>
      <c r="BH128" s="48"/>
      <c r="BI128" s="49"/>
      <c r="BJ128" s="48"/>
      <c r="BK128" s="49"/>
      <c r="BL128" s="48"/>
    </row>
    <row r="129" spans="1:64" ht="15">
      <c r="A129" s="64" t="s">
        <v>248</v>
      </c>
      <c r="B129" s="64" t="s">
        <v>246</v>
      </c>
      <c r="C129" s="65" t="s">
        <v>2284</v>
      </c>
      <c r="D129" s="66">
        <v>3</v>
      </c>
      <c r="E129" s="67" t="s">
        <v>132</v>
      </c>
      <c r="F129" s="68">
        <v>35</v>
      </c>
      <c r="G129" s="65"/>
      <c r="H129" s="69"/>
      <c r="I129" s="70"/>
      <c r="J129" s="70"/>
      <c r="K129" s="34" t="s">
        <v>65</v>
      </c>
      <c r="L129" s="77">
        <v>129</v>
      </c>
      <c r="M129" s="77"/>
      <c r="N129" s="72"/>
      <c r="O129" s="79" t="s">
        <v>321</v>
      </c>
      <c r="P129" s="81">
        <v>43775.21119212963</v>
      </c>
      <c r="Q129" s="79" t="s">
        <v>353</v>
      </c>
      <c r="R129" s="79"/>
      <c r="S129" s="79"/>
      <c r="T129" s="79"/>
      <c r="U129" s="79"/>
      <c r="V129" s="82" t="s">
        <v>504</v>
      </c>
      <c r="W129" s="81">
        <v>43775.21119212963</v>
      </c>
      <c r="X129" s="82" t="s">
        <v>558</v>
      </c>
      <c r="Y129" s="79"/>
      <c r="Z129" s="79"/>
      <c r="AA129" s="85" t="s">
        <v>648</v>
      </c>
      <c r="AB129" s="79"/>
      <c r="AC129" s="79" t="b">
        <v>0</v>
      </c>
      <c r="AD129" s="79">
        <v>0</v>
      </c>
      <c r="AE129" s="85" t="s">
        <v>705</v>
      </c>
      <c r="AF129" s="79" t="b">
        <v>0</v>
      </c>
      <c r="AG129" s="79" t="s">
        <v>715</v>
      </c>
      <c r="AH129" s="79"/>
      <c r="AI129" s="85" t="s">
        <v>705</v>
      </c>
      <c r="AJ129" s="79" t="b">
        <v>0</v>
      </c>
      <c r="AK129" s="79">
        <v>5</v>
      </c>
      <c r="AL129" s="85" t="s">
        <v>646</v>
      </c>
      <c r="AM129" s="79" t="s">
        <v>722</v>
      </c>
      <c r="AN129" s="79" t="b">
        <v>0</v>
      </c>
      <c r="AO129" s="85" t="s">
        <v>646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5</v>
      </c>
      <c r="BD129" s="48">
        <v>1</v>
      </c>
      <c r="BE129" s="49">
        <v>4.761904761904762</v>
      </c>
      <c r="BF129" s="48">
        <v>0</v>
      </c>
      <c r="BG129" s="49">
        <v>0</v>
      </c>
      <c r="BH129" s="48">
        <v>0</v>
      </c>
      <c r="BI129" s="49">
        <v>0</v>
      </c>
      <c r="BJ129" s="48">
        <v>20</v>
      </c>
      <c r="BK129" s="49">
        <v>95.23809523809524</v>
      </c>
      <c r="BL129" s="48">
        <v>21</v>
      </c>
    </row>
    <row r="130" spans="1:64" ht="15">
      <c r="A130" s="64" t="s">
        <v>249</v>
      </c>
      <c r="B130" s="64" t="s">
        <v>249</v>
      </c>
      <c r="C130" s="65" t="s">
        <v>2284</v>
      </c>
      <c r="D130" s="66">
        <v>3</v>
      </c>
      <c r="E130" s="67" t="s">
        <v>132</v>
      </c>
      <c r="F130" s="68">
        <v>35</v>
      </c>
      <c r="G130" s="65"/>
      <c r="H130" s="69"/>
      <c r="I130" s="70"/>
      <c r="J130" s="70"/>
      <c r="K130" s="34" t="s">
        <v>65</v>
      </c>
      <c r="L130" s="77">
        <v>130</v>
      </c>
      <c r="M130" s="77"/>
      <c r="N130" s="72"/>
      <c r="O130" s="79" t="s">
        <v>176</v>
      </c>
      <c r="P130" s="81">
        <v>43775.45140046296</v>
      </c>
      <c r="Q130" s="79" t="s">
        <v>359</v>
      </c>
      <c r="R130" s="82" t="s">
        <v>413</v>
      </c>
      <c r="S130" s="79" t="s">
        <v>432</v>
      </c>
      <c r="T130" s="79"/>
      <c r="U130" s="79"/>
      <c r="V130" s="82" t="s">
        <v>505</v>
      </c>
      <c r="W130" s="81">
        <v>43775.45140046296</v>
      </c>
      <c r="X130" s="82" t="s">
        <v>559</v>
      </c>
      <c r="Y130" s="79"/>
      <c r="Z130" s="79"/>
      <c r="AA130" s="85" t="s">
        <v>649</v>
      </c>
      <c r="AB130" s="79"/>
      <c r="AC130" s="79" t="b">
        <v>0</v>
      </c>
      <c r="AD130" s="79">
        <v>0</v>
      </c>
      <c r="AE130" s="85" t="s">
        <v>705</v>
      </c>
      <c r="AF130" s="79" t="b">
        <v>1</v>
      </c>
      <c r="AG130" s="79" t="s">
        <v>715</v>
      </c>
      <c r="AH130" s="79"/>
      <c r="AI130" s="85" t="s">
        <v>693</v>
      </c>
      <c r="AJ130" s="79" t="b">
        <v>0</v>
      </c>
      <c r="AK130" s="79">
        <v>0</v>
      </c>
      <c r="AL130" s="85" t="s">
        <v>705</v>
      </c>
      <c r="AM130" s="79" t="s">
        <v>720</v>
      </c>
      <c r="AN130" s="79" t="b">
        <v>0</v>
      </c>
      <c r="AO130" s="85" t="s">
        <v>649</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0</v>
      </c>
      <c r="BE130" s="49">
        <v>0</v>
      </c>
      <c r="BF130" s="48">
        <v>0</v>
      </c>
      <c r="BG130" s="49">
        <v>0</v>
      </c>
      <c r="BH130" s="48">
        <v>0</v>
      </c>
      <c r="BI130" s="49">
        <v>0</v>
      </c>
      <c r="BJ130" s="48">
        <v>24</v>
      </c>
      <c r="BK130" s="49">
        <v>100</v>
      </c>
      <c r="BL130" s="48">
        <v>24</v>
      </c>
    </row>
    <row r="131" spans="1:64" ht="15">
      <c r="A131" s="64" t="s">
        <v>250</v>
      </c>
      <c r="B131" s="64" t="s">
        <v>293</v>
      </c>
      <c r="C131" s="65" t="s">
        <v>2284</v>
      </c>
      <c r="D131" s="66">
        <v>3</v>
      </c>
      <c r="E131" s="67" t="s">
        <v>132</v>
      </c>
      <c r="F131" s="68">
        <v>35</v>
      </c>
      <c r="G131" s="65"/>
      <c r="H131" s="69"/>
      <c r="I131" s="70"/>
      <c r="J131" s="70"/>
      <c r="K131" s="34" t="s">
        <v>65</v>
      </c>
      <c r="L131" s="77">
        <v>131</v>
      </c>
      <c r="M131" s="77"/>
      <c r="N131" s="72"/>
      <c r="O131" s="79" t="s">
        <v>321</v>
      </c>
      <c r="P131" s="81">
        <v>43775.7959375</v>
      </c>
      <c r="Q131" s="79" t="s">
        <v>360</v>
      </c>
      <c r="R131" s="82" t="s">
        <v>413</v>
      </c>
      <c r="S131" s="79" t="s">
        <v>432</v>
      </c>
      <c r="T131" s="79" t="s">
        <v>452</v>
      </c>
      <c r="U131" s="79"/>
      <c r="V131" s="82" t="s">
        <v>506</v>
      </c>
      <c r="W131" s="81">
        <v>43775.7959375</v>
      </c>
      <c r="X131" s="82" t="s">
        <v>560</v>
      </c>
      <c r="Y131" s="79"/>
      <c r="Z131" s="79"/>
      <c r="AA131" s="85" t="s">
        <v>650</v>
      </c>
      <c r="AB131" s="79"/>
      <c r="AC131" s="79" t="b">
        <v>0</v>
      </c>
      <c r="AD131" s="79">
        <v>0</v>
      </c>
      <c r="AE131" s="85" t="s">
        <v>705</v>
      </c>
      <c r="AF131" s="79" t="b">
        <v>1</v>
      </c>
      <c r="AG131" s="79" t="s">
        <v>715</v>
      </c>
      <c r="AH131" s="79"/>
      <c r="AI131" s="85" t="s">
        <v>693</v>
      </c>
      <c r="AJ131" s="79" t="b">
        <v>0</v>
      </c>
      <c r="AK131" s="79">
        <v>0</v>
      </c>
      <c r="AL131" s="85" t="s">
        <v>705</v>
      </c>
      <c r="AM131" s="79" t="s">
        <v>722</v>
      </c>
      <c r="AN131" s="79" t="b">
        <v>0</v>
      </c>
      <c r="AO131" s="85" t="s">
        <v>650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42</v>
      </c>
      <c r="BK131" s="49">
        <v>100</v>
      </c>
      <c r="BL131" s="48">
        <v>42</v>
      </c>
    </row>
    <row r="132" spans="1:64" ht="15">
      <c r="A132" s="64" t="s">
        <v>250</v>
      </c>
      <c r="B132" s="64" t="s">
        <v>253</v>
      </c>
      <c r="C132" s="65" t="s">
        <v>2284</v>
      </c>
      <c r="D132" s="66">
        <v>3</v>
      </c>
      <c r="E132" s="67" t="s">
        <v>132</v>
      </c>
      <c r="F132" s="68">
        <v>35</v>
      </c>
      <c r="G132" s="65"/>
      <c r="H132" s="69"/>
      <c r="I132" s="70"/>
      <c r="J132" s="70"/>
      <c r="K132" s="34" t="s">
        <v>65</v>
      </c>
      <c r="L132" s="77">
        <v>132</v>
      </c>
      <c r="M132" s="77"/>
      <c r="N132" s="72"/>
      <c r="O132" s="79" t="s">
        <v>321</v>
      </c>
      <c r="P132" s="81">
        <v>43775.7959375</v>
      </c>
      <c r="Q132" s="79" t="s">
        <v>360</v>
      </c>
      <c r="R132" s="82" t="s">
        <v>413</v>
      </c>
      <c r="S132" s="79" t="s">
        <v>432</v>
      </c>
      <c r="T132" s="79" t="s">
        <v>452</v>
      </c>
      <c r="U132" s="79"/>
      <c r="V132" s="82" t="s">
        <v>506</v>
      </c>
      <c r="W132" s="81">
        <v>43775.7959375</v>
      </c>
      <c r="X132" s="82" t="s">
        <v>560</v>
      </c>
      <c r="Y132" s="79"/>
      <c r="Z132" s="79"/>
      <c r="AA132" s="85" t="s">
        <v>650</v>
      </c>
      <c r="AB132" s="79"/>
      <c r="AC132" s="79" t="b">
        <v>0</v>
      </c>
      <c r="AD132" s="79">
        <v>0</v>
      </c>
      <c r="AE132" s="85" t="s">
        <v>705</v>
      </c>
      <c r="AF132" s="79" t="b">
        <v>1</v>
      </c>
      <c r="AG132" s="79" t="s">
        <v>715</v>
      </c>
      <c r="AH132" s="79"/>
      <c r="AI132" s="85" t="s">
        <v>693</v>
      </c>
      <c r="AJ132" s="79" t="b">
        <v>0</v>
      </c>
      <c r="AK132" s="79">
        <v>0</v>
      </c>
      <c r="AL132" s="85" t="s">
        <v>705</v>
      </c>
      <c r="AM132" s="79" t="s">
        <v>722</v>
      </c>
      <c r="AN132" s="79" t="b">
        <v>0</v>
      </c>
      <c r="AO132" s="85" t="s">
        <v>650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251</v>
      </c>
      <c r="B133" s="64" t="s">
        <v>251</v>
      </c>
      <c r="C133" s="65" t="s">
        <v>2284</v>
      </c>
      <c r="D133" s="66">
        <v>3</v>
      </c>
      <c r="E133" s="67" t="s">
        <v>132</v>
      </c>
      <c r="F133" s="68">
        <v>35</v>
      </c>
      <c r="G133" s="65"/>
      <c r="H133" s="69"/>
      <c r="I133" s="70"/>
      <c r="J133" s="70"/>
      <c r="K133" s="34" t="s">
        <v>65</v>
      </c>
      <c r="L133" s="77">
        <v>133</v>
      </c>
      <c r="M133" s="77"/>
      <c r="N133" s="72"/>
      <c r="O133" s="79" t="s">
        <v>176</v>
      </c>
      <c r="P133" s="81">
        <v>43777.20959490741</v>
      </c>
      <c r="Q133" s="79" t="s">
        <v>361</v>
      </c>
      <c r="R133" s="82" t="s">
        <v>408</v>
      </c>
      <c r="S133" s="79" t="s">
        <v>432</v>
      </c>
      <c r="T133" s="79"/>
      <c r="U133" s="79"/>
      <c r="V133" s="82" t="s">
        <v>507</v>
      </c>
      <c r="W133" s="81">
        <v>43777.20959490741</v>
      </c>
      <c r="X133" s="82" t="s">
        <v>561</v>
      </c>
      <c r="Y133" s="79"/>
      <c r="Z133" s="79"/>
      <c r="AA133" s="85" t="s">
        <v>651</v>
      </c>
      <c r="AB133" s="79"/>
      <c r="AC133" s="79" t="b">
        <v>0</v>
      </c>
      <c r="AD133" s="79">
        <v>0</v>
      </c>
      <c r="AE133" s="85" t="s">
        <v>705</v>
      </c>
      <c r="AF133" s="79" t="b">
        <v>1</v>
      </c>
      <c r="AG133" s="79" t="s">
        <v>715</v>
      </c>
      <c r="AH133" s="79"/>
      <c r="AI133" s="85" t="s">
        <v>655</v>
      </c>
      <c r="AJ133" s="79" t="b">
        <v>0</v>
      </c>
      <c r="AK133" s="79">
        <v>0</v>
      </c>
      <c r="AL133" s="85" t="s">
        <v>705</v>
      </c>
      <c r="AM133" s="79" t="s">
        <v>719</v>
      </c>
      <c r="AN133" s="79" t="b">
        <v>0</v>
      </c>
      <c r="AO133" s="85" t="s">
        <v>651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v>1</v>
      </c>
      <c r="BE133" s="49">
        <v>33.333333333333336</v>
      </c>
      <c r="BF133" s="48">
        <v>0</v>
      </c>
      <c r="BG133" s="49">
        <v>0</v>
      </c>
      <c r="BH133" s="48">
        <v>0</v>
      </c>
      <c r="BI133" s="49">
        <v>0</v>
      </c>
      <c r="BJ133" s="48">
        <v>2</v>
      </c>
      <c r="BK133" s="49">
        <v>66.66666666666667</v>
      </c>
      <c r="BL133" s="48">
        <v>3</v>
      </c>
    </row>
    <row r="134" spans="1:64" ht="15">
      <c r="A134" s="64" t="s">
        <v>246</v>
      </c>
      <c r="B134" s="64" t="s">
        <v>292</v>
      </c>
      <c r="C134" s="65" t="s">
        <v>2284</v>
      </c>
      <c r="D134" s="66">
        <v>3</v>
      </c>
      <c r="E134" s="67" t="s">
        <v>132</v>
      </c>
      <c r="F134" s="68">
        <v>35</v>
      </c>
      <c r="G134" s="65"/>
      <c r="H134" s="69"/>
      <c r="I134" s="70"/>
      <c r="J134" s="70"/>
      <c r="K134" s="34" t="s">
        <v>65</v>
      </c>
      <c r="L134" s="77">
        <v>134</v>
      </c>
      <c r="M134" s="77"/>
      <c r="N134" s="72"/>
      <c r="O134" s="79" t="s">
        <v>321</v>
      </c>
      <c r="P134" s="81">
        <v>43774.89871527778</v>
      </c>
      <c r="Q134" s="79" t="s">
        <v>358</v>
      </c>
      <c r="R134" s="82" t="s">
        <v>412</v>
      </c>
      <c r="S134" s="79" t="s">
        <v>435</v>
      </c>
      <c r="T134" s="79" t="s">
        <v>451</v>
      </c>
      <c r="U134" s="82" t="s">
        <v>463</v>
      </c>
      <c r="V134" s="82" t="s">
        <v>463</v>
      </c>
      <c r="W134" s="81">
        <v>43774.89871527778</v>
      </c>
      <c r="X134" s="82" t="s">
        <v>556</v>
      </c>
      <c r="Y134" s="79"/>
      <c r="Z134" s="79"/>
      <c r="AA134" s="85" t="s">
        <v>646</v>
      </c>
      <c r="AB134" s="79"/>
      <c r="AC134" s="79" t="b">
        <v>0</v>
      </c>
      <c r="AD134" s="79">
        <v>12</v>
      </c>
      <c r="AE134" s="85" t="s">
        <v>705</v>
      </c>
      <c r="AF134" s="79" t="b">
        <v>0</v>
      </c>
      <c r="AG134" s="79" t="s">
        <v>715</v>
      </c>
      <c r="AH134" s="79"/>
      <c r="AI134" s="85" t="s">
        <v>705</v>
      </c>
      <c r="AJ134" s="79" t="b">
        <v>0</v>
      </c>
      <c r="AK134" s="79">
        <v>5</v>
      </c>
      <c r="AL134" s="85" t="s">
        <v>705</v>
      </c>
      <c r="AM134" s="79" t="s">
        <v>719</v>
      </c>
      <c r="AN134" s="79" t="b">
        <v>0</v>
      </c>
      <c r="AO134" s="85" t="s">
        <v>646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c r="BE134" s="49"/>
      <c r="BF134" s="48"/>
      <c r="BG134" s="49"/>
      <c r="BH134" s="48"/>
      <c r="BI134" s="49"/>
      <c r="BJ134" s="48"/>
      <c r="BK134" s="49"/>
      <c r="BL134" s="48"/>
    </row>
    <row r="135" spans="1:64" ht="15">
      <c r="A135" s="64" t="s">
        <v>252</v>
      </c>
      <c r="B135" s="64" t="s">
        <v>292</v>
      </c>
      <c r="C135" s="65" t="s">
        <v>2284</v>
      </c>
      <c r="D135" s="66">
        <v>3</v>
      </c>
      <c r="E135" s="67" t="s">
        <v>132</v>
      </c>
      <c r="F135" s="68">
        <v>35</v>
      </c>
      <c r="G135" s="65"/>
      <c r="H135" s="69"/>
      <c r="I135" s="70"/>
      <c r="J135" s="70"/>
      <c r="K135" s="34" t="s">
        <v>65</v>
      </c>
      <c r="L135" s="77">
        <v>135</v>
      </c>
      <c r="M135" s="77"/>
      <c r="N135" s="72"/>
      <c r="O135" s="79" t="s">
        <v>321</v>
      </c>
      <c r="P135" s="81">
        <v>43770.69137731481</v>
      </c>
      <c r="Q135" s="79" t="s">
        <v>362</v>
      </c>
      <c r="R135" s="82" t="s">
        <v>414</v>
      </c>
      <c r="S135" s="79" t="s">
        <v>436</v>
      </c>
      <c r="T135" s="79" t="s">
        <v>453</v>
      </c>
      <c r="U135" s="79"/>
      <c r="V135" s="82" t="s">
        <v>508</v>
      </c>
      <c r="W135" s="81">
        <v>43770.69137731481</v>
      </c>
      <c r="X135" s="82" t="s">
        <v>562</v>
      </c>
      <c r="Y135" s="79"/>
      <c r="Z135" s="79"/>
      <c r="AA135" s="85" t="s">
        <v>652</v>
      </c>
      <c r="AB135" s="79"/>
      <c r="AC135" s="79" t="b">
        <v>0</v>
      </c>
      <c r="AD135" s="79">
        <v>0</v>
      </c>
      <c r="AE135" s="85" t="s">
        <v>705</v>
      </c>
      <c r="AF135" s="79" t="b">
        <v>0</v>
      </c>
      <c r="AG135" s="79" t="s">
        <v>715</v>
      </c>
      <c r="AH135" s="79"/>
      <c r="AI135" s="85" t="s">
        <v>705</v>
      </c>
      <c r="AJ135" s="79" t="b">
        <v>0</v>
      </c>
      <c r="AK135" s="79">
        <v>1</v>
      </c>
      <c r="AL135" s="85" t="s">
        <v>705</v>
      </c>
      <c r="AM135" s="79" t="s">
        <v>719</v>
      </c>
      <c r="AN135" s="79" t="b">
        <v>0</v>
      </c>
      <c r="AO135" s="85" t="s">
        <v>652</v>
      </c>
      <c r="AP135" s="79" t="s">
        <v>731</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5</v>
      </c>
      <c r="BD135" s="48"/>
      <c r="BE135" s="49"/>
      <c r="BF135" s="48"/>
      <c r="BG135" s="49"/>
      <c r="BH135" s="48"/>
      <c r="BI135" s="49"/>
      <c r="BJ135" s="48"/>
      <c r="BK135" s="49"/>
      <c r="BL135" s="48"/>
    </row>
    <row r="136" spans="1:64" ht="15">
      <c r="A136" s="64" t="s">
        <v>252</v>
      </c>
      <c r="B136" s="64" t="s">
        <v>294</v>
      </c>
      <c r="C136" s="65" t="s">
        <v>2284</v>
      </c>
      <c r="D136" s="66">
        <v>3</v>
      </c>
      <c r="E136" s="67" t="s">
        <v>132</v>
      </c>
      <c r="F136" s="68">
        <v>35</v>
      </c>
      <c r="G136" s="65"/>
      <c r="H136" s="69"/>
      <c r="I136" s="70"/>
      <c r="J136" s="70"/>
      <c r="K136" s="34" t="s">
        <v>65</v>
      </c>
      <c r="L136" s="77">
        <v>136</v>
      </c>
      <c r="M136" s="77"/>
      <c r="N136" s="72"/>
      <c r="O136" s="79" t="s">
        <v>321</v>
      </c>
      <c r="P136" s="81">
        <v>43770.69137731481</v>
      </c>
      <c r="Q136" s="79" t="s">
        <v>362</v>
      </c>
      <c r="R136" s="82" t="s">
        <v>414</v>
      </c>
      <c r="S136" s="79" t="s">
        <v>436</v>
      </c>
      <c r="T136" s="79" t="s">
        <v>453</v>
      </c>
      <c r="U136" s="79"/>
      <c r="V136" s="82" t="s">
        <v>508</v>
      </c>
      <c r="W136" s="81">
        <v>43770.69137731481</v>
      </c>
      <c r="X136" s="82" t="s">
        <v>562</v>
      </c>
      <c r="Y136" s="79"/>
      <c r="Z136" s="79"/>
      <c r="AA136" s="85" t="s">
        <v>652</v>
      </c>
      <c r="AB136" s="79"/>
      <c r="AC136" s="79" t="b">
        <v>0</v>
      </c>
      <c r="AD136" s="79">
        <v>0</v>
      </c>
      <c r="AE136" s="85" t="s">
        <v>705</v>
      </c>
      <c r="AF136" s="79" t="b">
        <v>0</v>
      </c>
      <c r="AG136" s="79" t="s">
        <v>715</v>
      </c>
      <c r="AH136" s="79"/>
      <c r="AI136" s="85" t="s">
        <v>705</v>
      </c>
      <c r="AJ136" s="79" t="b">
        <v>0</v>
      </c>
      <c r="AK136" s="79">
        <v>1</v>
      </c>
      <c r="AL136" s="85" t="s">
        <v>705</v>
      </c>
      <c r="AM136" s="79" t="s">
        <v>719</v>
      </c>
      <c r="AN136" s="79" t="b">
        <v>0</v>
      </c>
      <c r="AO136" s="85" t="s">
        <v>652</v>
      </c>
      <c r="AP136" s="79" t="s">
        <v>731</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252</v>
      </c>
      <c r="B137" s="64" t="s">
        <v>295</v>
      </c>
      <c r="C137" s="65" t="s">
        <v>2284</v>
      </c>
      <c r="D137" s="66">
        <v>3</v>
      </c>
      <c r="E137" s="67" t="s">
        <v>132</v>
      </c>
      <c r="F137" s="68">
        <v>35</v>
      </c>
      <c r="G137" s="65"/>
      <c r="H137" s="69"/>
      <c r="I137" s="70"/>
      <c r="J137" s="70"/>
      <c r="K137" s="34" t="s">
        <v>65</v>
      </c>
      <c r="L137" s="77">
        <v>137</v>
      </c>
      <c r="M137" s="77"/>
      <c r="N137" s="72"/>
      <c r="O137" s="79" t="s">
        <v>321</v>
      </c>
      <c r="P137" s="81">
        <v>43770.69137731481</v>
      </c>
      <c r="Q137" s="79" t="s">
        <v>362</v>
      </c>
      <c r="R137" s="82" t="s">
        <v>414</v>
      </c>
      <c r="S137" s="79" t="s">
        <v>436</v>
      </c>
      <c r="T137" s="79" t="s">
        <v>453</v>
      </c>
      <c r="U137" s="79"/>
      <c r="V137" s="82" t="s">
        <v>508</v>
      </c>
      <c r="W137" s="81">
        <v>43770.69137731481</v>
      </c>
      <c r="X137" s="82" t="s">
        <v>562</v>
      </c>
      <c r="Y137" s="79"/>
      <c r="Z137" s="79"/>
      <c r="AA137" s="85" t="s">
        <v>652</v>
      </c>
      <c r="AB137" s="79"/>
      <c r="AC137" s="79" t="b">
        <v>0</v>
      </c>
      <c r="AD137" s="79">
        <v>0</v>
      </c>
      <c r="AE137" s="85" t="s">
        <v>705</v>
      </c>
      <c r="AF137" s="79" t="b">
        <v>0</v>
      </c>
      <c r="AG137" s="79" t="s">
        <v>715</v>
      </c>
      <c r="AH137" s="79"/>
      <c r="AI137" s="85" t="s">
        <v>705</v>
      </c>
      <c r="AJ137" s="79" t="b">
        <v>0</v>
      </c>
      <c r="AK137" s="79">
        <v>1</v>
      </c>
      <c r="AL137" s="85" t="s">
        <v>705</v>
      </c>
      <c r="AM137" s="79" t="s">
        <v>719</v>
      </c>
      <c r="AN137" s="79" t="b">
        <v>0</v>
      </c>
      <c r="AO137" s="85" t="s">
        <v>652</v>
      </c>
      <c r="AP137" s="79" t="s">
        <v>731</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252</v>
      </c>
      <c r="B138" s="64" t="s">
        <v>296</v>
      </c>
      <c r="C138" s="65" t="s">
        <v>2284</v>
      </c>
      <c r="D138" s="66">
        <v>3</v>
      </c>
      <c r="E138" s="67" t="s">
        <v>132</v>
      </c>
      <c r="F138" s="68">
        <v>35</v>
      </c>
      <c r="G138" s="65"/>
      <c r="H138" s="69"/>
      <c r="I138" s="70"/>
      <c r="J138" s="70"/>
      <c r="K138" s="34" t="s">
        <v>65</v>
      </c>
      <c r="L138" s="77">
        <v>138</v>
      </c>
      <c r="M138" s="77"/>
      <c r="N138" s="72"/>
      <c r="O138" s="79" t="s">
        <v>321</v>
      </c>
      <c r="P138" s="81">
        <v>43770.69137731481</v>
      </c>
      <c r="Q138" s="79" t="s">
        <v>362</v>
      </c>
      <c r="R138" s="82" t="s">
        <v>414</v>
      </c>
      <c r="S138" s="79" t="s">
        <v>436</v>
      </c>
      <c r="T138" s="79" t="s">
        <v>453</v>
      </c>
      <c r="U138" s="79"/>
      <c r="V138" s="82" t="s">
        <v>508</v>
      </c>
      <c r="W138" s="81">
        <v>43770.69137731481</v>
      </c>
      <c r="X138" s="82" t="s">
        <v>562</v>
      </c>
      <c r="Y138" s="79"/>
      <c r="Z138" s="79"/>
      <c r="AA138" s="85" t="s">
        <v>652</v>
      </c>
      <c r="AB138" s="79"/>
      <c r="AC138" s="79" t="b">
        <v>0</v>
      </c>
      <c r="AD138" s="79">
        <v>0</v>
      </c>
      <c r="AE138" s="85" t="s">
        <v>705</v>
      </c>
      <c r="AF138" s="79" t="b">
        <v>0</v>
      </c>
      <c r="AG138" s="79" t="s">
        <v>715</v>
      </c>
      <c r="AH138" s="79"/>
      <c r="AI138" s="85" t="s">
        <v>705</v>
      </c>
      <c r="AJ138" s="79" t="b">
        <v>0</v>
      </c>
      <c r="AK138" s="79">
        <v>1</v>
      </c>
      <c r="AL138" s="85" t="s">
        <v>705</v>
      </c>
      <c r="AM138" s="79" t="s">
        <v>719</v>
      </c>
      <c r="AN138" s="79" t="b">
        <v>0</v>
      </c>
      <c r="AO138" s="85" t="s">
        <v>652</v>
      </c>
      <c r="AP138" s="79" t="s">
        <v>731</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252</v>
      </c>
      <c r="B139" s="64" t="s">
        <v>297</v>
      </c>
      <c r="C139" s="65" t="s">
        <v>2284</v>
      </c>
      <c r="D139" s="66">
        <v>3</v>
      </c>
      <c r="E139" s="67" t="s">
        <v>132</v>
      </c>
      <c r="F139" s="68">
        <v>35</v>
      </c>
      <c r="G139" s="65"/>
      <c r="H139" s="69"/>
      <c r="I139" s="70"/>
      <c r="J139" s="70"/>
      <c r="K139" s="34" t="s">
        <v>65</v>
      </c>
      <c r="L139" s="77">
        <v>139</v>
      </c>
      <c r="M139" s="77"/>
      <c r="N139" s="72"/>
      <c r="O139" s="79" t="s">
        <v>321</v>
      </c>
      <c r="P139" s="81">
        <v>43770.69137731481</v>
      </c>
      <c r="Q139" s="79" t="s">
        <v>362</v>
      </c>
      <c r="R139" s="82" t="s">
        <v>414</v>
      </c>
      <c r="S139" s="79" t="s">
        <v>436</v>
      </c>
      <c r="T139" s="79" t="s">
        <v>453</v>
      </c>
      <c r="U139" s="79"/>
      <c r="V139" s="82" t="s">
        <v>508</v>
      </c>
      <c r="W139" s="81">
        <v>43770.69137731481</v>
      </c>
      <c r="X139" s="82" t="s">
        <v>562</v>
      </c>
      <c r="Y139" s="79"/>
      <c r="Z139" s="79"/>
      <c r="AA139" s="85" t="s">
        <v>652</v>
      </c>
      <c r="AB139" s="79"/>
      <c r="AC139" s="79" t="b">
        <v>0</v>
      </c>
      <c r="AD139" s="79">
        <v>0</v>
      </c>
      <c r="AE139" s="85" t="s">
        <v>705</v>
      </c>
      <c r="AF139" s="79" t="b">
        <v>0</v>
      </c>
      <c r="AG139" s="79" t="s">
        <v>715</v>
      </c>
      <c r="AH139" s="79"/>
      <c r="AI139" s="85" t="s">
        <v>705</v>
      </c>
      <c r="AJ139" s="79" t="b">
        <v>0</v>
      </c>
      <c r="AK139" s="79">
        <v>1</v>
      </c>
      <c r="AL139" s="85" t="s">
        <v>705</v>
      </c>
      <c r="AM139" s="79" t="s">
        <v>719</v>
      </c>
      <c r="AN139" s="79" t="b">
        <v>0</v>
      </c>
      <c r="AO139" s="85" t="s">
        <v>652</v>
      </c>
      <c r="AP139" s="79" t="s">
        <v>731</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252</v>
      </c>
      <c r="B140" s="64" t="s">
        <v>298</v>
      </c>
      <c r="C140" s="65" t="s">
        <v>2284</v>
      </c>
      <c r="D140" s="66">
        <v>3</v>
      </c>
      <c r="E140" s="67" t="s">
        <v>132</v>
      </c>
      <c r="F140" s="68">
        <v>35</v>
      </c>
      <c r="G140" s="65"/>
      <c r="H140" s="69"/>
      <c r="I140" s="70"/>
      <c r="J140" s="70"/>
      <c r="K140" s="34" t="s">
        <v>65</v>
      </c>
      <c r="L140" s="77">
        <v>140</v>
      </c>
      <c r="M140" s="77"/>
      <c r="N140" s="72"/>
      <c r="O140" s="79" t="s">
        <v>321</v>
      </c>
      <c r="P140" s="81">
        <v>43770.69137731481</v>
      </c>
      <c r="Q140" s="79" t="s">
        <v>362</v>
      </c>
      <c r="R140" s="82" t="s">
        <v>414</v>
      </c>
      <c r="S140" s="79" t="s">
        <v>436</v>
      </c>
      <c r="T140" s="79" t="s">
        <v>453</v>
      </c>
      <c r="U140" s="79"/>
      <c r="V140" s="82" t="s">
        <v>508</v>
      </c>
      <c r="W140" s="81">
        <v>43770.69137731481</v>
      </c>
      <c r="X140" s="82" t="s">
        <v>562</v>
      </c>
      <c r="Y140" s="79"/>
      <c r="Z140" s="79"/>
      <c r="AA140" s="85" t="s">
        <v>652</v>
      </c>
      <c r="AB140" s="79"/>
      <c r="AC140" s="79" t="b">
        <v>0</v>
      </c>
      <c r="AD140" s="79">
        <v>0</v>
      </c>
      <c r="AE140" s="85" t="s">
        <v>705</v>
      </c>
      <c r="AF140" s="79" t="b">
        <v>0</v>
      </c>
      <c r="AG140" s="79" t="s">
        <v>715</v>
      </c>
      <c r="AH140" s="79"/>
      <c r="AI140" s="85" t="s">
        <v>705</v>
      </c>
      <c r="AJ140" s="79" t="b">
        <v>0</v>
      </c>
      <c r="AK140" s="79">
        <v>1</v>
      </c>
      <c r="AL140" s="85" t="s">
        <v>705</v>
      </c>
      <c r="AM140" s="79" t="s">
        <v>719</v>
      </c>
      <c r="AN140" s="79" t="b">
        <v>0</v>
      </c>
      <c r="AO140" s="85" t="s">
        <v>652</v>
      </c>
      <c r="AP140" s="79" t="s">
        <v>731</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252</v>
      </c>
      <c r="B141" s="64" t="s">
        <v>299</v>
      </c>
      <c r="C141" s="65" t="s">
        <v>2284</v>
      </c>
      <c r="D141" s="66">
        <v>3</v>
      </c>
      <c r="E141" s="67" t="s">
        <v>132</v>
      </c>
      <c r="F141" s="68">
        <v>35</v>
      </c>
      <c r="G141" s="65"/>
      <c r="H141" s="69"/>
      <c r="I141" s="70"/>
      <c r="J141" s="70"/>
      <c r="K141" s="34" t="s">
        <v>65</v>
      </c>
      <c r="L141" s="77">
        <v>141</v>
      </c>
      <c r="M141" s="77"/>
      <c r="N141" s="72"/>
      <c r="O141" s="79" t="s">
        <v>321</v>
      </c>
      <c r="P141" s="81">
        <v>43770.69137731481</v>
      </c>
      <c r="Q141" s="79" t="s">
        <v>362</v>
      </c>
      <c r="R141" s="82" t="s">
        <v>414</v>
      </c>
      <c r="S141" s="79" t="s">
        <v>436</v>
      </c>
      <c r="T141" s="79" t="s">
        <v>453</v>
      </c>
      <c r="U141" s="79"/>
      <c r="V141" s="82" t="s">
        <v>508</v>
      </c>
      <c r="W141" s="81">
        <v>43770.69137731481</v>
      </c>
      <c r="X141" s="82" t="s">
        <v>562</v>
      </c>
      <c r="Y141" s="79"/>
      <c r="Z141" s="79"/>
      <c r="AA141" s="85" t="s">
        <v>652</v>
      </c>
      <c r="AB141" s="79"/>
      <c r="AC141" s="79" t="b">
        <v>0</v>
      </c>
      <c r="AD141" s="79">
        <v>0</v>
      </c>
      <c r="AE141" s="85" t="s">
        <v>705</v>
      </c>
      <c r="AF141" s="79" t="b">
        <v>0</v>
      </c>
      <c r="AG141" s="79" t="s">
        <v>715</v>
      </c>
      <c r="AH141" s="79"/>
      <c r="AI141" s="85" t="s">
        <v>705</v>
      </c>
      <c r="AJ141" s="79" t="b">
        <v>0</v>
      </c>
      <c r="AK141" s="79">
        <v>1</v>
      </c>
      <c r="AL141" s="85" t="s">
        <v>705</v>
      </c>
      <c r="AM141" s="79" t="s">
        <v>719</v>
      </c>
      <c r="AN141" s="79" t="b">
        <v>0</v>
      </c>
      <c r="AO141" s="85" t="s">
        <v>652</v>
      </c>
      <c r="AP141" s="79" t="s">
        <v>731</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252</v>
      </c>
      <c r="B142" s="64" t="s">
        <v>300</v>
      </c>
      <c r="C142" s="65" t="s">
        <v>2284</v>
      </c>
      <c r="D142" s="66">
        <v>3</v>
      </c>
      <c r="E142" s="67" t="s">
        <v>132</v>
      </c>
      <c r="F142" s="68">
        <v>35</v>
      </c>
      <c r="G142" s="65"/>
      <c r="H142" s="69"/>
      <c r="I142" s="70"/>
      <c r="J142" s="70"/>
      <c r="K142" s="34" t="s">
        <v>65</v>
      </c>
      <c r="L142" s="77">
        <v>142</v>
      </c>
      <c r="M142" s="77"/>
      <c r="N142" s="72"/>
      <c r="O142" s="79" t="s">
        <v>321</v>
      </c>
      <c r="P142" s="81">
        <v>43770.69137731481</v>
      </c>
      <c r="Q142" s="79" t="s">
        <v>362</v>
      </c>
      <c r="R142" s="82" t="s">
        <v>414</v>
      </c>
      <c r="S142" s="79" t="s">
        <v>436</v>
      </c>
      <c r="T142" s="79" t="s">
        <v>453</v>
      </c>
      <c r="U142" s="79"/>
      <c r="V142" s="82" t="s">
        <v>508</v>
      </c>
      <c r="W142" s="81">
        <v>43770.69137731481</v>
      </c>
      <c r="X142" s="82" t="s">
        <v>562</v>
      </c>
      <c r="Y142" s="79"/>
      <c r="Z142" s="79"/>
      <c r="AA142" s="85" t="s">
        <v>652</v>
      </c>
      <c r="AB142" s="79"/>
      <c r="AC142" s="79" t="b">
        <v>0</v>
      </c>
      <c r="AD142" s="79">
        <v>0</v>
      </c>
      <c r="AE142" s="85" t="s">
        <v>705</v>
      </c>
      <c r="AF142" s="79" t="b">
        <v>0</v>
      </c>
      <c r="AG142" s="79" t="s">
        <v>715</v>
      </c>
      <c r="AH142" s="79"/>
      <c r="AI142" s="85" t="s">
        <v>705</v>
      </c>
      <c r="AJ142" s="79" t="b">
        <v>0</v>
      </c>
      <c r="AK142" s="79">
        <v>1</v>
      </c>
      <c r="AL142" s="85" t="s">
        <v>705</v>
      </c>
      <c r="AM142" s="79" t="s">
        <v>719</v>
      </c>
      <c r="AN142" s="79" t="b">
        <v>0</v>
      </c>
      <c r="AO142" s="85" t="s">
        <v>652</v>
      </c>
      <c r="AP142" s="79" t="s">
        <v>731</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252</v>
      </c>
      <c r="B143" s="64" t="s">
        <v>301</v>
      </c>
      <c r="C143" s="65" t="s">
        <v>2284</v>
      </c>
      <c r="D143" s="66">
        <v>3</v>
      </c>
      <c r="E143" s="67" t="s">
        <v>132</v>
      </c>
      <c r="F143" s="68">
        <v>35</v>
      </c>
      <c r="G143" s="65"/>
      <c r="H143" s="69"/>
      <c r="I143" s="70"/>
      <c r="J143" s="70"/>
      <c r="K143" s="34" t="s">
        <v>65</v>
      </c>
      <c r="L143" s="77">
        <v>143</v>
      </c>
      <c r="M143" s="77"/>
      <c r="N143" s="72"/>
      <c r="O143" s="79" t="s">
        <v>321</v>
      </c>
      <c r="P143" s="81">
        <v>43770.69137731481</v>
      </c>
      <c r="Q143" s="79" t="s">
        <v>362</v>
      </c>
      <c r="R143" s="82" t="s">
        <v>414</v>
      </c>
      <c r="S143" s="79" t="s">
        <v>436</v>
      </c>
      <c r="T143" s="79" t="s">
        <v>453</v>
      </c>
      <c r="U143" s="79"/>
      <c r="V143" s="82" t="s">
        <v>508</v>
      </c>
      <c r="W143" s="81">
        <v>43770.69137731481</v>
      </c>
      <c r="X143" s="82" t="s">
        <v>562</v>
      </c>
      <c r="Y143" s="79"/>
      <c r="Z143" s="79"/>
      <c r="AA143" s="85" t="s">
        <v>652</v>
      </c>
      <c r="AB143" s="79"/>
      <c r="AC143" s="79" t="b">
        <v>0</v>
      </c>
      <c r="AD143" s="79">
        <v>0</v>
      </c>
      <c r="AE143" s="85" t="s">
        <v>705</v>
      </c>
      <c r="AF143" s="79" t="b">
        <v>0</v>
      </c>
      <c r="AG143" s="79" t="s">
        <v>715</v>
      </c>
      <c r="AH143" s="79"/>
      <c r="AI143" s="85" t="s">
        <v>705</v>
      </c>
      <c r="AJ143" s="79" t="b">
        <v>0</v>
      </c>
      <c r="AK143" s="79">
        <v>1</v>
      </c>
      <c r="AL143" s="85" t="s">
        <v>705</v>
      </c>
      <c r="AM143" s="79" t="s">
        <v>719</v>
      </c>
      <c r="AN143" s="79" t="b">
        <v>0</v>
      </c>
      <c r="AO143" s="85" t="s">
        <v>652</v>
      </c>
      <c r="AP143" s="79" t="s">
        <v>731</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252</v>
      </c>
      <c r="B144" s="64" t="s">
        <v>302</v>
      </c>
      <c r="C144" s="65" t="s">
        <v>2284</v>
      </c>
      <c r="D144" s="66">
        <v>3</v>
      </c>
      <c r="E144" s="67" t="s">
        <v>132</v>
      </c>
      <c r="F144" s="68">
        <v>35</v>
      </c>
      <c r="G144" s="65"/>
      <c r="H144" s="69"/>
      <c r="I144" s="70"/>
      <c r="J144" s="70"/>
      <c r="K144" s="34" t="s">
        <v>65</v>
      </c>
      <c r="L144" s="77">
        <v>144</v>
      </c>
      <c r="M144" s="77"/>
      <c r="N144" s="72"/>
      <c r="O144" s="79" t="s">
        <v>321</v>
      </c>
      <c r="P144" s="81">
        <v>43770.69137731481</v>
      </c>
      <c r="Q144" s="79" t="s">
        <v>362</v>
      </c>
      <c r="R144" s="82" t="s">
        <v>414</v>
      </c>
      <c r="S144" s="79" t="s">
        <v>436</v>
      </c>
      <c r="T144" s="79" t="s">
        <v>453</v>
      </c>
      <c r="U144" s="79"/>
      <c r="V144" s="82" t="s">
        <v>508</v>
      </c>
      <c r="W144" s="81">
        <v>43770.69137731481</v>
      </c>
      <c r="X144" s="82" t="s">
        <v>562</v>
      </c>
      <c r="Y144" s="79"/>
      <c r="Z144" s="79"/>
      <c r="AA144" s="85" t="s">
        <v>652</v>
      </c>
      <c r="AB144" s="79"/>
      <c r="AC144" s="79" t="b">
        <v>0</v>
      </c>
      <c r="AD144" s="79">
        <v>0</v>
      </c>
      <c r="AE144" s="85" t="s">
        <v>705</v>
      </c>
      <c r="AF144" s="79" t="b">
        <v>0</v>
      </c>
      <c r="AG144" s="79" t="s">
        <v>715</v>
      </c>
      <c r="AH144" s="79"/>
      <c r="AI144" s="85" t="s">
        <v>705</v>
      </c>
      <c r="AJ144" s="79" t="b">
        <v>0</v>
      </c>
      <c r="AK144" s="79">
        <v>1</v>
      </c>
      <c r="AL144" s="85" t="s">
        <v>705</v>
      </c>
      <c r="AM144" s="79" t="s">
        <v>719</v>
      </c>
      <c r="AN144" s="79" t="b">
        <v>0</v>
      </c>
      <c r="AO144" s="85" t="s">
        <v>652</v>
      </c>
      <c r="AP144" s="79" t="s">
        <v>731</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252</v>
      </c>
      <c r="B145" s="64" t="s">
        <v>303</v>
      </c>
      <c r="C145" s="65" t="s">
        <v>2284</v>
      </c>
      <c r="D145" s="66">
        <v>3</v>
      </c>
      <c r="E145" s="67" t="s">
        <v>132</v>
      </c>
      <c r="F145" s="68">
        <v>35</v>
      </c>
      <c r="G145" s="65"/>
      <c r="H145" s="69"/>
      <c r="I145" s="70"/>
      <c r="J145" s="70"/>
      <c r="K145" s="34" t="s">
        <v>65</v>
      </c>
      <c r="L145" s="77">
        <v>145</v>
      </c>
      <c r="M145" s="77"/>
      <c r="N145" s="72"/>
      <c r="O145" s="79" t="s">
        <v>321</v>
      </c>
      <c r="P145" s="81">
        <v>43770.69137731481</v>
      </c>
      <c r="Q145" s="79" t="s">
        <v>362</v>
      </c>
      <c r="R145" s="82" t="s">
        <v>414</v>
      </c>
      <c r="S145" s="79" t="s">
        <v>436</v>
      </c>
      <c r="T145" s="79" t="s">
        <v>453</v>
      </c>
      <c r="U145" s="79"/>
      <c r="V145" s="82" t="s">
        <v>508</v>
      </c>
      <c r="W145" s="81">
        <v>43770.69137731481</v>
      </c>
      <c r="X145" s="82" t="s">
        <v>562</v>
      </c>
      <c r="Y145" s="79"/>
      <c r="Z145" s="79"/>
      <c r="AA145" s="85" t="s">
        <v>652</v>
      </c>
      <c r="AB145" s="79"/>
      <c r="AC145" s="79" t="b">
        <v>0</v>
      </c>
      <c r="AD145" s="79">
        <v>0</v>
      </c>
      <c r="AE145" s="85" t="s">
        <v>705</v>
      </c>
      <c r="AF145" s="79" t="b">
        <v>0</v>
      </c>
      <c r="AG145" s="79" t="s">
        <v>715</v>
      </c>
      <c r="AH145" s="79"/>
      <c r="AI145" s="85" t="s">
        <v>705</v>
      </c>
      <c r="AJ145" s="79" t="b">
        <v>0</v>
      </c>
      <c r="AK145" s="79">
        <v>1</v>
      </c>
      <c r="AL145" s="85" t="s">
        <v>705</v>
      </c>
      <c r="AM145" s="79" t="s">
        <v>719</v>
      </c>
      <c r="AN145" s="79" t="b">
        <v>0</v>
      </c>
      <c r="AO145" s="85" t="s">
        <v>652</v>
      </c>
      <c r="AP145" s="79" t="s">
        <v>731</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252</v>
      </c>
      <c r="B146" s="64" t="s">
        <v>304</v>
      </c>
      <c r="C146" s="65" t="s">
        <v>2285</v>
      </c>
      <c r="D146" s="66">
        <v>10</v>
      </c>
      <c r="E146" s="67" t="s">
        <v>136</v>
      </c>
      <c r="F146" s="68">
        <v>12</v>
      </c>
      <c r="G146" s="65"/>
      <c r="H146" s="69"/>
      <c r="I146" s="70"/>
      <c r="J146" s="70"/>
      <c r="K146" s="34" t="s">
        <v>65</v>
      </c>
      <c r="L146" s="77">
        <v>146</v>
      </c>
      <c r="M146" s="77"/>
      <c r="N146" s="72"/>
      <c r="O146" s="79" t="s">
        <v>321</v>
      </c>
      <c r="P146" s="81">
        <v>43770.69137731481</v>
      </c>
      <c r="Q146" s="79" t="s">
        <v>362</v>
      </c>
      <c r="R146" s="82" t="s">
        <v>414</v>
      </c>
      <c r="S146" s="79" t="s">
        <v>436</v>
      </c>
      <c r="T146" s="79" t="s">
        <v>453</v>
      </c>
      <c r="U146" s="79"/>
      <c r="V146" s="82" t="s">
        <v>508</v>
      </c>
      <c r="W146" s="81">
        <v>43770.69137731481</v>
      </c>
      <c r="X146" s="82" t="s">
        <v>562</v>
      </c>
      <c r="Y146" s="79"/>
      <c r="Z146" s="79"/>
      <c r="AA146" s="85" t="s">
        <v>652</v>
      </c>
      <c r="AB146" s="79"/>
      <c r="AC146" s="79" t="b">
        <v>0</v>
      </c>
      <c r="AD146" s="79">
        <v>0</v>
      </c>
      <c r="AE146" s="85" t="s">
        <v>705</v>
      </c>
      <c r="AF146" s="79" t="b">
        <v>0</v>
      </c>
      <c r="AG146" s="79" t="s">
        <v>715</v>
      </c>
      <c r="AH146" s="79"/>
      <c r="AI146" s="85" t="s">
        <v>705</v>
      </c>
      <c r="AJ146" s="79" t="b">
        <v>0</v>
      </c>
      <c r="AK146" s="79">
        <v>1</v>
      </c>
      <c r="AL146" s="85" t="s">
        <v>705</v>
      </c>
      <c r="AM146" s="79" t="s">
        <v>719</v>
      </c>
      <c r="AN146" s="79" t="b">
        <v>0</v>
      </c>
      <c r="AO146" s="85" t="s">
        <v>652</v>
      </c>
      <c r="AP146" s="79" t="s">
        <v>731</v>
      </c>
      <c r="AQ146" s="79">
        <v>0</v>
      </c>
      <c r="AR146" s="79">
        <v>0</v>
      </c>
      <c r="AS146" s="79"/>
      <c r="AT146" s="79"/>
      <c r="AU146" s="79"/>
      <c r="AV146" s="79"/>
      <c r="AW146" s="79"/>
      <c r="AX146" s="79"/>
      <c r="AY146" s="79"/>
      <c r="AZ146" s="79"/>
      <c r="BA146">
        <v>2</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252</v>
      </c>
      <c r="B147" s="64" t="s">
        <v>304</v>
      </c>
      <c r="C147" s="65" t="s">
        <v>2285</v>
      </c>
      <c r="D147" s="66">
        <v>10</v>
      </c>
      <c r="E147" s="67" t="s">
        <v>136</v>
      </c>
      <c r="F147" s="68">
        <v>12</v>
      </c>
      <c r="G147" s="65"/>
      <c r="H147" s="69"/>
      <c r="I147" s="70"/>
      <c r="J147" s="70"/>
      <c r="K147" s="34" t="s">
        <v>65</v>
      </c>
      <c r="L147" s="77">
        <v>147</v>
      </c>
      <c r="M147" s="77"/>
      <c r="N147" s="72"/>
      <c r="O147" s="79" t="s">
        <v>321</v>
      </c>
      <c r="P147" s="81">
        <v>43772.19819444444</v>
      </c>
      <c r="Q147" s="79" t="s">
        <v>363</v>
      </c>
      <c r="R147" s="82" t="s">
        <v>414</v>
      </c>
      <c r="S147" s="79" t="s">
        <v>436</v>
      </c>
      <c r="T147" s="79" t="s">
        <v>453</v>
      </c>
      <c r="U147" s="79"/>
      <c r="V147" s="82" t="s">
        <v>508</v>
      </c>
      <c r="W147" s="81">
        <v>43772.19819444444</v>
      </c>
      <c r="X147" s="82" t="s">
        <v>563</v>
      </c>
      <c r="Y147" s="79"/>
      <c r="Z147" s="79"/>
      <c r="AA147" s="85" t="s">
        <v>653</v>
      </c>
      <c r="AB147" s="79"/>
      <c r="AC147" s="79" t="b">
        <v>0</v>
      </c>
      <c r="AD147" s="79">
        <v>0</v>
      </c>
      <c r="AE147" s="85" t="s">
        <v>705</v>
      </c>
      <c r="AF147" s="79" t="b">
        <v>0</v>
      </c>
      <c r="AG147" s="79" t="s">
        <v>715</v>
      </c>
      <c r="AH147" s="79"/>
      <c r="AI147" s="85" t="s">
        <v>705</v>
      </c>
      <c r="AJ147" s="79" t="b">
        <v>0</v>
      </c>
      <c r="AK147" s="79">
        <v>1</v>
      </c>
      <c r="AL147" s="85" t="s">
        <v>652</v>
      </c>
      <c r="AM147" s="79" t="s">
        <v>719</v>
      </c>
      <c r="AN147" s="79" t="b">
        <v>0</v>
      </c>
      <c r="AO147" s="85" t="s">
        <v>652</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252</v>
      </c>
      <c r="B148" s="64" t="s">
        <v>305</v>
      </c>
      <c r="C148" s="65" t="s">
        <v>2285</v>
      </c>
      <c r="D148" s="66">
        <v>10</v>
      </c>
      <c r="E148" s="67" t="s">
        <v>136</v>
      </c>
      <c r="F148" s="68">
        <v>12</v>
      </c>
      <c r="G148" s="65"/>
      <c r="H148" s="69"/>
      <c r="I148" s="70"/>
      <c r="J148" s="70"/>
      <c r="K148" s="34" t="s">
        <v>65</v>
      </c>
      <c r="L148" s="77">
        <v>148</v>
      </c>
      <c r="M148" s="77"/>
      <c r="N148" s="72"/>
      <c r="O148" s="79" t="s">
        <v>321</v>
      </c>
      <c r="P148" s="81">
        <v>43770.69137731481</v>
      </c>
      <c r="Q148" s="79" t="s">
        <v>362</v>
      </c>
      <c r="R148" s="82" t="s">
        <v>414</v>
      </c>
      <c r="S148" s="79" t="s">
        <v>436</v>
      </c>
      <c r="T148" s="79" t="s">
        <v>453</v>
      </c>
      <c r="U148" s="79"/>
      <c r="V148" s="82" t="s">
        <v>508</v>
      </c>
      <c r="W148" s="81">
        <v>43770.69137731481</v>
      </c>
      <c r="X148" s="82" t="s">
        <v>562</v>
      </c>
      <c r="Y148" s="79"/>
      <c r="Z148" s="79"/>
      <c r="AA148" s="85" t="s">
        <v>652</v>
      </c>
      <c r="AB148" s="79"/>
      <c r="AC148" s="79" t="b">
        <v>0</v>
      </c>
      <c r="AD148" s="79">
        <v>0</v>
      </c>
      <c r="AE148" s="85" t="s">
        <v>705</v>
      </c>
      <c r="AF148" s="79" t="b">
        <v>0</v>
      </c>
      <c r="AG148" s="79" t="s">
        <v>715</v>
      </c>
      <c r="AH148" s="79"/>
      <c r="AI148" s="85" t="s">
        <v>705</v>
      </c>
      <c r="AJ148" s="79" t="b">
        <v>0</v>
      </c>
      <c r="AK148" s="79">
        <v>1</v>
      </c>
      <c r="AL148" s="85" t="s">
        <v>705</v>
      </c>
      <c r="AM148" s="79" t="s">
        <v>719</v>
      </c>
      <c r="AN148" s="79" t="b">
        <v>0</v>
      </c>
      <c r="AO148" s="85" t="s">
        <v>652</v>
      </c>
      <c r="AP148" s="79" t="s">
        <v>731</v>
      </c>
      <c r="AQ148" s="79">
        <v>0</v>
      </c>
      <c r="AR148" s="79">
        <v>0</v>
      </c>
      <c r="AS148" s="79"/>
      <c r="AT148" s="79"/>
      <c r="AU148" s="79"/>
      <c r="AV148" s="79"/>
      <c r="AW148" s="79"/>
      <c r="AX148" s="79"/>
      <c r="AY148" s="79"/>
      <c r="AZ148" s="79"/>
      <c r="BA148">
        <v>2</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252</v>
      </c>
      <c r="B149" s="64" t="s">
        <v>305</v>
      </c>
      <c r="C149" s="65" t="s">
        <v>2285</v>
      </c>
      <c r="D149" s="66">
        <v>10</v>
      </c>
      <c r="E149" s="67" t="s">
        <v>136</v>
      </c>
      <c r="F149" s="68">
        <v>12</v>
      </c>
      <c r="G149" s="65"/>
      <c r="H149" s="69"/>
      <c r="I149" s="70"/>
      <c r="J149" s="70"/>
      <c r="K149" s="34" t="s">
        <v>65</v>
      </c>
      <c r="L149" s="77">
        <v>149</v>
      </c>
      <c r="M149" s="77"/>
      <c r="N149" s="72"/>
      <c r="O149" s="79" t="s">
        <v>321</v>
      </c>
      <c r="P149" s="81">
        <v>43772.19819444444</v>
      </c>
      <c r="Q149" s="79" t="s">
        <v>363</v>
      </c>
      <c r="R149" s="82" t="s">
        <v>414</v>
      </c>
      <c r="S149" s="79" t="s">
        <v>436</v>
      </c>
      <c r="T149" s="79" t="s">
        <v>453</v>
      </c>
      <c r="U149" s="79"/>
      <c r="V149" s="82" t="s">
        <v>508</v>
      </c>
      <c r="W149" s="81">
        <v>43772.19819444444</v>
      </c>
      <c r="X149" s="82" t="s">
        <v>563</v>
      </c>
      <c r="Y149" s="79"/>
      <c r="Z149" s="79"/>
      <c r="AA149" s="85" t="s">
        <v>653</v>
      </c>
      <c r="AB149" s="79"/>
      <c r="AC149" s="79" t="b">
        <v>0</v>
      </c>
      <c r="AD149" s="79">
        <v>0</v>
      </c>
      <c r="AE149" s="85" t="s">
        <v>705</v>
      </c>
      <c r="AF149" s="79" t="b">
        <v>0</v>
      </c>
      <c r="AG149" s="79" t="s">
        <v>715</v>
      </c>
      <c r="AH149" s="79"/>
      <c r="AI149" s="85" t="s">
        <v>705</v>
      </c>
      <c r="AJ149" s="79" t="b">
        <v>0</v>
      </c>
      <c r="AK149" s="79">
        <v>1</v>
      </c>
      <c r="AL149" s="85" t="s">
        <v>652</v>
      </c>
      <c r="AM149" s="79" t="s">
        <v>719</v>
      </c>
      <c r="AN149" s="79" t="b">
        <v>0</v>
      </c>
      <c r="AO149" s="85" t="s">
        <v>652</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252</v>
      </c>
      <c r="B150" s="64" t="s">
        <v>306</v>
      </c>
      <c r="C150" s="65" t="s">
        <v>2285</v>
      </c>
      <c r="D150" s="66">
        <v>10</v>
      </c>
      <c r="E150" s="67" t="s">
        <v>136</v>
      </c>
      <c r="F150" s="68">
        <v>12</v>
      </c>
      <c r="G150" s="65"/>
      <c r="H150" s="69"/>
      <c r="I150" s="70"/>
      <c r="J150" s="70"/>
      <c r="K150" s="34" t="s">
        <v>65</v>
      </c>
      <c r="L150" s="77">
        <v>150</v>
      </c>
      <c r="M150" s="77"/>
      <c r="N150" s="72"/>
      <c r="O150" s="79" t="s">
        <v>321</v>
      </c>
      <c r="P150" s="81">
        <v>43770.69137731481</v>
      </c>
      <c r="Q150" s="79" t="s">
        <v>362</v>
      </c>
      <c r="R150" s="82" t="s">
        <v>414</v>
      </c>
      <c r="S150" s="79" t="s">
        <v>436</v>
      </c>
      <c r="T150" s="79" t="s">
        <v>453</v>
      </c>
      <c r="U150" s="79"/>
      <c r="V150" s="82" t="s">
        <v>508</v>
      </c>
      <c r="W150" s="81">
        <v>43770.69137731481</v>
      </c>
      <c r="X150" s="82" t="s">
        <v>562</v>
      </c>
      <c r="Y150" s="79"/>
      <c r="Z150" s="79"/>
      <c r="AA150" s="85" t="s">
        <v>652</v>
      </c>
      <c r="AB150" s="79"/>
      <c r="AC150" s="79" t="b">
        <v>0</v>
      </c>
      <c r="AD150" s="79">
        <v>0</v>
      </c>
      <c r="AE150" s="85" t="s">
        <v>705</v>
      </c>
      <c r="AF150" s="79" t="b">
        <v>0</v>
      </c>
      <c r="AG150" s="79" t="s">
        <v>715</v>
      </c>
      <c r="AH150" s="79"/>
      <c r="AI150" s="85" t="s">
        <v>705</v>
      </c>
      <c r="AJ150" s="79" t="b">
        <v>0</v>
      </c>
      <c r="AK150" s="79">
        <v>1</v>
      </c>
      <c r="AL150" s="85" t="s">
        <v>705</v>
      </c>
      <c r="AM150" s="79" t="s">
        <v>719</v>
      </c>
      <c r="AN150" s="79" t="b">
        <v>0</v>
      </c>
      <c r="AO150" s="85" t="s">
        <v>652</v>
      </c>
      <c r="AP150" s="79" t="s">
        <v>731</v>
      </c>
      <c r="AQ150" s="79">
        <v>0</v>
      </c>
      <c r="AR150" s="79">
        <v>0</v>
      </c>
      <c r="AS150" s="79"/>
      <c r="AT150" s="79"/>
      <c r="AU150" s="79"/>
      <c r="AV150" s="79"/>
      <c r="AW150" s="79"/>
      <c r="AX150" s="79"/>
      <c r="AY150" s="79"/>
      <c r="AZ150" s="79"/>
      <c r="BA150">
        <v>2</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24</v>
      </c>
      <c r="BK150" s="49">
        <v>100</v>
      </c>
      <c r="BL150" s="48">
        <v>24</v>
      </c>
    </row>
    <row r="151" spans="1:64" ht="15">
      <c r="A151" s="64" t="s">
        <v>252</v>
      </c>
      <c r="B151" s="64" t="s">
        <v>306</v>
      </c>
      <c r="C151" s="65" t="s">
        <v>2285</v>
      </c>
      <c r="D151" s="66">
        <v>10</v>
      </c>
      <c r="E151" s="67" t="s">
        <v>136</v>
      </c>
      <c r="F151" s="68">
        <v>12</v>
      </c>
      <c r="G151" s="65"/>
      <c r="H151" s="69"/>
      <c r="I151" s="70"/>
      <c r="J151" s="70"/>
      <c r="K151" s="34" t="s">
        <v>65</v>
      </c>
      <c r="L151" s="77">
        <v>151</v>
      </c>
      <c r="M151" s="77"/>
      <c r="N151" s="72"/>
      <c r="O151" s="79" t="s">
        <v>321</v>
      </c>
      <c r="P151" s="81">
        <v>43772.19819444444</v>
      </c>
      <c r="Q151" s="79" t="s">
        <v>363</v>
      </c>
      <c r="R151" s="82" t="s">
        <v>414</v>
      </c>
      <c r="S151" s="79" t="s">
        <v>436</v>
      </c>
      <c r="T151" s="79" t="s">
        <v>453</v>
      </c>
      <c r="U151" s="79"/>
      <c r="V151" s="82" t="s">
        <v>508</v>
      </c>
      <c r="W151" s="81">
        <v>43772.19819444444</v>
      </c>
      <c r="X151" s="82" t="s">
        <v>563</v>
      </c>
      <c r="Y151" s="79"/>
      <c r="Z151" s="79"/>
      <c r="AA151" s="85" t="s">
        <v>653</v>
      </c>
      <c r="AB151" s="79"/>
      <c r="AC151" s="79" t="b">
        <v>0</v>
      </c>
      <c r="AD151" s="79">
        <v>0</v>
      </c>
      <c r="AE151" s="85" t="s">
        <v>705</v>
      </c>
      <c r="AF151" s="79" t="b">
        <v>0</v>
      </c>
      <c r="AG151" s="79" t="s">
        <v>715</v>
      </c>
      <c r="AH151" s="79"/>
      <c r="AI151" s="85" t="s">
        <v>705</v>
      </c>
      <c r="AJ151" s="79" t="b">
        <v>0</v>
      </c>
      <c r="AK151" s="79">
        <v>1</v>
      </c>
      <c r="AL151" s="85" t="s">
        <v>652</v>
      </c>
      <c r="AM151" s="79" t="s">
        <v>719</v>
      </c>
      <c r="AN151" s="79" t="b">
        <v>0</v>
      </c>
      <c r="AO151" s="85" t="s">
        <v>652</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15</v>
      </c>
      <c r="BK151" s="49">
        <v>100</v>
      </c>
      <c r="BL151" s="48">
        <v>15</v>
      </c>
    </row>
    <row r="152" spans="1:64" ht="15">
      <c r="A152" s="64" t="s">
        <v>252</v>
      </c>
      <c r="B152" s="64" t="s">
        <v>307</v>
      </c>
      <c r="C152" s="65" t="s">
        <v>2284</v>
      </c>
      <c r="D152" s="66">
        <v>3</v>
      </c>
      <c r="E152" s="67" t="s">
        <v>132</v>
      </c>
      <c r="F152" s="68">
        <v>35</v>
      </c>
      <c r="G152" s="65"/>
      <c r="H152" s="69"/>
      <c r="I152" s="70"/>
      <c r="J152" s="70"/>
      <c r="K152" s="34" t="s">
        <v>65</v>
      </c>
      <c r="L152" s="77">
        <v>152</v>
      </c>
      <c r="M152" s="77"/>
      <c r="N152" s="72"/>
      <c r="O152" s="79" t="s">
        <v>321</v>
      </c>
      <c r="P152" s="81">
        <v>43781.58734953704</v>
      </c>
      <c r="Q152" s="79" t="s">
        <v>364</v>
      </c>
      <c r="R152" s="82" t="s">
        <v>415</v>
      </c>
      <c r="S152" s="79" t="s">
        <v>436</v>
      </c>
      <c r="T152" s="79" t="s">
        <v>454</v>
      </c>
      <c r="U152" s="79"/>
      <c r="V152" s="82" t="s">
        <v>508</v>
      </c>
      <c r="W152" s="81">
        <v>43781.58734953704</v>
      </c>
      <c r="X152" s="82" t="s">
        <v>564</v>
      </c>
      <c r="Y152" s="79"/>
      <c r="Z152" s="79"/>
      <c r="AA152" s="85" t="s">
        <v>654</v>
      </c>
      <c r="AB152" s="79"/>
      <c r="AC152" s="79" t="b">
        <v>0</v>
      </c>
      <c r="AD152" s="79">
        <v>0</v>
      </c>
      <c r="AE152" s="85" t="s">
        <v>705</v>
      </c>
      <c r="AF152" s="79" t="b">
        <v>0</v>
      </c>
      <c r="AG152" s="79" t="s">
        <v>715</v>
      </c>
      <c r="AH152" s="79"/>
      <c r="AI152" s="85" t="s">
        <v>705</v>
      </c>
      <c r="AJ152" s="79" t="b">
        <v>0</v>
      </c>
      <c r="AK152" s="79">
        <v>0</v>
      </c>
      <c r="AL152" s="85" t="s">
        <v>705</v>
      </c>
      <c r="AM152" s="79" t="s">
        <v>719</v>
      </c>
      <c r="AN152" s="79" t="b">
        <v>0</v>
      </c>
      <c r="AO152" s="85" t="s">
        <v>654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252</v>
      </c>
      <c r="B153" s="64" t="s">
        <v>308</v>
      </c>
      <c r="C153" s="65" t="s">
        <v>2284</v>
      </c>
      <c r="D153" s="66">
        <v>3</v>
      </c>
      <c r="E153" s="67" t="s">
        <v>132</v>
      </c>
      <c r="F153" s="68">
        <v>35</v>
      </c>
      <c r="G153" s="65"/>
      <c r="H153" s="69"/>
      <c r="I153" s="70"/>
      <c r="J153" s="70"/>
      <c r="K153" s="34" t="s">
        <v>65</v>
      </c>
      <c r="L153" s="77">
        <v>153</v>
      </c>
      <c r="M153" s="77"/>
      <c r="N153" s="72"/>
      <c r="O153" s="79" t="s">
        <v>321</v>
      </c>
      <c r="P153" s="81">
        <v>43781.58734953704</v>
      </c>
      <c r="Q153" s="79" t="s">
        <v>364</v>
      </c>
      <c r="R153" s="82" t="s">
        <v>415</v>
      </c>
      <c r="S153" s="79" t="s">
        <v>436</v>
      </c>
      <c r="T153" s="79" t="s">
        <v>454</v>
      </c>
      <c r="U153" s="79"/>
      <c r="V153" s="82" t="s">
        <v>508</v>
      </c>
      <c r="W153" s="81">
        <v>43781.58734953704</v>
      </c>
      <c r="X153" s="82" t="s">
        <v>564</v>
      </c>
      <c r="Y153" s="79"/>
      <c r="Z153" s="79"/>
      <c r="AA153" s="85" t="s">
        <v>654</v>
      </c>
      <c r="AB153" s="79"/>
      <c r="AC153" s="79" t="b">
        <v>0</v>
      </c>
      <c r="AD153" s="79">
        <v>0</v>
      </c>
      <c r="AE153" s="85" t="s">
        <v>705</v>
      </c>
      <c r="AF153" s="79" t="b">
        <v>0</v>
      </c>
      <c r="AG153" s="79" t="s">
        <v>715</v>
      </c>
      <c r="AH153" s="79"/>
      <c r="AI153" s="85" t="s">
        <v>705</v>
      </c>
      <c r="AJ153" s="79" t="b">
        <v>0</v>
      </c>
      <c r="AK153" s="79">
        <v>0</v>
      </c>
      <c r="AL153" s="85" t="s">
        <v>705</v>
      </c>
      <c r="AM153" s="79" t="s">
        <v>719</v>
      </c>
      <c r="AN153" s="79" t="b">
        <v>0</v>
      </c>
      <c r="AO153" s="85" t="s">
        <v>654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252</v>
      </c>
      <c r="B154" s="64" t="s">
        <v>309</v>
      </c>
      <c r="C154" s="65" t="s">
        <v>2284</v>
      </c>
      <c r="D154" s="66">
        <v>3</v>
      </c>
      <c r="E154" s="67" t="s">
        <v>132</v>
      </c>
      <c r="F154" s="68">
        <v>35</v>
      </c>
      <c r="G154" s="65"/>
      <c r="H154" s="69"/>
      <c r="I154" s="70"/>
      <c r="J154" s="70"/>
      <c r="K154" s="34" t="s">
        <v>65</v>
      </c>
      <c r="L154" s="77">
        <v>154</v>
      </c>
      <c r="M154" s="77"/>
      <c r="N154" s="72"/>
      <c r="O154" s="79" t="s">
        <v>321</v>
      </c>
      <c r="P154" s="81">
        <v>43781.58734953704</v>
      </c>
      <c r="Q154" s="79" t="s">
        <v>364</v>
      </c>
      <c r="R154" s="82" t="s">
        <v>415</v>
      </c>
      <c r="S154" s="79" t="s">
        <v>436</v>
      </c>
      <c r="T154" s="79" t="s">
        <v>454</v>
      </c>
      <c r="U154" s="79"/>
      <c r="V154" s="82" t="s">
        <v>508</v>
      </c>
      <c r="W154" s="81">
        <v>43781.58734953704</v>
      </c>
      <c r="X154" s="82" t="s">
        <v>564</v>
      </c>
      <c r="Y154" s="79"/>
      <c r="Z154" s="79"/>
      <c r="AA154" s="85" t="s">
        <v>654</v>
      </c>
      <c r="AB154" s="79"/>
      <c r="AC154" s="79" t="b">
        <v>0</v>
      </c>
      <c r="AD154" s="79">
        <v>0</v>
      </c>
      <c r="AE154" s="85" t="s">
        <v>705</v>
      </c>
      <c r="AF154" s="79" t="b">
        <v>0</v>
      </c>
      <c r="AG154" s="79" t="s">
        <v>715</v>
      </c>
      <c r="AH154" s="79"/>
      <c r="AI154" s="85" t="s">
        <v>705</v>
      </c>
      <c r="AJ154" s="79" t="b">
        <v>0</v>
      </c>
      <c r="AK154" s="79">
        <v>0</v>
      </c>
      <c r="AL154" s="85" t="s">
        <v>705</v>
      </c>
      <c r="AM154" s="79" t="s">
        <v>719</v>
      </c>
      <c r="AN154" s="79" t="b">
        <v>0</v>
      </c>
      <c r="AO154" s="85" t="s">
        <v>654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252</v>
      </c>
      <c r="B155" s="64" t="s">
        <v>310</v>
      </c>
      <c r="C155" s="65" t="s">
        <v>2284</v>
      </c>
      <c r="D155" s="66">
        <v>3</v>
      </c>
      <c r="E155" s="67" t="s">
        <v>132</v>
      </c>
      <c r="F155" s="68">
        <v>35</v>
      </c>
      <c r="G155" s="65"/>
      <c r="H155" s="69"/>
      <c r="I155" s="70"/>
      <c r="J155" s="70"/>
      <c r="K155" s="34" t="s">
        <v>65</v>
      </c>
      <c r="L155" s="77">
        <v>155</v>
      </c>
      <c r="M155" s="77"/>
      <c r="N155" s="72"/>
      <c r="O155" s="79" t="s">
        <v>321</v>
      </c>
      <c r="P155" s="81">
        <v>43781.58734953704</v>
      </c>
      <c r="Q155" s="79" t="s">
        <v>364</v>
      </c>
      <c r="R155" s="82" t="s">
        <v>415</v>
      </c>
      <c r="S155" s="79" t="s">
        <v>436</v>
      </c>
      <c r="T155" s="79" t="s">
        <v>454</v>
      </c>
      <c r="U155" s="79"/>
      <c r="V155" s="82" t="s">
        <v>508</v>
      </c>
      <c r="W155" s="81">
        <v>43781.58734953704</v>
      </c>
      <c r="X155" s="82" t="s">
        <v>564</v>
      </c>
      <c r="Y155" s="79"/>
      <c r="Z155" s="79"/>
      <c r="AA155" s="85" t="s">
        <v>654</v>
      </c>
      <c r="AB155" s="79"/>
      <c r="AC155" s="79" t="b">
        <v>0</v>
      </c>
      <c r="AD155" s="79">
        <v>0</v>
      </c>
      <c r="AE155" s="85" t="s">
        <v>705</v>
      </c>
      <c r="AF155" s="79" t="b">
        <v>0</v>
      </c>
      <c r="AG155" s="79" t="s">
        <v>715</v>
      </c>
      <c r="AH155" s="79"/>
      <c r="AI155" s="85" t="s">
        <v>705</v>
      </c>
      <c r="AJ155" s="79" t="b">
        <v>0</v>
      </c>
      <c r="AK155" s="79">
        <v>0</v>
      </c>
      <c r="AL155" s="85" t="s">
        <v>705</v>
      </c>
      <c r="AM155" s="79" t="s">
        <v>719</v>
      </c>
      <c r="AN155" s="79" t="b">
        <v>0</v>
      </c>
      <c r="AO155" s="85" t="s">
        <v>654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252</v>
      </c>
      <c r="B156" s="64" t="s">
        <v>311</v>
      </c>
      <c r="C156" s="65" t="s">
        <v>2284</v>
      </c>
      <c r="D156" s="66">
        <v>3</v>
      </c>
      <c r="E156" s="67" t="s">
        <v>132</v>
      </c>
      <c r="F156" s="68">
        <v>35</v>
      </c>
      <c r="G156" s="65"/>
      <c r="H156" s="69"/>
      <c r="I156" s="70"/>
      <c r="J156" s="70"/>
      <c r="K156" s="34" t="s">
        <v>65</v>
      </c>
      <c r="L156" s="77">
        <v>156</v>
      </c>
      <c r="M156" s="77"/>
      <c r="N156" s="72"/>
      <c r="O156" s="79" t="s">
        <v>321</v>
      </c>
      <c r="P156" s="81">
        <v>43781.58734953704</v>
      </c>
      <c r="Q156" s="79" t="s">
        <v>364</v>
      </c>
      <c r="R156" s="82" t="s">
        <v>415</v>
      </c>
      <c r="S156" s="79" t="s">
        <v>436</v>
      </c>
      <c r="T156" s="79" t="s">
        <v>454</v>
      </c>
      <c r="U156" s="79"/>
      <c r="V156" s="82" t="s">
        <v>508</v>
      </c>
      <c r="W156" s="81">
        <v>43781.58734953704</v>
      </c>
      <c r="X156" s="82" t="s">
        <v>564</v>
      </c>
      <c r="Y156" s="79"/>
      <c r="Z156" s="79"/>
      <c r="AA156" s="85" t="s">
        <v>654</v>
      </c>
      <c r="AB156" s="79"/>
      <c r="AC156" s="79" t="b">
        <v>0</v>
      </c>
      <c r="AD156" s="79">
        <v>0</v>
      </c>
      <c r="AE156" s="85" t="s">
        <v>705</v>
      </c>
      <c r="AF156" s="79" t="b">
        <v>0</v>
      </c>
      <c r="AG156" s="79" t="s">
        <v>715</v>
      </c>
      <c r="AH156" s="79"/>
      <c r="AI156" s="85" t="s">
        <v>705</v>
      </c>
      <c r="AJ156" s="79" t="b">
        <v>0</v>
      </c>
      <c r="AK156" s="79">
        <v>0</v>
      </c>
      <c r="AL156" s="85" t="s">
        <v>705</v>
      </c>
      <c r="AM156" s="79" t="s">
        <v>719</v>
      </c>
      <c r="AN156" s="79" t="b">
        <v>0</v>
      </c>
      <c r="AO156" s="85" t="s">
        <v>654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252</v>
      </c>
      <c r="B157" s="64" t="s">
        <v>312</v>
      </c>
      <c r="C157" s="65" t="s">
        <v>2284</v>
      </c>
      <c r="D157" s="66">
        <v>3</v>
      </c>
      <c r="E157" s="67" t="s">
        <v>132</v>
      </c>
      <c r="F157" s="68">
        <v>35</v>
      </c>
      <c r="G157" s="65"/>
      <c r="H157" s="69"/>
      <c r="I157" s="70"/>
      <c r="J157" s="70"/>
      <c r="K157" s="34" t="s">
        <v>65</v>
      </c>
      <c r="L157" s="77">
        <v>157</v>
      </c>
      <c r="M157" s="77"/>
      <c r="N157" s="72"/>
      <c r="O157" s="79" t="s">
        <v>321</v>
      </c>
      <c r="P157" s="81">
        <v>43781.58734953704</v>
      </c>
      <c r="Q157" s="79" t="s">
        <v>364</v>
      </c>
      <c r="R157" s="82" t="s">
        <v>415</v>
      </c>
      <c r="S157" s="79" t="s">
        <v>436</v>
      </c>
      <c r="T157" s="79" t="s">
        <v>454</v>
      </c>
      <c r="U157" s="79"/>
      <c r="V157" s="82" t="s">
        <v>508</v>
      </c>
      <c r="W157" s="81">
        <v>43781.58734953704</v>
      </c>
      <c r="X157" s="82" t="s">
        <v>564</v>
      </c>
      <c r="Y157" s="79"/>
      <c r="Z157" s="79"/>
      <c r="AA157" s="85" t="s">
        <v>654</v>
      </c>
      <c r="AB157" s="79"/>
      <c r="AC157" s="79" t="b">
        <v>0</v>
      </c>
      <c r="AD157" s="79">
        <v>0</v>
      </c>
      <c r="AE157" s="85" t="s">
        <v>705</v>
      </c>
      <c r="AF157" s="79" t="b">
        <v>0</v>
      </c>
      <c r="AG157" s="79" t="s">
        <v>715</v>
      </c>
      <c r="AH157" s="79"/>
      <c r="AI157" s="85" t="s">
        <v>705</v>
      </c>
      <c r="AJ157" s="79" t="b">
        <v>0</v>
      </c>
      <c r="AK157" s="79">
        <v>0</v>
      </c>
      <c r="AL157" s="85" t="s">
        <v>705</v>
      </c>
      <c r="AM157" s="79" t="s">
        <v>719</v>
      </c>
      <c r="AN157" s="79" t="b">
        <v>0</v>
      </c>
      <c r="AO157" s="85" t="s">
        <v>654</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252</v>
      </c>
      <c r="B158" s="64" t="s">
        <v>313</v>
      </c>
      <c r="C158" s="65" t="s">
        <v>2284</v>
      </c>
      <c r="D158" s="66">
        <v>3</v>
      </c>
      <c r="E158" s="67" t="s">
        <v>132</v>
      </c>
      <c r="F158" s="68">
        <v>35</v>
      </c>
      <c r="G158" s="65"/>
      <c r="H158" s="69"/>
      <c r="I158" s="70"/>
      <c r="J158" s="70"/>
      <c r="K158" s="34" t="s">
        <v>65</v>
      </c>
      <c r="L158" s="77">
        <v>158</v>
      </c>
      <c r="M158" s="77"/>
      <c r="N158" s="72"/>
      <c r="O158" s="79" t="s">
        <v>321</v>
      </c>
      <c r="P158" s="81">
        <v>43781.58734953704</v>
      </c>
      <c r="Q158" s="79" t="s">
        <v>364</v>
      </c>
      <c r="R158" s="82" t="s">
        <v>415</v>
      </c>
      <c r="S158" s="79" t="s">
        <v>436</v>
      </c>
      <c r="T158" s="79" t="s">
        <v>454</v>
      </c>
      <c r="U158" s="79"/>
      <c r="V158" s="82" t="s">
        <v>508</v>
      </c>
      <c r="W158" s="81">
        <v>43781.58734953704</v>
      </c>
      <c r="X158" s="82" t="s">
        <v>564</v>
      </c>
      <c r="Y158" s="79"/>
      <c r="Z158" s="79"/>
      <c r="AA158" s="85" t="s">
        <v>654</v>
      </c>
      <c r="AB158" s="79"/>
      <c r="AC158" s="79" t="b">
        <v>0</v>
      </c>
      <c r="AD158" s="79">
        <v>0</v>
      </c>
      <c r="AE158" s="85" t="s">
        <v>705</v>
      </c>
      <c r="AF158" s="79" t="b">
        <v>0</v>
      </c>
      <c r="AG158" s="79" t="s">
        <v>715</v>
      </c>
      <c r="AH158" s="79"/>
      <c r="AI158" s="85" t="s">
        <v>705</v>
      </c>
      <c r="AJ158" s="79" t="b">
        <v>0</v>
      </c>
      <c r="AK158" s="79">
        <v>0</v>
      </c>
      <c r="AL158" s="85" t="s">
        <v>705</v>
      </c>
      <c r="AM158" s="79" t="s">
        <v>719</v>
      </c>
      <c r="AN158" s="79" t="b">
        <v>0</v>
      </c>
      <c r="AO158" s="85" t="s">
        <v>654</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252</v>
      </c>
      <c r="B159" s="64" t="s">
        <v>314</v>
      </c>
      <c r="C159" s="65" t="s">
        <v>2284</v>
      </c>
      <c r="D159" s="66">
        <v>3</v>
      </c>
      <c r="E159" s="67" t="s">
        <v>132</v>
      </c>
      <c r="F159" s="68">
        <v>35</v>
      </c>
      <c r="G159" s="65"/>
      <c r="H159" s="69"/>
      <c r="I159" s="70"/>
      <c r="J159" s="70"/>
      <c r="K159" s="34" t="s">
        <v>65</v>
      </c>
      <c r="L159" s="77">
        <v>159</v>
      </c>
      <c r="M159" s="77"/>
      <c r="N159" s="72"/>
      <c r="O159" s="79" t="s">
        <v>321</v>
      </c>
      <c r="P159" s="81">
        <v>43781.58734953704</v>
      </c>
      <c r="Q159" s="79" t="s">
        <v>364</v>
      </c>
      <c r="R159" s="82" t="s">
        <v>415</v>
      </c>
      <c r="S159" s="79" t="s">
        <v>436</v>
      </c>
      <c r="T159" s="79" t="s">
        <v>454</v>
      </c>
      <c r="U159" s="79"/>
      <c r="V159" s="82" t="s">
        <v>508</v>
      </c>
      <c r="W159" s="81">
        <v>43781.58734953704</v>
      </c>
      <c r="X159" s="82" t="s">
        <v>564</v>
      </c>
      <c r="Y159" s="79"/>
      <c r="Z159" s="79"/>
      <c r="AA159" s="85" t="s">
        <v>654</v>
      </c>
      <c r="AB159" s="79"/>
      <c r="AC159" s="79" t="b">
        <v>0</v>
      </c>
      <c r="AD159" s="79">
        <v>0</v>
      </c>
      <c r="AE159" s="85" t="s">
        <v>705</v>
      </c>
      <c r="AF159" s="79" t="b">
        <v>0</v>
      </c>
      <c r="AG159" s="79" t="s">
        <v>715</v>
      </c>
      <c r="AH159" s="79"/>
      <c r="AI159" s="85" t="s">
        <v>705</v>
      </c>
      <c r="AJ159" s="79" t="b">
        <v>0</v>
      </c>
      <c r="AK159" s="79">
        <v>0</v>
      </c>
      <c r="AL159" s="85" t="s">
        <v>705</v>
      </c>
      <c r="AM159" s="79" t="s">
        <v>719</v>
      </c>
      <c r="AN159" s="79" t="b">
        <v>0</v>
      </c>
      <c r="AO159" s="85" t="s">
        <v>654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252</v>
      </c>
      <c r="B160" s="64" t="s">
        <v>315</v>
      </c>
      <c r="C160" s="65" t="s">
        <v>2284</v>
      </c>
      <c r="D160" s="66">
        <v>3</v>
      </c>
      <c r="E160" s="67" t="s">
        <v>132</v>
      </c>
      <c r="F160" s="68">
        <v>35</v>
      </c>
      <c r="G160" s="65"/>
      <c r="H160" s="69"/>
      <c r="I160" s="70"/>
      <c r="J160" s="70"/>
      <c r="K160" s="34" t="s">
        <v>65</v>
      </c>
      <c r="L160" s="77">
        <v>160</v>
      </c>
      <c r="M160" s="77"/>
      <c r="N160" s="72"/>
      <c r="O160" s="79" t="s">
        <v>321</v>
      </c>
      <c r="P160" s="81">
        <v>43781.58734953704</v>
      </c>
      <c r="Q160" s="79" t="s">
        <v>364</v>
      </c>
      <c r="R160" s="82" t="s">
        <v>415</v>
      </c>
      <c r="S160" s="79" t="s">
        <v>436</v>
      </c>
      <c r="T160" s="79" t="s">
        <v>454</v>
      </c>
      <c r="U160" s="79"/>
      <c r="V160" s="82" t="s">
        <v>508</v>
      </c>
      <c r="W160" s="81">
        <v>43781.58734953704</v>
      </c>
      <c r="X160" s="82" t="s">
        <v>564</v>
      </c>
      <c r="Y160" s="79"/>
      <c r="Z160" s="79"/>
      <c r="AA160" s="85" t="s">
        <v>654</v>
      </c>
      <c r="AB160" s="79"/>
      <c r="AC160" s="79" t="b">
        <v>0</v>
      </c>
      <c r="AD160" s="79">
        <v>0</v>
      </c>
      <c r="AE160" s="85" t="s">
        <v>705</v>
      </c>
      <c r="AF160" s="79" t="b">
        <v>0</v>
      </c>
      <c r="AG160" s="79" t="s">
        <v>715</v>
      </c>
      <c r="AH160" s="79"/>
      <c r="AI160" s="85" t="s">
        <v>705</v>
      </c>
      <c r="AJ160" s="79" t="b">
        <v>0</v>
      </c>
      <c r="AK160" s="79">
        <v>0</v>
      </c>
      <c r="AL160" s="85" t="s">
        <v>705</v>
      </c>
      <c r="AM160" s="79" t="s">
        <v>719</v>
      </c>
      <c r="AN160" s="79" t="b">
        <v>0</v>
      </c>
      <c r="AO160" s="85" t="s">
        <v>654</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252</v>
      </c>
      <c r="B161" s="64" t="s">
        <v>316</v>
      </c>
      <c r="C161" s="65" t="s">
        <v>2284</v>
      </c>
      <c r="D161" s="66">
        <v>3</v>
      </c>
      <c r="E161" s="67" t="s">
        <v>132</v>
      </c>
      <c r="F161" s="68">
        <v>35</v>
      </c>
      <c r="G161" s="65"/>
      <c r="H161" s="69"/>
      <c r="I161" s="70"/>
      <c r="J161" s="70"/>
      <c r="K161" s="34" t="s">
        <v>65</v>
      </c>
      <c r="L161" s="77">
        <v>161</v>
      </c>
      <c r="M161" s="77"/>
      <c r="N161" s="72"/>
      <c r="O161" s="79" t="s">
        <v>321</v>
      </c>
      <c r="P161" s="81">
        <v>43781.58734953704</v>
      </c>
      <c r="Q161" s="79" t="s">
        <v>364</v>
      </c>
      <c r="R161" s="82" t="s">
        <v>415</v>
      </c>
      <c r="S161" s="79" t="s">
        <v>436</v>
      </c>
      <c r="T161" s="79" t="s">
        <v>454</v>
      </c>
      <c r="U161" s="79"/>
      <c r="V161" s="82" t="s">
        <v>508</v>
      </c>
      <c r="W161" s="81">
        <v>43781.58734953704</v>
      </c>
      <c r="X161" s="82" t="s">
        <v>564</v>
      </c>
      <c r="Y161" s="79"/>
      <c r="Z161" s="79"/>
      <c r="AA161" s="85" t="s">
        <v>654</v>
      </c>
      <c r="AB161" s="79"/>
      <c r="AC161" s="79" t="b">
        <v>0</v>
      </c>
      <c r="AD161" s="79">
        <v>0</v>
      </c>
      <c r="AE161" s="85" t="s">
        <v>705</v>
      </c>
      <c r="AF161" s="79" t="b">
        <v>0</v>
      </c>
      <c r="AG161" s="79" t="s">
        <v>715</v>
      </c>
      <c r="AH161" s="79"/>
      <c r="AI161" s="85" t="s">
        <v>705</v>
      </c>
      <c r="AJ161" s="79" t="b">
        <v>0</v>
      </c>
      <c r="AK161" s="79">
        <v>0</v>
      </c>
      <c r="AL161" s="85" t="s">
        <v>705</v>
      </c>
      <c r="AM161" s="79" t="s">
        <v>719</v>
      </c>
      <c r="AN161" s="79" t="b">
        <v>0</v>
      </c>
      <c r="AO161" s="85" t="s">
        <v>654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252</v>
      </c>
      <c r="B162" s="64" t="s">
        <v>317</v>
      </c>
      <c r="C162" s="65" t="s">
        <v>2284</v>
      </c>
      <c r="D162" s="66">
        <v>3</v>
      </c>
      <c r="E162" s="67" t="s">
        <v>132</v>
      </c>
      <c r="F162" s="68">
        <v>35</v>
      </c>
      <c r="G162" s="65"/>
      <c r="H162" s="69"/>
      <c r="I162" s="70"/>
      <c r="J162" s="70"/>
      <c r="K162" s="34" t="s">
        <v>65</v>
      </c>
      <c r="L162" s="77">
        <v>162</v>
      </c>
      <c r="M162" s="77"/>
      <c r="N162" s="72"/>
      <c r="O162" s="79" t="s">
        <v>321</v>
      </c>
      <c r="P162" s="81">
        <v>43781.58734953704</v>
      </c>
      <c r="Q162" s="79" t="s">
        <v>364</v>
      </c>
      <c r="R162" s="82" t="s">
        <v>415</v>
      </c>
      <c r="S162" s="79" t="s">
        <v>436</v>
      </c>
      <c r="T162" s="79" t="s">
        <v>454</v>
      </c>
      <c r="U162" s="79"/>
      <c r="V162" s="82" t="s">
        <v>508</v>
      </c>
      <c r="W162" s="81">
        <v>43781.58734953704</v>
      </c>
      <c r="X162" s="82" t="s">
        <v>564</v>
      </c>
      <c r="Y162" s="79"/>
      <c r="Z162" s="79"/>
      <c r="AA162" s="85" t="s">
        <v>654</v>
      </c>
      <c r="AB162" s="79"/>
      <c r="AC162" s="79" t="b">
        <v>0</v>
      </c>
      <c r="AD162" s="79">
        <v>0</v>
      </c>
      <c r="AE162" s="85" t="s">
        <v>705</v>
      </c>
      <c r="AF162" s="79" t="b">
        <v>0</v>
      </c>
      <c r="AG162" s="79" t="s">
        <v>715</v>
      </c>
      <c r="AH162" s="79"/>
      <c r="AI162" s="85" t="s">
        <v>705</v>
      </c>
      <c r="AJ162" s="79" t="b">
        <v>0</v>
      </c>
      <c r="AK162" s="79">
        <v>0</v>
      </c>
      <c r="AL162" s="85" t="s">
        <v>705</v>
      </c>
      <c r="AM162" s="79" t="s">
        <v>719</v>
      </c>
      <c r="AN162" s="79" t="b">
        <v>0</v>
      </c>
      <c r="AO162" s="85" t="s">
        <v>654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252</v>
      </c>
      <c r="B163" s="64" t="s">
        <v>318</v>
      </c>
      <c r="C163" s="65" t="s">
        <v>2284</v>
      </c>
      <c r="D163" s="66">
        <v>3</v>
      </c>
      <c r="E163" s="67" t="s">
        <v>132</v>
      </c>
      <c r="F163" s="68">
        <v>35</v>
      </c>
      <c r="G163" s="65"/>
      <c r="H163" s="69"/>
      <c r="I163" s="70"/>
      <c r="J163" s="70"/>
      <c r="K163" s="34" t="s">
        <v>65</v>
      </c>
      <c r="L163" s="77">
        <v>163</v>
      </c>
      <c r="M163" s="77"/>
      <c r="N163" s="72"/>
      <c r="O163" s="79" t="s">
        <v>321</v>
      </c>
      <c r="P163" s="81">
        <v>43781.58734953704</v>
      </c>
      <c r="Q163" s="79" t="s">
        <v>364</v>
      </c>
      <c r="R163" s="82" t="s">
        <v>415</v>
      </c>
      <c r="S163" s="79" t="s">
        <v>436</v>
      </c>
      <c r="T163" s="79" t="s">
        <v>454</v>
      </c>
      <c r="U163" s="79"/>
      <c r="V163" s="82" t="s">
        <v>508</v>
      </c>
      <c r="W163" s="81">
        <v>43781.58734953704</v>
      </c>
      <c r="X163" s="82" t="s">
        <v>564</v>
      </c>
      <c r="Y163" s="79"/>
      <c r="Z163" s="79"/>
      <c r="AA163" s="85" t="s">
        <v>654</v>
      </c>
      <c r="AB163" s="79"/>
      <c r="AC163" s="79" t="b">
        <v>0</v>
      </c>
      <c r="AD163" s="79">
        <v>0</v>
      </c>
      <c r="AE163" s="85" t="s">
        <v>705</v>
      </c>
      <c r="AF163" s="79" t="b">
        <v>0</v>
      </c>
      <c r="AG163" s="79" t="s">
        <v>715</v>
      </c>
      <c r="AH163" s="79"/>
      <c r="AI163" s="85" t="s">
        <v>705</v>
      </c>
      <c r="AJ163" s="79" t="b">
        <v>0</v>
      </c>
      <c r="AK163" s="79">
        <v>0</v>
      </c>
      <c r="AL163" s="85" t="s">
        <v>705</v>
      </c>
      <c r="AM163" s="79" t="s">
        <v>719</v>
      </c>
      <c r="AN163" s="79" t="b">
        <v>0</v>
      </c>
      <c r="AO163" s="85" t="s">
        <v>654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252</v>
      </c>
      <c r="B164" s="64" t="s">
        <v>319</v>
      </c>
      <c r="C164" s="65" t="s">
        <v>2284</v>
      </c>
      <c r="D164" s="66">
        <v>3</v>
      </c>
      <c r="E164" s="67" t="s">
        <v>132</v>
      </c>
      <c r="F164" s="68">
        <v>35</v>
      </c>
      <c r="G164" s="65"/>
      <c r="H164" s="69"/>
      <c r="I164" s="70"/>
      <c r="J164" s="70"/>
      <c r="K164" s="34" t="s">
        <v>65</v>
      </c>
      <c r="L164" s="77">
        <v>164</v>
      </c>
      <c r="M164" s="77"/>
      <c r="N164" s="72"/>
      <c r="O164" s="79" t="s">
        <v>321</v>
      </c>
      <c r="P164" s="81">
        <v>43781.58734953704</v>
      </c>
      <c r="Q164" s="79" t="s">
        <v>364</v>
      </c>
      <c r="R164" s="82" t="s">
        <v>415</v>
      </c>
      <c r="S164" s="79" t="s">
        <v>436</v>
      </c>
      <c r="T164" s="79" t="s">
        <v>454</v>
      </c>
      <c r="U164" s="79"/>
      <c r="V164" s="82" t="s">
        <v>508</v>
      </c>
      <c r="W164" s="81">
        <v>43781.58734953704</v>
      </c>
      <c r="X164" s="82" t="s">
        <v>564</v>
      </c>
      <c r="Y164" s="79"/>
      <c r="Z164" s="79"/>
      <c r="AA164" s="85" t="s">
        <v>654</v>
      </c>
      <c r="AB164" s="79"/>
      <c r="AC164" s="79" t="b">
        <v>0</v>
      </c>
      <c r="AD164" s="79">
        <v>0</v>
      </c>
      <c r="AE164" s="85" t="s">
        <v>705</v>
      </c>
      <c r="AF164" s="79" t="b">
        <v>0</v>
      </c>
      <c r="AG164" s="79" t="s">
        <v>715</v>
      </c>
      <c r="AH164" s="79"/>
      <c r="AI164" s="85" t="s">
        <v>705</v>
      </c>
      <c r="AJ164" s="79" t="b">
        <v>0</v>
      </c>
      <c r="AK164" s="79">
        <v>0</v>
      </c>
      <c r="AL164" s="85" t="s">
        <v>705</v>
      </c>
      <c r="AM164" s="79" t="s">
        <v>719</v>
      </c>
      <c r="AN164" s="79" t="b">
        <v>0</v>
      </c>
      <c r="AO164" s="85" t="s">
        <v>654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v>0</v>
      </c>
      <c r="BE164" s="49">
        <v>0</v>
      </c>
      <c r="BF164" s="48">
        <v>0</v>
      </c>
      <c r="BG164" s="49">
        <v>0</v>
      </c>
      <c r="BH164" s="48">
        <v>0</v>
      </c>
      <c r="BI164" s="49">
        <v>0</v>
      </c>
      <c r="BJ164" s="48">
        <v>27</v>
      </c>
      <c r="BK164" s="49">
        <v>100</v>
      </c>
      <c r="BL164" s="48">
        <v>27</v>
      </c>
    </row>
    <row r="165" spans="1:64" ht="15">
      <c r="A165" s="64" t="s">
        <v>252</v>
      </c>
      <c r="B165" s="64" t="s">
        <v>253</v>
      </c>
      <c r="C165" s="65" t="s">
        <v>2285</v>
      </c>
      <c r="D165" s="66">
        <v>10</v>
      </c>
      <c r="E165" s="67" t="s">
        <v>136</v>
      </c>
      <c r="F165" s="68">
        <v>12</v>
      </c>
      <c r="G165" s="65"/>
      <c r="H165" s="69"/>
      <c r="I165" s="70"/>
      <c r="J165" s="70"/>
      <c r="K165" s="34" t="s">
        <v>65</v>
      </c>
      <c r="L165" s="77">
        <v>165</v>
      </c>
      <c r="M165" s="77"/>
      <c r="N165" s="72"/>
      <c r="O165" s="79" t="s">
        <v>321</v>
      </c>
      <c r="P165" s="81">
        <v>43770.69137731481</v>
      </c>
      <c r="Q165" s="79" t="s">
        <v>362</v>
      </c>
      <c r="R165" s="82" t="s">
        <v>414</v>
      </c>
      <c r="S165" s="79" t="s">
        <v>436</v>
      </c>
      <c r="T165" s="79" t="s">
        <v>453</v>
      </c>
      <c r="U165" s="79"/>
      <c r="V165" s="82" t="s">
        <v>508</v>
      </c>
      <c r="W165" s="81">
        <v>43770.69137731481</v>
      </c>
      <c r="X165" s="82" t="s">
        <v>562</v>
      </c>
      <c r="Y165" s="79"/>
      <c r="Z165" s="79"/>
      <c r="AA165" s="85" t="s">
        <v>652</v>
      </c>
      <c r="AB165" s="79"/>
      <c r="AC165" s="79" t="b">
        <v>0</v>
      </c>
      <c r="AD165" s="79">
        <v>0</v>
      </c>
      <c r="AE165" s="85" t="s">
        <v>705</v>
      </c>
      <c r="AF165" s="79" t="b">
        <v>0</v>
      </c>
      <c r="AG165" s="79" t="s">
        <v>715</v>
      </c>
      <c r="AH165" s="79"/>
      <c r="AI165" s="85" t="s">
        <v>705</v>
      </c>
      <c r="AJ165" s="79" t="b">
        <v>0</v>
      </c>
      <c r="AK165" s="79">
        <v>1</v>
      </c>
      <c r="AL165" s="85" t="s">
        <v>705</v>
      </c>
      <c r="AM165" s="79" t="s">
        <v>719</v>
      </c>
      <c r="AN165" s="79" t="b">
        <v>0</v>
      </c>
      <c r="AO165" s="85" t="s">
        <v>652</v>
      </c>
      <c r="AP165" s="79" t="s">
        <v>731</v>
      </c>
      <c r="AQ165" s="79">
        <v>0</v>
      </c>
      <c r="AR165" s="79">
        <v>0</v>
      </c>
      <c r="AS165" s="79"/>
      <c r="AT165" s="79"/>
      <c r="AU165" s="79"/>
      <c r="AV165" s="79"/>
      <c r="AW165" s="79"/>
      <c r="AX165" s="79"/>
      <c r="AY165" s="79"/>
      <c r="AZ165" s="79"/>
      <c r="BA165">
        <v>2</v>
      </c>
      <c r="BB165" s="78" t="str">
        <f>REPLACE(INDEX(GroupVertices[Group],MATCH(Edges[[#This Row],[Vertex 1]],GroupVertices[Vertex],0)),1,1,"")</f>
        <v>2</v>
      </c>
      <c r="BC165" s="78" t="str">
        <f>REPLACE(INDEX(GroupVertices[Group],MATCH(Edges[[#This Row],[Vertex 2]],GroupVertices[Vertex],0)),1,1,"")</f>
        <v>1</v>
      </c>
      <c r="BD165" s="48"/>
      <c r="BE165" s="49"/>
      <c r="BF165" s="48"/>
      <c r="BG165" s="49"/>
      <c r="BH165" s="48"/>
      <c r="BI165" s="49"/>
      <c r="BJ165" s="48"/>
      <c r="BK165" s="49"/>
      <c r="BL165" s="48"/>
    </row>
    <row r="166" spans="1:64" ht="15">
      <c r="A166" s="64" t="s">
        <v>252</v>
      </c>
      <c r="B166" s="64" t="s">
        <v>253</v>
      </c>
      <c r="C166" s="65" t="s">
        <v>2285</v>
      </c>
      <c r="D166" s="66">
        <v>10</v>
      </c>
      <c r="E166" s="67" t="s">
        <v>136</v>
      </c>
      <c r="F166" s="68">
        <v>12</v>
      </c>
      <c r="G166" s="65"/>
      <c r="H166" s="69"/>
      <c r="I166" s="70"/>
      <c r="J166" s="70"/>
      <c r="K166" s="34" t="s">
        <v>65</v>
      </c>
      <c r="L166" s="77">
        <v>166</v>
      </c>
      <c r="M166" s="77"/>
      <c r="N166" s="72"/>
      <c r="O166" s="79" t="s">
        <v>321</v>
      </c>
      <c r="P166" s="81">
        <v>43781.58734953704</v>
      </c>
      <c r="Q166" s="79" t="s">
        <v>364</v>
      </c>
      <c r="R166" s="82" t="s">
        <v>415</v>
      </c>
      <c r="S166" s="79" t="s">
        <v>436</v>
      </c>
      <c r="T166" s="79" t="s">
        <v>454</v>
      </c>
      <c r="U166" s="79"/>
      <c r="V166" s="82" t="s">
        <v>508</v>
      </c>
      <c r="W166" s="81">
        <v>43781.58734953704</v>
      </c>
      <c r="X166" s="82" t="s">
        <v>564</v>
      </c>
      <c r="Y166" s="79"/>
      <c r="Z166" s="79"/>
      <c r="AA166" s="85" t="s">
        <v>654</v>
      </c>
      <c r="AB166" s="79"/>
      <c r="AC166" s="79" t="b">
        <v>0</v>
      </c>
      <c r="AD166" s="79">
        <v>0</v>
      </c>
      <c r="AE166" s="85" t="s">
        <v>705</v>
      </c>
      <c r="AF166" s="79" t="b">
        <v>0</v>
      </c>
      <c r="AG166" s="79" t="s">
        <v>715</v>
      </c>
      <c r="AH166" s="79"/>
      <c r="AI166" s="85" t="s">
        <v>705</v>
      </c>
      <c r="AJ166" s="79" t="b">
        <v>0</v>
      </c>
      <c r="AK166" s="79">
        <v>0</v>
      </c>
      <c r="AL166" s="85" t="s">
        <v>705</v>
      </c>
      <c r="AM166" s="79" t="s">
        <v>719</v>
      </c>
      <c r="AN166" s="79" t="b">
        <v>0</v>
      </c>
      <c r="AO166" s="85" t="s">
        <v>654</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2</v>
      </c>
      <c r="BC166" s="78" t="str">
        <f>REPLACE(INDEX(GroupVertices[Group],MATCH(Edges[[#This Row],[Vertex 2]],GroupVertices[Vertex],0)),1,1,"")</f>
        <v>1</v>
      </c>
      <c r="BD166" s="48"/>
      <c r="BE166" s="49"/>
      <c r="BF166" s="48"/>
      <c r="BG166" s="49"/>
      <c r="BH166" s="48"/>
      <c r="BI166" s="49"/>
      <c r="BJ166" s="48"/>
      <c r="BK166" s="49"/>
      <c r="BL166" s="48"/>
    </row>
    <row r="167" spans="1:64" ht="15">
      <c r="A167" s="64" t="s">
        <v>253</v>
      </c>
      <c r="B167" s="64" t="s">
        <v>274</v>
      </c>
      <c r="C167" s="65" t="s">
        <v>2284</v>
      </c>
      <c r="D167" s="66">
        <v>3</v>
      </c>
      <c r="E167" s="67" t="s">
        <v>132</v>
      </c>
      <c r="F167" s="68">
        <v>35</v>
      </c>
      <c r="G167" s="65"/>
      <c r="H167" s="69"/>
      <c r="I167" s="70"/>
      <c r="J167" s="70"/>
      <c r="K167" s="34" t="s">
        <v>65</v>
      </c>
      <c r="L167" s="77">
        <v>167</v>
      </c>
      <c r="M167" s="77"/>
      <c r="N167" s="72"/>
      <c r="O167" s="79" t="s">
        <v>321</v>
      </c>
      <c r="P167" s="81">
        <v>43773.79589120371</v>
      </c>
      <c r="Q167" s="79" t="s">
        <v>365</v>
      </c>
      <c r="R167" s="79"/>
      <c r="S167" s="79"/>
      <c r="T167" s="79" t="s">
        <v>288</v>
      </c>
      <c r="U167" s="79"/>
      <c r="V167" s="82" t="s">
        <v>509</v>
      </c>
      <c r="W167" s="81">
        <v>43773.79589120371</v>
      </c>
      <c r="X167" s="82" t="s">
        <v>565</v>
      </c>
      <c r="Y167" s="79"/>
      <c r="Z167" s="79"/>
      <c r="AA167" s="85" t="s">
        <v>655</v>
      </c>
      <c r="AB167" s="79"/>
      <c r="AC167" s="79" t="b">
        <v>0</v>
      </c>
      <c r="AD167" s="79">
        <v>146</v>
      </c>
      <c r="AE167" s="85" t="s">
        <v>705</v>
      </c>
      <c r="AF167" s="79" t="b">
        <v>0</v>
      </c>
      <c r="AG167" s="79" t="s">
        <v>715</v>
      </c>
      <c r="AH167" s="79"/>
      <c r="AI167" s="85" t="s">
        <v>705</v>
      </c>
      <c r="AJ167" s="79" t="b">
        <v>0</v>
      </c>
      <c r="AK167" s="79">
        <v>57</v>
      </c>
      <c r="AL167" s="85" t="s">
        <v>705</v>
      </c>
      <c r="AM167" s="79" t="s">
        <v>720</v>
      </c>
      <c r="AN167" s="79" t="b">
        <v>0</v>
      </c>
      <c r="AO167" s="85" t="s">
        <v>655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12</v>
      </c>
      <c r="BK167" s="49">
        <v>100</v>
      </c>
      <c r="BL167" s="48">
        <v>12</v>
      </c>
    </row>
    <row r="168" spans="1:64" ht="15">
      <c r="A168" s="64" t="s">
        <v>254</v>
      </c>
      <c r="B168" s="64" t="s">
        <v>254</v>
      </c>
      <c r="C168" s="65" t="s">
        <v>2284</v>
      </c>
      <c r="D168" s="66">
        <v>3</v>
      </c>
      <c r="E168" s="67" t="s">
        <v>132</v>
      </c>
      <c r="F168" s="68">
        <v>35</v>
      </c>
      <c r="G168" s="65"/>
      <c r="H168" s="69"/>
      <c r="I168" s="70"/>
      <c r="J168" s="70"/>
      <c r="K168" s="34" t="s">
        <v>65</v>
      </c>
      <c r="L168" s="77">
        <v>168</v>
      </c>
      <c r="M168" s="77"/>
      <c r="N168" s="72"/>
      <c r="O168" s="79" t="s">
        <v>176</v>
      </c>
      <c r="P168" s="81">
        <v>43773.79728009259</v>
      </c>
      <c r="Q168" s="79" t="s">
        <v>366</v>
      </c>
      <c r="R168" s="79"/>
      <c r="S168" s="79"/>
      <c r="T168" s="79" t="s">
        <v>455</v>
      </c>
      <c r="U168" s="79"/>
      <c r="V168" s="82" t="s">
        <v>510</v>
      </c>
      <c r="W168" s="81">
        <v>43773.79728009259</v>
      </c>
      <c r="X168" s="82" t="s">
        <v>566</v>
      </c>
      <c r="Y168" s="79"/>
      <c r="Z168" s="79"/>
      <c r="AA168" s="85" t="s">
        <v>656</v>
      </c>
      <c r="AB168" s="79"/>
      <c r="AC168" s="79" t="b">
        <v>0</v>
      </c>
      <c r="AD168" s="79">
        <v>4</v>
      </c>
      <c r="AE168" s="85" t="s">
        <v>705</v>
      </c>
      <c r="AF168" s="79" t="b">
        <v>0</v>
      </c>
      <c r="AG168" s="79" t="s">
        <v>715</v>
      </c>
      <c r="AH168" s="79"/>
      <c r="AI168" s="85" t="s">
        <v>705</v>
      </c>
      <c r="AJ168" s="79" t="b">
        <v>0</v>
      </c>
      <c r="AK168" s="79">
        <v>1</v>
      </c>
      <c r="AL168" s="85" t="s">
        <v>705</v>
      </c>
      <c r="AM168" s="79" t="s">
        <v>720</v>
      </c>
      <c r="AN168" s="79" t="b">
        <v>0</v>
      </c>
      <c r="AO168" s="85" t="s">
        <v>656</v>
      </c>
      <c r="AP168" s="79" t="s">
        <v>731</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2</v>
      </c>
      <c r="BE168" s="49">
        <v>9.090909090909092</v>
      </c>
      <c r="BF168" s="48">
        <v>0</v>
      </c>
      <c r="BG168" s="49">
        <v>0</v>
      </c>
      <c r="BH168" s="48">
        <v>0</v>
      </c>
      <c r="BI168" s="49">
        <v>0</v>
      </c>
      <c r="BJ168" s="48">
        <v>20</v>
      </c>
      <c r="BK168" s="49">
        <v>90.9090909090909</v>
      </c>
      <c r="BL168" s="48">
        <v>22</v>
      </c>
    </row>
    <row r="169" spans="1:64" ht="15">
      <c r="A169" s="64" t="s">
        <v>253</v>
      </c>
      <c r="B169" s="64" t="s">
        <v>254</v>
      </c>
      <c r="C169" s="65" t="s">
        <v>2284</v>
      </c>
      <c r="D169" s="66">
        <v>3</v>
      </c>
      <c r="E169" s="67" t="s">
        <v>132</v>
      </c>
      <c r="F169" s="68">
        <v>35</v>
      </c>
      <c r="G169" s="65"/>
      <c r="H169" s="69"/>
      <c r="I169" s="70"/>
      <c r="J169" s="70"/>
      <c r="K169" s="34" t="s">
        <v>65</v>
      </c>
      <c r="L169" s="77">
        <v>169</v>
      </c>
      <c r="M169" s="77"/>
      <c r="N169" s="72"/>
      <c r="O169" s="79" t="s">
        <v>321</v>
      </c>
      <c r="P169" s="81">
        <v>43773.79782407408</v>
      </c>
      <c r="Q169" s="79" t="s">
        <v>367</v>
      </c>
      <c r="R169" s="79"/>
      <c r="S169" s="79"/>
      <c r="T169" s="79"/>
      <c r="U169" s="79"/>
      <c r="V169" s="82" t="s">
        <v>509</v>
      </c>
      <c r="W169" s="81">
        <v>43773.79782407408</v>
      </c>
      <c r="X169" s="82" t="s">
        <v>567</v>
      </c>
      <c r="Y169" s="79"/>
      <c r="Z169" s="79"/>
      <c r="AA169" s="85" t="s">
        <v>657</v>
      </c>
      <c r="AB169" s="79"/>
      <c r="AC169" s="79" t="b">
        <v>0</v>
      </c>
      <c r="AD169" s="79">
        <v>0</v>
      </c>
      <c r="AE169" s="85" t="s">
        <v>705</v>
      </c>
      <c r="AF169" s="79" t="b">
        <v>0</v>
      </c>
      <c r="AG169" s="79" t="s">
        <v>715</v>
      </c>
      <c r="AH169" s="79"/>
      <c r="AI169" s="85" t="s">
        <v>705</v>
      </c>
      <c r="AJ169" s="79" t="b">
        <v>0</v>
      </c>
      <c r="AK169" s="79">
        <v>1</v>
      </c>
      <c r="AL169" s="85" t="s">
        <v>656</v>
      </c>
      <c r="AM169" s="79" t="s">
        <v>720</v>
      </c>
      <c r="AN169" s="79" t="b">
        <v>0</v>
      </c>
      <c r="AO169" s="85" t="s">
        <v>656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2</v>
      </c>
      <c r="BE169" s="49">
        <v>9.523809523809524</v>
      </c>
      <c r="BF169" s="48">
        <v>0</v>
      </c>
      <c r="BG169" s="49">
        <v>0</v>
      </c>
      <c r="BH169" s="48">
        <v>0</v>
      </c>
      <c r="BI169" s="49">
        <v>0</v>
      </c>
      <c r="BJ169" s="48">
        <v>19</v>
      </c>
      <c r="BK169" s="49">
        <v>90.47619047619048</v>
      </c>
      <c r="BL169" s="48">
        <v>21</v>
      </c>
    </row>
    <row r="170" spans="1:64" ht="15">
      <c r="A170" s="64" t="s">
        <v>255</v>
      </c>
      <c r="B170" s="64" t="s">
        <v>255</v>
      </c>
      <c r="C170" s="65" t="s">
        <v>2284</v>
      </c>
      <c r="D170" s="66">
        <v>3</v>
      </c>
      <c r="E170" s="67" t="s">
        <v>132</v>
      </c>
      <c r="F170" s="68">
        <v>35</v>
      </c>
      <c r="G170" s="65"/>
      <c r="H170" s="69"/>
      <c r="I170" s="70"/>
      <c r="J170" s="70"/>
      <c r="K170" s="34" t="s">
        <v>65</v>
      </c>
      <c r="L170" s="77">
        <v>170</v>
      </c>
      <c r="M170" s="77"/>
      <c r="N170" s="72"/>
      <c r="O170" s="79" t="s">
        <v>176</v>
      </c>
      <c r="P170" s="81">
        <v>43773.803506944445</v>
      </c>
      <c r="Q170" s="79" t="s">
        <v>368</v>
      </c>
      <c r="R170" s="79"/>
      <c r="S170" s="79"/>
      <c r="T170" s="79" t="s">
        <v>288</v>
      </c>
      <c r="U170" s="82" t="s">
        <v>464</v>
      </c>
      <c r="V170" s="82" t="s">
        <v>464</v>
      </c>
      <c r="W170" s="81">
        <v>43773.803506944445</v>
      </c>
      <c r="X170" s="82" t="s">
        <v>568</v>
      </c>
      <c r="Y170" s="79"/>
      <c r="Z170" s="79"/>
      <c r="AA170" s="85" t="s">
        <v>658</v>
      </c>
      <c r="AB170" s="85" t="s">
        <v>701</v>
      </c>
      <c r="AC170" s="79" t="b">
        <v>0</v>
      </c>
      <c r="AD170" s="79">
        <v>30</v>
      </c>
      <c r="AE170" s="85" t="s">
        <v>712</v>
      </c>
      <c r="AF170" s="79" t="b">
        <v>0</v>
      </c>
      <c r="AG170" s="79" t="s">
        <v>715</v>
      </c>
      <c r="AH170" s="79"/>
      <c r="AI170" s="85" t="s">
        <v>705</v>
      </c>
      <c r="AJ170" s="79" t="b">
        <v>0</v>
      </c>
      <c r="AK170" s="79">
        <v>14</v>
      </c>
      <c r="AL170" s="85" t="s">
        <v>705</v>
      </c>
      <c r="AM170" s="79" t="s">
        <v>720</v>
      </c>
      <c r="AN170" s="79" t="b">
        <v>0</v>
      </c>
      <c r="AO170" s="85" t="s">
        <v>701</v>
      </c>
      <c r="AP170" s="79" t="s">
        <v>731</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2</v>
      </c>
      <c r="BE170" s="49">
        <v>10.526315789473685</v>
      </c>
      <c r="BF170" s="48">
        <v>0</v>
      </c>
      <c r="BG170" s="49">
        <v>0</v>
      </c>
      <c r="BH170" s="48">
        <v>0</v>
      </c>
      <c r="BI170" s="49">
        <v>0</v>
      </c>
      <c r="BJ170" s="48">
        <v>17</v>
      </c>
      <c r="BK170" s="49">
        <v>89.47368421052632</v>
      </c>
      <c r="BL170" s="48">
        <v>19</v>
      </c>
    </row>
    <row r="171" spans="1:64" ht="15">
      <c r="A171" s="64" t="s">
        <v>253</v>
      </c>
      <c r="B171" s="64" t="s">
        <v>255</v>
      </c>
      <c r="C171" s="65" t="s">
        <v>2284</v>
      </c>
      <c r="D171" s="66">
        <v>3</v>
      </c>
      <c r="E171" s="67" t="s">
        <v>132</v>
      </c>
      <c r="F171" s="68">
        <v>35</v>
      </c>
      <c r="G171" s="65"/>
      <c r="H171" s="69"/>
      <c r="I171" s="70"/>
      <c r="J171" s="70"/>
      <c r="K171" s="34" t="s">
        <v>65</v>
      </c>
      <c r="L171" s="77">
        <v>171</v>
      </c>
      <c r="M171" s="77"/>
      <c r="N171" s="72"/>
      <c r="O171" s="79" t="s">
        <v>321</v>
      </c>
      <c r="P171" s="81">
        <v>43773.810902777775</v>
      </c>
      <c r="Q171" s="79" t="s">
        <v>369</v>
      </c>
      <c r="R171" s="79"/>
      <c r="S171" s="79"/>
      <c r="T171" s="79" t="s">
        <v>288</v>
      </c>
      <c r="U171" s="82" t="s">
        <v>464</v>
      </c>
      <c r="V171" s="82" t="s">
        <v>464</v>
      </c>
      <c r="W171" s="81">
        <v>43773.810902777775</v>
      </c>
      <c r="X171" s="82" t="s">
        <v>569</v>
      </c>
      <c r="Y171" s="79"/>
      <c r="Z171" s="79"/>
      <c r="AA171" s="85" t="s">
        <v>659</v>
      </c>
      <c r="AB171" s="79"/>
      <c r="AC171" s="79" t="b">
        <v>0</v>
      </c>
      <c r="AD171" s="79">
        <v>0</v>
      </c>
      <c r="AE171" s="85" t="s">
        <v>705</v>
      </c>
      <c r="AF171" s="79" t="b">
        <v>0</v>
      </c>
      <c r="AG171" s="79" t="s">
        <v>715</v>
      </c>
      <c r="AH171" s="79"/>
      <c r="AI171" s="85" t="s">
        <v>705</v>
      </c>
      <c r="AJ171" s="79" t="b">
        <v>0</v>
      </c>
      <c r="AK171" s="79">
        <v>14</v>
      </c>
      <c r="AL171" s="85" t="s">
        <v>658</v>
      </c>
      <c r="AM171" s="79" t="s">
        <v>720</v>
      </c>
      <c r="AN171" s="79" t="b">
        <v>0</v>
      </c>
      <c r="AO171" s="85" t="s">
        <v>658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2</v>
      </c>
      <c r="BE171" s="49">
        <v>9.523809523809524</v>
      </c>
      <c r="BF171" s="48">
        <v>0</v>
      </c>
      <c r="BG171" s="49">
        <v>0</v>
      </c>
      <c r="BH171" s="48">
        <v>0</v>
      </c>
      <c r="BI171" s="49">
        <v>0</v>
      </c>
      <c r="BJ171" s="48">
        <v>19</v>
      </c>
      <c r="BK171" s="49">
        <v>90.47619047619048</v>
      </c>
      <c r="BL171" s="48">
        <v>21</v>
      </c>
    </row>
    <row r="172" spans="1:64" ht="15">
      <c r="A172" s="64" t="s">
        <v>256</v>
      </c>
      <c r="B172" s="64" t="s">
        <v>256</v>
      </c>
      <c r="C172" s="65" t="s">
        <v>2284</v>
      </c>
      <c r="D172" s="66">
        <v>3</v>
      </c>
      <c r="E172" s="67" t="s">
        <v>132</v>
      </c>
      <c r="F172" s="68">
        <v>35</v>
      </c>
      <c r="G172" s="65"/>
      <c r="H172" s="69"/>
      <c r="I172" s="70"/>
      <c r="J172" s="70"/>
      <c r="K172" s="34" t="s">
        <v>65</v>
      </c>
      <c r="L172" s="77">
        <v>172</v>
      </c>
      <c r="M172" s="77"/>
      <c r="N172" s="72"/>
      <c r="O172" s="79" t="s">
        <v>176</v>
      </c>
      <c r="P172" s="81">
        <v>43772.66667824074</v>
      </c>
      <c r="Q172" s="79" t="s">
        <v>370</v>
      </c>
      <c r="R172" s="82" t="s">
        <v>416</v>
      </c>
      <c r="S172" s="79" t="s">
        <v>437</v>
      </c>
      <c r="T172" s="79"/>
      <c r="U172" s="79"/>
      <c r="V172" s="82" t="s">
        <v>511</v>
      </c>
      <c r="W172" s="81">
        <v>43772.66667824074</v>
      </c>
      <c r="X172" s="82" t="s">
        <v>570</v>
      </c>
      <c r="Y172" s="79"/>
      <c r="Z172" s="79"/>
      <c r="AA172" s="85" t="s">
        <v>660</v>
      </c>
      <c r="AB172" s="79"/>
      <c r="AC172" s="79" t="b">
        <v>0</v>
      </c>
      <c r="AD172" s="79">
        <v>321</v>
      </c>
      <c r="AE172" s="85" t="s">
        <v>705</v>
      </c>
      <c r="AF172" s="79" t="b">
        <v>0</v>
      </c>
      <c r="AG172" s="79" t="s">
        <v>715</v>
      </c>
      <c r="AH172" s="79"/>
      <c r="AI172" s="85" t="s">
        <v>705</v>
      </c>
      <c r="AJ172" s="79" t="b">
        <v>0</v>
      </c>
      <c r="AK172" s="79">
        <v>108</v>
      </c>
      <c r="AL172" s="85" t="s">
        <v>705</v>
      </c>
      <c r="AM172" s="79" t="s">
        <v>724</v>
      </c>
      <c r="AN172" s="79" t="b">
        <v>0</v>
      </c>
      <c r="AO172" s="85" t="s">
        <v>660</v>
      </c>
      <c r="AP172" s="79" t="s">
        <v>731</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1</v>
      </c>
      <c r="BE172" s="49">
        <v>3.125</v>
      </c>
      <c r="BF172" s="48">
        <v>1</v>
      </c>
      <c r="BG172" s="49">
        <v>3.125</v>
      </c>
      <c r="BH172" s="48">
        <v>0</v>
      </c>
      <c r="BI172" s="49">
        <v>0</v>
      </c>
      <c r="BJ172" s="48">
        <v>30</v>
      </c>
      <c r="BK172" s="49">
        <v>93.75</v>
      </c>
      <c r="BL172" s="48">
        <v>32</v>
      </c>
    </row>
    <row r="173" spans="1:64" ht="15">
      <c r="A173" s="64" t="s">
        <v>253</v>
      </c>
      <c r="B173" s="64" t="s">
        <v>256</v>
      </c>
      <c r="C173" s="65" t="s">
        <v>2284</v>
      </c>
      <c r="D173" s="66">
        <v>3</v>
      </c>
      <c r="E173" s="67" t="s">
        <v>132</v>
      </c>
      <c r="F173" s="68">
        <v>35</v>
      </c>
      <c r="G173" s="65"/>
      <c r="H173" s="69"/>
      <c r="I173" s="70"/>
      <c r="J173" s="70"/>
      <c r="K173" s="34" t="s">
        <v>65</v>
      </c>
      <c r="L173" s="77">
        <v>173</v>
      </c>
      <c r="M173" s="77"/>
      <c r="N173" s="72"/>
      <c r="O173" s="79" t="s">
        <v>321</v>
      </c>
      <c r="P173" s="81">
        <v>43773.813206018516</v>
      </c>
      <c r="Q173" s="79" t="s">
        <v>371</v>
      </c>
      <c r="R173" s="79"/>
      <c r="S173" s="79"/>
      <c r="T173" s="79"/>
      <c r="U173" s="79"/>
      <c r="V173" s="82" t="s">
        <v>509</v>
      </c>
      <c r="W173" s="81">
        <v>43773.813206018516</v>
      </c>
      <c r="X173" s="82" t="s">
        <v>571</v>
      </c>
      <c r="Y173" s="79"/>
      <c r="Z173" s="79"/>
      <c r="AA173" s="85" t="s">
        <v>661</v>
      </c>
      <c r="AB173" s="79"/>
      <c r="AC173" s="79" t="b">
        <v>0</v>
      </c>
      <c r="AD173" s="79">
        <v>0</v>
      </c>
      <c r="AE173" s="85" t="s">
        <v>705</v>
      </c>
      <c r="AF173" s="79" t="b">
        <v>0</v>
      </c>
      <c r="AG173" s="79" t="s">
        <v>715</v>
      </c>
      <c r="AH173" s="79"/>
      <c r="AI173" s="85" t="s">
        <v>705</v>
      </c>
      <c r="AJ173" s="79" t="b">
        <v>0</v>
      </c>
      <c r="AK173" s="79">
        <v>108</v>
      </c>
      <c r="AL173" s="85" t="s">
        <v>660</v>
      </c>
      <c r="AM173" s="79" t="s">
        <v>720</v>
      </c>
      <c r="AN173" s="79" t="b">
        <v>0</v>
      </c>
      <c r="AO173" s="85" t="s">
        <v>660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26</v>
      </c>
      <c r="BK173" s="49">
        <v>100</v>
      </c>
      <c r="BL173" s="48">
        <v>26</v>
      </c>
    </row>
    <row r="174" spans="1:64" ht="15">
      <c r="A174" s="64" t="s">
        <v>246</v>
      </c>
      <c r="B174" s="64" t="s">
        <v>253</v>
      </c>
      <c r="C174" s="65" t="s">
        <v>2284</v>
      </c>
      <c r="D174" s="66">
        <v>3</v>
      </c>
      <c r="E174" s="67" t="s">
        <v>132</v>
      </c>
      <c r="F174" s="68">
        <v>35</v>
      </c>
      <c r="G174" s="65"/>
      <c r="H174" s="69"/>
      <c r="I174" s="70"/>
      <c r="J174" s="70"/>
      <c r="K174" s="34" t="s">
        <v>66</v>
      </c>
      <c r="L174" s="77">
        <v>174</v>
      </c>
      <c r="M174" s="77"/>
      <c r="N174" s="72"/>
      <c r="O174" s="79" t="s">
        <v>321</v>
      </c>
      <c r="P174" s="81">
        <v>43774.89871527778</v>
      </c>
      <c r="Q174" s="79" t="s">
        <v>358</v>
      </c>
      <c r="R174" s="82" t="s">
        <v>412</v>
      </c>
      <c r="S174" s="79" t="s">
        <v>435</v>
      </c>
      <c r="T174" s="79" t="s">
        <v>451</v>
      </c>
      <c r="U174" s="82" t="s">
        <v>463</v>
      </c>
      <c r="V174" s="82" t="s">
        <v>463</v>
      </c>
      <c r="W174" s="81">
        <v>43774.89871527778</v>
      </c>
      <c r="X174" s="82" t="s">
        <v>556</v>
      </c>
      <c r="Y174" s="79"/>
      <c r="Z174" s="79"/>
      <c r="AA174" s="85" t="s">
        <v>646</v>
      </c>
      <c r="AB174" s="79"/>
      <c r="AC174" s="79" t="b">
        <v>0</v>
      </c>
      <c r="AD174" s="79">
        <v>12</v>
      </c>
      <c r="AE174" s="85" t="s">
        <v>705</v>
      </c>
      <c r="AF174" s="79" t="b">
        <v>0</v>
      </c>
      <c r="AG174" s="79" t="s">
        <v>715</v>
      </c>
      <c r="AH174" s="79"/>
      <c r="AI174" s="85" t="s">
        <v>705</v>
      </c>
      <c r="AJ174" s="79" t="b">
        <v>0</v>
      </c>
      <c r="AK174" s="79">
        <v>5</v>
      </c>
      <c r="AL174" s="85" t="s">
        <v>705</v>
      </c>
      <c r="AM174" s="79" t="s">
        <v>719</v>
      </c>
      <c r="AN174" s="79" t="b">
        <v>0</v>
      </c>
      <c r="AO174" s="85" t="s">
        <v>646</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5</v>
      </c>
      <c r="BC174" s="78" t="str">
        <f>REPLACE(INDEX(GroupVertices[Group],MATCH(Edges[[#This Row],[Vertex 2]],GroupVertices[Vertex],0)),1,1,"")</f>
        <v>1</v>
      </c>
      <c r="BD174" s="48"/>
      <c r="BE174" s="49"/>
      <c r="BF174" s="48"/>
      <c r="BG174" s="49"/>
      <c r="BH174" s="48"/>
      <c r="BI174" s="49"/>
      <c r="BJ174" s="48"/>
      <c r="BK174" s="49"/>
      <c r="BL174" s="48"/>
    </row>
    <row r="175" spans="1:64" ht="15">
      <c r="A175" s="64" t="s">
        <v>253</v>
      </c>
      <c r="B175" s="64" t="s">
        <v>246</v>
      </c>
      <c r="C175" s="65" t="s">
        <v>2284</v>
      </c>
      <c r="D175" s="66">
        <v>3</v>
      </c>
      <c r="E175" s="67" t="s">
        <v>132</v>
      </c>
      <c r="F175" s="68">
        <v>35</v>
      </c>
      <c r="G175" s="65"/>
      <c r="H175" s="69"/>
      <c r="I175" s="70"/>
      <c r="J175" s="70"/>
      <c r="K175" s="34" t="s">
        <v>66</v>
      </c>
      <c r="L175" s="77">
        <v>175</v>
      </c>
      <c r="M175" s="77"/>
      <c r="N175" s="72"/>
      <c r="O175" s="79" t="s">
        <v>321</v>
      </c>
      <c r="P175" s="81">
        <v>43774.57979166666</v>
      </c>
      <c r="Q175" s="79" t="s">
        <v>372</v>
      </c>
      <c r="R175" s="79" t="s">
        <v>417</v>
      </c>
      <c r="S175" s="79" t="s">
        <v>438</v>
      </c>
      <c r="T175" s="79" t="s">
        <v>451</v>
      </c>
      <c r="U175" s="79"/>
      <c r="V175" s="82" t="s">
        <v>509</v>
      </c>
      <c r="W175" s="81">
        <v>43774.57979166666</v>
      </c>
      <c r="X175" s="82" t="s">
        <v>572</v>
      </c>
      <c r="Y175" s="79"/>
      <c r="Z175" s="79"/>
      <c r="AA175" s="85" t="s">
        <v>662</v>
      </c>
      <c r="AB175" s="79"/>
      <c r="AC175" s="79" t="b">
        <v>0</v>
      </c>
      <c r="AD175" s="79">
        <v>4</v>
      </c>
      <c r="AE175" s="85" t="s">
        <v>705</v>
      </c>
      <c r="AF175" s="79" t="b">
        <v>1</v>
      </c>
      <c r="AG175" s="79" t="s">
        <v>715</v>
      </c>
      <c r="AH175" s="79"/>
      <c r="AI175" s="85" t="s">
        <v>634</v>
      </c>
      <c r="AJ175" s="79" t="b">
        <v>0</v>
      </c>
      <c r="AK175" s="79">
        <v>1</v>
      </c>
      <c r="AL175" s="85" t="s">
        <v>705</v>
      </c>
      <c r="AM175" s="79" t="s">
        <v>720</v>
      </c>
      <c r="AN175" s="79" t="b">
        <v>0</v>
      </c>
      <c r="AO175" s="85" t="s">
        <v>662</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5</v>
      </c>
      <c r="BD175" s="48">
        <v>0</v>
      </c>
      <c r="BE175" s="49">
        <v>0</v>
      </c>
      <c r="BF175" s="48">
        <v>0</v>
      </c>
      <c r="BG175" s="49">
        <v>0</v>
      </c>
      <c r="BH175" s="48">
        <v>0</v>
      </c>
      <c r="BI175" s="49">
        <v>0</v>
      </c>
      <c r="BJ175" s="48">
        <v>18</v>
      </c>
      <c r="BK175" s="49">
        <v>100</v>
      </c>
      <c r="BL175" s="48">
        <v>18</v>
      </c>
    </row>
    <row r="176" spans="1:64" ht="15">
      <c r="A176" s="64" t="s">
        <v>257</v>
      </c>
      <c r="B176" s="64" t="s">
        <v>257</v>
      </c>
      <c r="C176" s="65" t="s">
        <v>2284</v>
      </c>
      <c r="D176" s="66">
        <v>3</v>
      </c>
      <c r="E176" s="67" t="s">
        <v>132</v>
      </c>
      <c r="F176" s="68">
        <v>35</v>
      </c>
      <c r="G176" s="65"/>
      <c r="H176" s="69"/>
      <c r="I176" s="70"/>
      <c r="J176" s="70"/>
      <c r="K176" s="34" t="s">
        <v>65</v>
      </c>
      <c r="L176" s="77">
        <v>176</v>
      </c>
      <c r="M176" s="77"/>
      <c r="N176" s="72"/>
      <c r="O176" s="79" t="s">
        <v>176</v>
      </c>
      <c r="P176" s="81">
        <v>43773.89618055556</v>
      </c>
      <c r="Q176" s="79" t="s">
        <v>373</v>
      </c>
      <c r="R176" s="79" t="s">
        <v>418</v>
      </c>
      <c r="S176" s="79" t="s">
        <v>439</v>
      </c>
      <c r="T176" s="79" t="s">
        <v>456</v>
      </c>
      <c r="U176" s="79"/>
      <c r="V176" s="82" t="s">
        <v>512</v>
      </c>
      <c r="W176" s="81">
        <v>43773.89618055556</v>
      </c>
      <c r="X176" s="82" t="s">
        <v>573</v>
      </c>
      <c r="Y176" s="79"/>
      <c r="Z176" s="79"/>
      <c r="AA176" s="85" t="s">
        <v>663</v>
      </c>
      <c r="AB176" s="79"/>
      <c r="AC176" s="79" t="b">
        <v>0</v>
      </c>
      <c r="AD176" s="79">
        <v>37</v>
      </c>
      <c r="AE176" s="85" t="s">
        <v>705</v>
      </c>
      <c r="AF176" s="79" t="b">
        <v>1</v>
      </c>
      <c r="AG176" s="79" t="s">
        <v>715</v>
      </c>
      <c r="AH176" s="79"/>
      <c r="AI176" s="85" t="s">
        <v>718</v>
      </c>
      <c r="AJ176" s="79" t="b">
        <v>0</v>
      </c>
      <c r="AK176" s="79">
        <v>33</v>
      </c>
      <c r="AL176" s="85" t="s">
        <v>705</v>
      </c>
      <c r="AM176" s="79" t="s">
        <v>719</v>
      </c>
      <c r="AN176" s="79" t="b">
        <v>0</v>
      </c>
      <c r="AO176" s="85" t="s">
        <v>663</v>
      </c>
      <c r="AP176" s="79" t="s">
        <v>731</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19</v>
      </c>
      <c r="BK176" s="49">
        <v>100</v>
      </c>
      <c r="BL176" s="48">
        <v>19</v>
      </c>
    </row>
    <row r="177" spans="1:64" ht="15">
      <c r="A177" s="64" t="s">
        <v>253</v>
      </c>
      <c r="B177" s="64" t="s">
        <v>257</v>
      </c>
      <c r="C177" s="65" t="s">
        <v>2284</v>
      </c>
      <c r="D177" s="66">
        <v>3</v>
      </c>
      <c r="E177" s="67" t="s">
        <v>132</v>
      </c>
      <c r="F177" s="68">
        <v>35</v>
      </c>
      <c r="G177" s="65"/>
      <c r="H177" s="69"/>
      <c r="I177" s="70"/>
      <c r="J177" s="70"/>
      <c r="K177" s="34" t="s">
        <v>65</v>
      </c>
      <c r="L177" s="77">
        <v>177</v>
      </c>
      <c r="M177" s="77"/>
      <c r="N177" s="72"/>
      <c r="O177" s="79" t="s">
        <v>321</v>
      </c>
      <c r="P177" s="81">
        <v>43775.43446759259</v>
      </c>
      <c r="Q177" s="79" t="s">
        <v>374</v>
      </c>
      <c r="R177" s="79"/>
      <c r="S177" s="79"/>
      <c r="T177" s="79" t="s">
        <v>456</v>
      </c>
      <c r="U177" s="79"/>
      <c r="V177" s="82" t="s">
        <v>509</v>
      </c>
      <c r="W177" s="81">
        <v>43775.43446759259</v>
      </c>
      <c r="X177" s="82" t="s">
        <v>574</v>
      </c>
      <c r="Y177" s="79"/>
      <c r="Z177" s="79"/>
      <c r="AA177" s="85" t="s">
        <v>664</v>
      </c>
      <c r="AB177" s="79"/>
      <c r="AC177" s="79" t="b">
        <v>0</v>
      </c>
      <c r="AD177" s="79">
        <v>0</v>
      </c>
      <c r="AE177" s="85" t="s">
        <v>705</v>
      </c>
      <c r="AF177" s="79" t="b">
        <v>1</v>
      </c>
      <c r="AG177" s="79" t="s">
        <v>715</v>
      </c>
      <c r="AH177" s="79"/>
      <c r="AI177" s="85" t="s">
        <v>718</v>
      </c>
      <c r="AJ177" s="79" t="b">
        <v>0</v>
      </c>
      <c r="AK177" s="79">
        <v>33</v>
      </c>
      <c r="AL177" s="85" t="s">
        <v>663</v>
      </c>
      <c r="AM177" s="79" t="s">
        <v>720</v>
      </c>
      <c r="AN177" s="79" t="b">
        <v>0</v>
      </c>
      <c r="AO177" s="85" t="s">
        <v>663</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22</v>
      </c>
      <c r="BK177" s="49">
        <v>100</v>
      </c>
      <c r="BL177" s="48">
        <v>22</v>
      </c>
    </row>
    <row r="178" spans="1:64" ht="15">
      <c r="A178" s="64" t="s">
        <v>258</v>
      </c>
      <c r="B178" s="64" t="s">
        <v>258</v>
      </c>
      <c r="C178" s="65" t="s">
        <v>2284</v>
      </c>
      <c r="D178" s="66">
        <v>3</v>
      </c>
      <c r="E178" s="67" t="s">
        <v>132</v>
      </c>
      <c r="F178" s="68">
        <v>35</v>
      </c>
      <c r="G178" s="65"/>
      <c r="H178" s="69"/>
      <c r="I178" s="70"/>
      <c r="J178" s="70"/>
      <c r="K178" s="34" t="s">
        <v>65</v>
      </c>
      <c r="L178" s="77">
        <v>178</v>
      </c>
      <c r="M178" s="77"/>
      <c r="N178" s="72"/>
      <c r="O178" s="79" t="s">
        <v>176</v>
      </c>
      <c r="P178" s="81">
        <v>43775.44596064815</v>
      </c>
      <c r="Q178" s="79" t="s">
        <v>375</v>
      </c>
      <c r="R178" s="82" t="s">
        <v>419</v>
      </c>
      <c r="S178" s="79" t="s">
        <v>440</v>
      </c>
      <c r="T178" s="79" t="s">
        <v>457</v>
      </c>
      <c r="U178" s="79"/>
      <c r="V178" s="82" t="s">
        <v>513</v>
      </c>
      <c r="W178" s="81">
        <v>43775.44596064815</v>
      </c>
      <c r="X178" s="82" t="s">
        <v>575</v>
      </c>
      <c r="Y178" s="79"/>
      <c r="Z178" s="79"/>
      <c r="AA178" s="85" t="s">
        <v>665</v>
      </c>
      <c r="AB178" s="85" t="s">
        <v>702</v>
      </c>
      <c r="AC178" s="79" t="b">
        <v>0</v>
      </c>
      <c r="AD178" s="79">
        <v>5</v>
      </c>
      <c r="AE178" s="85" t="s">
        <v>713</v>
      </c>
      <c r="AF178" s="79" t="b">
        <v>0</v>
      </c>
      <c r="AG178" s="79" t="s">
        <v>715</v>
      </c>
      <c r="AH178" s="79"/>
      <c r="AI178" s="85" t="s">
        <v>705</v>
      </c>
      <c r="AJ178" s="79" t="b">
        <v>0</v>
      </c>
      <c r="AK178" s="79">
        <v>2</v>
      </c>
      <c r="AL178" s="85" t="s">
        <v>705</v>
      </c>
      <c r="AM178" s="79" t="s">
        <v>720</v>
      </c>
      <c r="AN178" s="79" t="b">
        <v>0</v>
      </c>
      <c r="AO178" s="85" t="s">
        <v>702</v>
      </c>
      <c r="AP178" s="79" t="s">
        <v>731</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2</v>
      </c>
      <c r="BE178" s="49">
        <v>4.651162790697675</v>
      </c>
      <c r="BF178" s="48">
        <v>2</v>
      </c>
      <c r="BG178" s="49">
        <v>4.651162790697675</v>
      </c>
      <c r="BH178" s="48">
        <v>0</v>
      </c>
      <c r="BI178" s="49">
        <v>0</v>
      </c>
      <c r="BJ178" s="48">
        <v>39</v>
      </c>
      <c r="BK178" s="49">
        <v>90.69767441860465</v>
      </c>
      <c r="BL178" s="48">
        <v>43</v>
      </c>
    </row>
    <row r="179" spans="1:64" ht="15">
      <c r="A179" s="64" t="s">
        <v>253</v>
      </c>
      <c r="B179" s="64" t="s">
        <v>258</v>
      </c>
      <c r="C179" s="65" t="s">
        <v>2284</v>
      </c>
      <c r="D179" s="66">
        <v>3</v>
      </c>
      <c r="E179" s="67" t="s">
        <v>132</v>
      </c>
      <c r="F179" s="68">
        <v>35</v>
      </c>
      <c r="G179" s="65"/>
      <c r="H179" s="69"/>
      <c r="I179" s="70"/>
      <c r="J179" s="70"/>
      <c r="K179" s="34" t="s">
        <v>65</v>
      </c>
      <c r="L179" s="77">
        <v>179</v>
      </c>
      <c r="M179" s="77"/>
      <c r="N179" s="72"/>
      <c r="O179" s="79" t="s">
        <v>321</v>
      </c>
      <c r="P179" s="81">
        <v>43775.44841435185</v>
      </c>
      <c r="Q179" s="79" t="s">
        <v>376</v>
      </c>
      <c r="R179" s="79"/>
      <c r="S179" s="79"/>
      <c r="T179" s="79"/>
      <c r="U179" s="79"/>
      <c r="V179" s="82" t="s">
        <v>509</v>
      </c>
      <c r="W179" s="81">
        <v>43775.44841435185</v>
      </c>
      <c r="X179" s="82" t="s">
        <v>576</v>
      </c>
      <c r="Y179" s="79"/>
      <c r="Z179" s="79"/>
      <c r="AA179" s="85" t="s">
        <v>666</v>
      </c>
      <c r="AB179" s="79"/>
      <c r="AC179" s="79" t="b">
        <v>0</v>
      </c>
      <c r="AD179" s="79">
        <v>0</v>
      </c>
      <c r="AE179" s="85" t="s">
        <v>705</v>
      </c>
      <c r="AF179" s="79" t="b">
        <v>0</v>
      </c>
      <c r="AG179" s="79" t="s">
        <v>715</v>
      </c>
      <c r="AH179" s="79"/>
      <c r="AI179" s="85" t="s">
        <v>705</v>
      </c>
      <c r="AJ179" s="79" t="b">
        <v>0</v>
      </c>
      <c r="AK179" s="79">
        <v>2</v>
      </c>
      <c r="AL179" s="85" t="s">
        <v>665</v>
      </c>
      <c r="AM179" s="79" t="s">
        <v>720</v>
      </c>
      <c r="AN179" s="79" t="b">
        <v>0</v>
      </c>
      <c r="AO179" s="85" t="s">
        <v>665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0</v>
      </c>
      <c r="BE179" s="49">
        <v>0</v>
      </c>
      <c r="BF179" s="48">
        <v>1</v>
      </c>
      <c r="BG179" s="49">
        <v>4</v>
      </c>
      <c r="BH179" s="48">
        <v>0</v>
      </c>
      <c r="BI179" s="49">
        <v>0</v>
      </c>
      <c r="BJ179" s="48">
        <v>24</v>
      </c>
      <c r="BK179" s="49">
        <v>96</v>
      </c>
      <c r="BL179" s="48">
        <v>25</v>
      </c>
    </row>
    <row r="180" spans="1:64" ht="15">
      <c r="A180" s="64" t="s">
        <v>253</v>
      </c>
      <c r="B180" s="64" t="s">
        <v>293</v>
      </c>
      <c r="C180" s="65" t="s">
        <v>2284</v>
      </c>
      <c r="D180" s="66">
        <v>3</v>
      </c>
      <c r="E180" s="67" t="s">
        <v>132</v>
      </c>
      <c r="F180" s="68">
        <v>35</v>
      </c>
      <c r="G180" s="65"/>
      <c r="H180" s="69"/>
      <c r="I180" s="70"/>
      <c r="J180" s="70"/>
      <c r="K180" s="34" t="s">
        <v>65</v>
      </c>
      <c r="L180" s="77">
        <v>180</v>
      </c>
      <c r="M180" s="77"/>
      <c r="N180" s="72"/>
      <c r="O180" s="79" t="s">
        <v>322</v>
      </c>
      <c r="P180" s="81">
        <v>43775.45559027778</v>
      </c>
      <c r="Q180" s="79" t="s">
        <v>377</v>
      </c>
      <c r="R180" s="79"/>
      <c r="S180" s="79"/>
      <c r="T180" s="79" t="s">
        <v>288</v>
      </c>
      <c r="U180" s="79"/>
      <c r="V180" s="82" t="s">
        <v>509</v>
      </c>
      <c r="W180" s="81">
        <v>43775.45559027778</v>
      </c>
      <c r="X180" s="82" t="s">
        <v>577</v>
      </c>
      <c r="Y180" s="79"/>
      <c r="Z180" s="79"/>
      <c r="AA180" s="85" t="s">
        <v>667</v>
      </c>
      <c r="AB180" s="79"/>
      <c r="AC180" s="79" t="b">
        <v>0</v>
      </c>
      <c r="AD180" s="79">
        <v>0</v>
      </c>
      <c r="AE180" s="85" t="s">
        <v>714</v>
      </c>
      <c r="AF180" s="79" t="b">
        <v>0</v>
      </c>
      <c r="AG180" s="79" t="s">
        <v>715</v>
      </c>
      <c r="AH180" s="79"/>
      <c r="AI180" s="85" t="s">
        <v>705</v>
      </c>
      <c r="AJ180" s="79" t="b">
        <v>0</v>
      </c>
      <c r="AK180" s="79">
        <v>1</v>
      </c>
      <c r="AL180" s="85" t="s">
        <v>705</v>
      </c>
      <c r="AM180" s="79" t="s">
        <v>720</v>
      </c>
      <c r="AN180" s="79" t="b">
        <v>0</v>
      </c>
      <c r="AO180" s="85" t="s">
        <v>667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1</v>
      </c>
      <c r="BE180" s="49">
        <v>4.761904761904762</v>
      </c>
      <c r="BF180" s="48">
        <v>0</v>
      </c>
      <c r="BG180" s="49">
        <v>0</v>
      </c>
      <c r="BH180" s="48">
        <v>0</v>
      </c>
      <c r="BI180" s="49">
        <v>0</v>
      </c>
      <c r="BJ180" s="48">
        <v>20</v>
      </c>
      <c r="BK180" s="49">
        <v>95.23809523809524</v>
      </c>
      <c r="BL180" s="48">
        <v>21</v>
      </c>
    </row>
    <row r="181" spans="1:64" ht="15">
      <c r="A181" s="64" t="s">
        <v>259</v>
      </c>
      <c r="B181" s="64" t="s">
        <v>259</v>
      </c>
      <c r="C181" s="65" t="s">
        <v>2284</v>
      </c>
      <c r="D181" s="66">
        <v>3</v>
      </c>
      <c r="E181" s="67" t="s">
        <v>132</v>
      </c>
      <c r="F181" s="68">
        <v>35</v>
      </c>
      <c r="G181" s="65"/>
      <c r="H181" s="69"/>
      <c r="I181" s="70"/>
      <c r="J181" s="70"/>
      <c r="K181" s="34" t="s">
        <v>65</v>
      </c>
      <c r="L181" s="77">
        <v>181</v>
      </c>
      <c r="M181" s="77"/>
      <c r="N181" s="72"/>
      <c r="O181" s="79" t="s">
        <v>176</v>
      </c>
      <c r="P181" s="81">
        <v>43775.526412037034</v>
      </c>
      <c r="Q181" s="79" t="s">
        <v>378</v>
      </c>
      <c r="R181" s="82" t="s">
        <v>420</v>
      </c>
      <c r="S181" s="79" t="s">
        <v>441</v>
      </c>
      <c r="T181" s="79"/>
      <c r="U181" s="82" t="s">
        <v>465</v>
      </c>
      <c r="V181" s="82" t="s">
        <v>465</v>
      </c>
      <c r="W181" s="81">
        <v>43775.526412037034</v>
      </c>
      <c r="X181" s="82" t="s">
        <v>578</v>
      </c>
      <c r="Y181" s="79"/>
      <c r="Z181" s="79"/>
      <c r="AA181" s="85" t="s">
        <v>668</v>
      </c>
      <c r="AB181" s="79"/>
      <c r="AC181" s="79" t="b">
        <v>0</v>
      </c>
      <c r="AD181" s="79">
        <v>4</v>
      </c>
      <c r="AE181" s="85" t="s">
        <v>705</v>
      </c>
      <c r="AF181" s="79" t="b">
        <v>0</v>
      </c>
      <c r="AG181" s="79" t="s">
        <v>715</v>
      </c>
      <c r="AH181" s="79"/>
      <c r="AI181" s="85" t="s">
        <v>705</v>
      </c>
      <c r="AJ181" s="79" t="b">
        <v>0</v>
      </c>
      <c r="AK181" s="79">
        <v>5</v>
      </c>
      <c r="AL181" s="85" t="s">
        <v>705</v>
      </c>
      <c r="AM181" s="79" t="s">
        <v>729</v>
      </c>
      <c r="AN181" s="79" t="b">
        <v>0</v>
      </c>
      <c r="AO181" s="85" t="s">
        <v>668</v>
      </c>
      <c r="AP181" s="79" t="s">
        <v>731</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0</v>
      </c>
      <c r="BE181" s="49">
        <v>0</v>
      </c>
      <c r="BF181" s="48">
        <v>2</v>
      </c>
      <c r="BG181" s="49">
        <v>5.555555555555555</v>
      </c>
      <c r="BH181" s="48">
        <v>0</v>
      </c>
      <c r="BI181" s="49">
        <v>0</v>
      </c>
      <c r="BJ181" s="48">
        <v>34</v>
      </c>
      <c r="BK181" s="49">
        <v>94.44444444444444</v>
      </c>
      <c r="BL181" s="48">
        <v>36</v>
      </c>
    </row>
    <row r="182" spans="1:64" ht="15">
      <c r="A182" s="64" t="s">
        <v>253</v>
      </c>
      <c r="B182" s="64" t="s">
        <v>259</v>
      </c>
      <c r="C182" s="65" t="s">
        <v>2284</v>
      </c>
      <c r="D182" s="66">
        <v>3</v>
      </c>
      <c r="E182" s="67" t="s">
        <v>132</v>
      </c>
      <c r="F182" s="68">
        <v>35</v>
      </c>
      <c r="G182" s="65"/>
      <c r="H182" s="69"/>
      <c r="I182" s="70"/>
      <c r="J182" s="70"/>
      <c r="K182" s="34" t="s">
        <v>65</v>
      </c>
      <c r="L182" s="77">
        <v>182</v>
      </c>
      <c r="M182" s="77"/>
      <c r="N182" s="72"/>
      <c r="O182" s="79" t="s">
        <v>321</v>
      </c>
      <c r="P182" s="81">
        <v>43775.57202546296</v>
      </c>
      <c r="Q182" s="79" t="s">
        <v>379</v>
      </c>
      <c r="R182" s="79"/>
      <c r="S182" s="79"/>
      <c r="T182" s="79"/>
      <c r="U182" s="79"/>
      <c r="V182" s="82" t="s">
        <v>509</v>
      </c>
      <c r="W182" s="81">
        <v>43775.57202546296</v>
      </c>
      <c r="X182" s="82" t="s">
        <v>579</v>
      </c>
      <c r="Y182" s="79"/>
      <c r="Z182" s="79"/>
      <c r="AA182" s="85" t="s">
        <v>669</v>
      </c>
      <c r="AB182" s="79"/>
      <c r="AC182" s="79" t="b">
        <v>0</v>
      </c>
      <c r="AD182" s="79">
        <v>0</v>
      </c>
      <c r="AE182" s="85" t="s">
        <v>705</v>
      </c>
      <c r="AF182" s="79" t="b">
        <v>0</v>
      </c>
      <c r="AG182" s="79" t="s">
        <v>715</v>
      </c>
      <c r="AH182" s="79"/>
      <c r="AI182" s="85" t="s">
        <v>705</v>
      </c>
      <c r="AJ182" s="79" t="b">
        <v>0</v>
      </c>
      <c r="AK182" s="79">
        <v>5</v>
      </c>
      <c r="AL182" s="85" t="s">
        <v>668</v>
      </c>
      <c r="AM182" s="79" t="s">
        <v>720</v>
      </c>
      <c r="AN182" s="79" t="b">
        <v>0</v>
      </c>
      <c r="AO182" s="85" t="s">
        <v>668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0</v>
      </c>
      <c r="BE182" s="49">
        <v>0</v>
      </c>
      <c r="BF182" s="48">
        <v>1</v>
      </c>
      <c r="BG182" s="49">
        <v>5.2631578947368425</v>
      </c>
      <c r="BH182" s="48">
        <v>0</v>
      </c>
      <c r="BI182" s="49">
        <v>0</v>
      </c>
      <c r="BJ182" s="48">
        <v>18</v>
      </c>
      <c r="BK182" s="49">
        <v>94.73684210526316</v>
      </c>
      <c r="BL182" s="48">
        <v>19</v>
      </c>
    </row>
    <row r="183" spans="1:64" ht="15">
      <c r="A183" s="64" t="s">
        <v>260</v>
      </c>
      <c r="B183" s="64" t="s">
        <v>260</v>
      </c>
      <c r="C183" s="65" t="s">
        <v>2284</v>
      </c>
      <c r="D183" s="66">
        <v>3</v>
      </c>
      <c r="E183" s="67" t="s">
        <v>132</v>
      </c>
      <c r="F183" s="68">
        <v>35</v>
      </c>
      <c r="G183" s="65"/>
      <c r="H183" s="69"/>
      <c r="I183" s="70"/>
      <c r="J183" s="70"/>
      <c r="K183" s="34" t="s">
        <v>65</v>
      </c>
      <c r="L183" s="77">
        <v>183</v>
      </c>
      <c r="M183" s="77"/>
      <c r="N183" s="72"/>
      <c r="O183" s="79" t="s">
        <v>176</v>
      </c>
      <c r="P183" s="81">
        <v>43775.65446759259</v>
      </c>
      <c r="Q183" s="79" t="s">
        <v>380</v>
      </c>
      <c r="R183" s="82" t="s">
        <v>421</v>
      </c>
      <c r="S183" s="79" t="s">
        <v>442</v>
      </c>
      <c r="T183" s="79"/>
      <c r="U183" s="82" t="s">
        <v>466</v>
      </c>
      <c r="V183" s="82" t="s">
        <v>466</v>
      </c>
      <c r="W183" s="81">
        <v>43775.65446759259</v>
      </c>
      <c r="X183" s="82" t="s">
        <v>580</v>
      </c>
      <c r="Y183" s="79"/>
      <c r="Z183" s="79"/>
      <c r="AA183" s="85" t="s">
        <v>670</v>
      </c>
      <c r="AB183" s="79"/>
      <c r="AC183" s="79" t="b">
        <v>0</v>
      </c>
      <c r="AD183" s="79">
        <v>24</v>
      </c>
      <c r="AE183" s="85" t="s">
        <v>705</v>
      </c>
      <c r="AF183" s="79" t="b">
        <v>0</v>
      </c>
      <c r="AG183" s="79" t="s">
        <v>715</v>
      </c>
      <c r="AH183" s="79"/>
      <c r="AI183" s="85" t="s">
        <v>705</v>
      </c>
      <c r="AJ183" s="79" t="b">
        <v>0</v>
      </c>
      <c r="AK183" s="79">
        <v>22</v>
      </c>
      <c r="AL183" s="85" t="s">
        <v>705</v>
      </c>
      <c r="AM183" s="79" t="s">
        <v>719</v>
      </c>
      <c r="AN183" s="79" t="b">
        <v>0</v>
      </c>
      <c r="AO183" s="85" t="s">
        <v>670</v>
      </c>
      <c r="AP183" s="79" t="s">
        <v>731</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34</v>
      </c>
      <c r="BK183" s="49">
        <v>100</v>
      </c>
      <c r="BL183" s="48">
        <v>34</v>
      </c>
    </row>
    <row r="184" spans="1:64" ht="15">
      <c r="A184" s="64" t="s">
        <v>253</v>
      </c>
      <c r="B184" s="64" t="s">
        <v>260</v>
      </c>
      <c r="C184" s="65" t="s">
        <v>2284</v>
      </c>
      <c r="D184" s="66">
        <v>3</v>
      </c>
      <c r="E184" s="67" t="s">
        <v>132</v>
      </c>
      <c r="F184" s="68">
        <v>35</v>
      </c>
      <c r="G184" s="65"/>
      <c r="H184" s="69"/>
      <c r="I184" s="70"/>
      <c r="J184" s="70"/>
      <c r="K184" s="34" t="s">
        <v>65</v>
      </c>
      <c r="L184" s="77">
        <v>184</v>
      </c>
      <c r="M184" s="77"/>
      <c r="N184" s="72"/>
      <c r="O184" s="79" t="s">
        <v>321</v>
      </c>
      <c r="P184" s="81">
        <v>43776.13324074074</v>
      </c>
      <c r="Q184" s="79" t="s">
        <v>381</v>
      </c>
      <c r="R184" s="79"/>
      <c r="S184" s="79"/>
      <c r="T184" s="79"/>
      <c r="U184" s="79"/>
      <c r="V184" s="82" t="s">
        <v>509</v>
      </c>
      <c r="W184" s="81">
        <v>43776.13324074074</v>
      </c>
      <c r="X184" s="82" t="s">
        <v>581</v>
      </c>
      <c r="Y184" s="79"/>
      <c r="Z184" s="79"/>
      <c r="AA184" s="85" t="s">
        <v>671</v>
      </c>
      <c r="AB184" s="79"/>
      <c r="AC184" s="79" t="b">
        <v>0</v>
      </c>
      <c r="AD184" s="79">
        <v>0</v>
      </c>
      <c r="AE184" s="85" t="s">
        <v>705</v>
      </c>
      <c r="AF184" s="79" t="b">
        <v>0</v>
      </c>
      <c r="AG184" s="79" t="s">
        <v>715</v>
      </c>
      <c r="AH184" s="79"/>
      <c r="AI184" s="85" t="s">
        <v>705</v>
      </c>
      <c r="AJ184" s="79" t="b">
        <v>0</v>
      </c>
      <c r="AK184" s="79">
        <v>22</v>
      </c>
      <c r="AL184" s="85" t="s">
        <v>670</v>
      </c>
      <c r="AM184" s="79" t="s">
        <v>720</v>
      </c>
      <c r="AN184" s="79" t="b">
        <v>0</v>
      </c>
      <c r="AO184" s="85" t="s">
        <v>670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27</v>
      </c>
      <c r="BK184" s="49">
        <v>100</v>
      </c>
      <c r="BL184" s="48">
        <v>27</v>
      </c>
    </row>
    <row r="185" spans="1:64" ht="15">
      <c r="A185" s="64" t="s">
        <v>261</v>
      </c>
      <c r="B185" s="64" t="s">
        <v>261</v>
      </c>
      <c r="C185" s="65" t="s">
        <v>2285</v>
      </c>
      <c r="D185" s="66">
        <v>10</v>
      </c>
      <c r="E185" s="67" t="s">
        <v>136</v>
      </c>
      <c r="F185" s="68">
        <v>12</v>
      </c>
      <c r="G185" s="65"/>
      <c r="H185" s="69"/>
      <c r="I185" s="70"/>
      <c r="J185" s="70"/>
      <c r="K185" s="34" t="s">
        <v>65</v>
      </c>
      <c r="L185" s="77">
        <v>185</v>
      </c>
      <c r="M185" s="77"/>
      <c r="N185" s="72"/>
      <c r="O185" s="79" t="s">
        <v>176</v>
      </c>
      <c r="P185" s="81">
        <v>43774.62121527778</v>
      </c>
      <c r="Q185" s="79" t="s">
        <v>382</v>
      </c>
      <c r="R185" s="82" t="s">
        <v>422</v>
      </c>
      <c r="S185" s="79" t="s">
        <v>441</v>
      </c>
      <c r="T185" s="79"/>
      <c r="U185" s="82" t="s">
        <v>467</v>
      </c>
      <c r="V185" s="82" t="s">
        <v>467</v>
      </c>
      <c r="W185" s="81">
        <v>43774.62121527778</v>
      </c>
      <c r="X185" s="82" t="s">
        <v>582</v>
      </c>
      <c r="Y185" s="79"/>
      <c r="Z185" s="79"/>
      <c r="AA185" s="85" t="s">
        <v>672</v>
      </c>
      <c r="AB185" s="79"/>
      <c r="AC185" s="79" t="b">
        <v>0</v>
      </c>
      <c r="AD185" s="79">
        <v>10</v>
      </c>
      <c r="AE185" s="85" t="s">
        <v>705</v>
      </c>
      <c r="AF185" s="79" t="b">
        <v>0</v>
      </c>
      <c r="AG185" s="79" t="s">
        <v>715</v>
      </c>
      <c r="AH185" s="79"/>
      <c r="AI185" s="85" t="s">
        <v>705</v>
      </c>
      <c r="AJ185" s="79" t="b">
        <v>0</v>
      </c>
      <c r="AK185" s="79">
        <v>12</v>
      </c>
      <c r="AL185" s="85" t="s">
        <v>705</v>
      </c>
      <c r="AM185" s="79" t="s">
        <v>719</v>
      </c>
      <c r="AN185" s="79" t="b">
        <v>0</v>
      </c>
      <c r="AO185" s="85" t="s">
        <v>672</v>
      </c>
      <c r="AP185" s="79" t="s">
        <v>731</v>
      </c>
      <c r="AQ185" s="79">
        <v>0</v>
      </c>
      <c r="AR185" s="79">
        <v>0</v>
      </c>
      <c r="AS185" s="79"/>
      <c r="AT185" s="79"/>
      <c r="AU185" s="79"/>
      <c r="AV185" s="79"/>
      <c r="AW185" s="79"/>
      <c r="AX185" s="79"/>
      <c r="AY185" s="79"/>
      <c r="AZ185" s="79"/>
      <c r="BA185">
        <v>3</v>
      </c>
      <c r="BB185" s="78" t="str">
        <f>REPLACE(INDEX(GroupVertices[Group],MATCH(Edges[[#This Row],[Vertex 1]],GroupVertices[Vertex],0)),1,1,"")</f>
        <v>1</v>
      </c>
      <c r="BC185" s="78" t="str">
        <f>REPLACE(INDEX(GroupVertices[Group],MATCH(Edges[[#This Row],[Vertex 2]],GroupVertices[Vertex],0)),1,1,"")</f>
        <v>1</v>
      </c>
      <c r="BD185" s="48">
        <v>1</v>
      </c>
      <c r="BE185" s="49">
        <v>3.0303030303030303</v>
      </c>
      <c r="BF185" s="48">
        <v>0</v>
      </c>
      <c r="BG185" s="49">
        <v>0</v>
      </c>
      <c r="BH185" s="48">
        <v>0</v>
      </c>
      <c r="BI185" s="49">
        <v>0</v>
      </c>
      <c r="BJ185" s="48">
        <v>32</v>
      </c>
      <c r="BK185" s="49">
        <v>96.96969696969697</v>
      </c>
      <c r="BL185" s="48">
        <v>33</v>
      </c>
    </row>
    <row r="186" spans="1:64" ht="15">
      <c r="A186" s="64" t="s">
        <v>261</v>
      </c>
      <c r="B186" s="64" t="s">
        <v>261</v>
      </c>
      <c r="C186" s="65" t="s">
        <v>2285</v>
      </c>
      <c r="D186" s="66">
        <v>10</v>
      </c>
      <c r="E186" s="67" t="s">
        <v>136</v>
      </c>
      <c r="F186" s="68">
        <v>12</v>
      </c>
      <c r="G186" s="65"/>
      <c r="H186" s="69"/>
      <c r="I186" s="70"/>
      <c r="J186" s="70"/>
      <c r="K186" s="34" t="s">
        <v>65</v>
      </c>
      <c r="L186" s="77">
        <v>186</v>
      </c>
      <c r="M186" s="77"/>
      <c r="N186" s="72"/>
      <c r="O186" s="79" t="s">
        <v>176</v>
      </c>
      <c r="P186" s="81">
        <v>43775.616006944445</v>
      </c>
      <c r="Q186" s="79" t="s">
        <v>383</v>
      </c>
      <c r="R186" s="82" t="s">
        <v>423</v>
      </c>
      <c r="S186" s="79" t="s">
        <v>441</v>
      </c>
      <c r="T186" s="79"/>
      <c r="U186" s="82" t="s">
        <v>468</v>
      </c>
      <c r="V186" s="82" t="s">
        <v>468</v>
      </c>
      <c r="W186" s="81">
        <v>43775.616006944445</v>
      </c>
      <c r="X186" s="82" t="s">
        <v>583</v>
      </c>
      <c r="Y186" s="79"/>
      <c r="Z186" s="79"/>
      <c r="AA186" s="85" t="s">
        <v>673</v>
      </c>
      <c r="AB186" s="79"/>
      <c r="AC186" s="79" t="b">
        <v>0</v>
      </c>
      <c r="AD186" s="79">
        <v>2</v>
      </c>
      <c r="AE186" s="85" t="s">
        <v>705</v>
      </c>
      <c r="AF186" s="79" t="b">
        <v>0</v>
      </c>
      <c r="AG186" s="79" t="s">
        <v>715</v>
      </c>
      <c r="AH186" s="79"/>
      <c r="AI186" s="85" t="s">
        <v>705</v>
      </c>
      <c r="AJ186" s="79" t="b">
        <v>0</v>
      </c>
      <c r="AK186" s="79">
        <v>1</v>
      </c>
      <c r="AL186" s="85" t="s">
        <v>705</v>
      </c>
      <c r="AM186" s="79" t="s">
        <v>719</v>
      </c>
      <c r="AN186" s="79" t="b">
        <v>0</v>
      </c>
      <c r="AO186" s="85" t="s">
        <v>673</v>
      </c>
      <c r="AP186" s="79" t="s">
        <v>731</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1</v>
      </c>
      <c r="BD186" s="48">
        <v>0</v>
      </c>
      <c r="BE186" s="49">
        <v>0</v>
      </c>
      <c r="BF186" s="48">
        <v>2</v>
      </c>
      <c r="BG186" s="49">
        <v>6.666666666666667</v>
      </c>
      <c r="BH186" s="48">
        <v>0</v>
      </c>
      <c r="BI186" s="49">
        <v>0</v>
      </c>
      <c r="BJ186" s="48">
        <v>28</v>
      </c>
      <c r="BK186" s="49">
        <v>93.33333333333333</v>
      </c>
      <c r="BL186" s="48">
        <v>30</v>
      </c>
    </row>
    <row r="187" spans="1:64" ht="15">
      <c r="A187" s="64" t="s">
        <v>261</v>
      </c>
      <c r="B187" s="64" t="s">
        <v>261</v>
      </c>
      <c r="C187" s="65" t="s">
        <v>2285</v>
      </c>
      <c r="D187" s="66">
        <v>10</v>
      </c>
      <c r="E187" s="67" t="s">
        <v>136</v>
      </c>
      <c r="F187" s="68">
        <v>12</v>
      </c>
      <c r="G187" s="65"/>
      <c r="H187" s="69"/>
      <c r="I187" s="70"/>
      <c r="J187" s="70"/>
      <c r="K187" s="34" t="s">
        <v>65</v>
      </c>
      <c r="L187" s="77">
        <v>187</v>
      </c>
      <c r="M187" s="77"/>
      <c r="N187" s="72"/>
      <c r="O187" s="79" t="s">
        <v>176</v>
      </c>
      <c r="P187" s="81">
        <v>43782.701053240744</v>
      </c>
      <c r="Q187" s="79" t="s">
        <v>384</v>
      </c>
      <c r="R187" s="82" t="s">
        <v>424</v>
      </c>
      <c r="S187" s="79" t="s">
        <v>441</v>
      </c>
      <c r="T187" s="79"/>
      <c r="U187" s="79"/>
      <c r="V187" s="82" t="s">
        <v>514</v>
      </c>
      <c r="W187" s="81">
        <v>43782.701053240744</v>
      </c>
      <c r="X187" s="82" t="s">
        <v>584</v>
      </c>
      <c r="Y187" s="79"/>
      <c r="Z187" s="79"/>
      <c r="AA187" s="85" t="s">
        <v>674</v>
      </c>
      <c r="AB187" s="79"/>
      <c r="AC187" s="79" t="b">
        <v>0</v>
      </c>
      <c r="AD187" s="79">
        <v>10</v>
      </c>
      <c r="AE187" s="85" t="s">
        <v>705</v>
      </c>
      <c r="AF187" s="79" t="b">
        <v>0</v>
      </c>
      <c r="AG187" s="79" t="s">
        <v>715</v>
      </c>
      <c r="AH187" s="79"/>
      <c r="AI187" s="85" t="s">
        <v>705</v>
      </c>
      <c r="AJ187" s="79" t="b">
        <v>0</v>
      </c>
      <c r="AK187" s="79">
        <v>10</v>
      </c>
      <c r="AL187" s="85" t="s">
        <v>705</v>
      </c>
      <c r="AM187" s="79" t="s">
        <v>719</v>
      </c>
      <c r="AN187" s="79" t="b">
        <v>0</v>
      </c>
      <c r="AO187" s="85" t="s">
        <v>674</v>
      </c>
      <c r="AP187" s="79" t="s">
        <v>731</v>
      </c>
      <c r="AQ187" s="79">
        <v>0</v>
      </c>
      <c r="AR187" s="79">
        <v>0</v>
      </c>
      <c r="AS187" s="79"/>
      <c r="AT187" s="79"/>
      <c r="AU187" s="79"/>
      <c r="AV187" s="79"/>
      <c r="AW187" s="79"/>
      <c r="AX187" s="79"/>
      <c r="AY187" s="79"/>
      <c r="AZ187" s="79"/>
      <c r="BA187">
        <v>3</v>
      </c>
      <c r="BB187" s="78" t="str">
        <f>REPLACE(INDEX(GroupVertices[Group],MATCH(Edges[[#This Row],[Vertex 1]],GroupVertices[Vertex],0)),1,1,"")</f>
        <v>1</v>
      </c>
      <c r="BC187" s="78" t="str">
        <f>REPLACE(INDEX(GroupVertices[Group],MATCH(Edges[[#This Row],[Vertex 2]],GroupVertices[Vertex],0)),1,1,"")</f>
        <v>1</v>
      </c>
      <c r="BD187" s="48">
        <v>2</v>
      </c>
      <c r="BE187" s="49">
        <v>5.2631578947368425</v>
      </c>
      <c r="BF187" s="48">
        <v>1</v>
      </c>
      <c r="BG187" s="49">
        <v>2.6315789473684212</v>
      </c>
      <c r="BH187" s="48">
        <v>0</v>
      </c>
      <c r="BI187" s="49">
        <v>0</v>
      </c>
      <c r="BJ187" s="48">
        <v>35</v>
      </c>
      <c r="BK187" s="49">
        <v>92.10526315789474</v>
      </c>
      <c r="BL187" s="48">
        <v>38</v>
      </c>
    </row>
    <row r="188" spans="1:64" ht="15">
      <c r="A188" s="64" t="s">
        <v>253</v>
      </c>
      <c r="B188" s="64" t="s">
        <v>261</v>
      </c>
      <c r="C188" s="65" t="s">
        <v>2285</v>
      </c>
      <c r="D188" s="66">
        <v>10</v>
      </c>
      <c r="E188" s="67" t="s">
        <v>136</v>
      </c>
      <c r="F188" s="68">
        <v>12</v>
      </c>
      <c r="G188" s="65"/>
      <c r="H188" s="69"/>
      <c r="I188" s="70"/>
      <c r="J188" s="70"/>
      <c r="K188" s="34" t="s">
        <v>65</v>
      </c>
      <c r="L188" s="77">
        <v>188</v>
      </c>
      <c r="M188" s="77"/>
      <c r="N188" s="72"/>
      <c r="O188" s="79" t="s">
        <v>321</v>
      </c>
      <c r="P188" s="81">
        <v>43775.43331018519</v>
      </c>
      <c r="Q188" s="79" t="s">
        <v>385</v>
      </c>
      <c r="R188" s="79"/>
      <c r="S188" s="79"/>
      <c r="T188" s="79"/>
      <c r="U188" s="79"/>
      <c r="V188" s="82" t="s">
        <v>509</v>
      </c>
      <c r="W188" s="81">
        <v>43775.43331018519</v>
      </c>
      <c r="X188" s="82" t="s">
        <v>585</v>
      </c>
      <c r="Y188" s="79"/>
      <c r="Z188" s="79"/>
      <c r="AA188" s="85" t="s">
        <v>675</v>
      </c>
      <c r="AB188" s="79"/>
      <c r="AC188" s="79" t="b">
        <v>0</v>
      </c>
      <c r="AD188" s="79">
        <v>0</v>
      </c>
      <c r="AE188" s="85" t="s">
        <v>705</v>
      </c>
      <c r="AF188" s="79" t="b">
        <v>0</v>
      </c>
      <c r="AG188" s="79" t="s">
        <v>715</v>
      </c>
      <c r="AH188" s="79"/>
      <c r="AI188" s="85" t="s">
        <v>705</v>
      </c>
      <c r="AJ188" s="79" t="b">
        <v>0</v>
      </c>
      <c r="AK188" s="79">
        <v>12</v>
      </c>
      <c r="AL188" s="85" t="s">
        <v>672</v>
      </c>
      <c r="AM188" s="79" t="s">
        <v>720</v>
      </c>
      <c r="AN188" s="79" t="b">
        <v>0</v>
      </c>
      <c r="AO188" s="85" t="s">
        <v>672</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1</v>
      </c>
      <c r="BC188" s="78" t="str">
        <f>REPLACE(INDEX(GroupVertices[Group],MATCH(Edges[[#This Row],[Vertex 2]],GroupVertices[Vertex],0)),1,1,"")</f>
        <v>1</v>
      </c>
      <c r="BD188" s="48">
        <v>1</v>
      </c>
      <c r="BE188" s="49">
        <v>3.7037037037037037</v>
      </c>
      <c r="BF188" s="48">
        <v>0</v>
      </c>
      <c r="BG188" s="49">
        <v>0</v>
      </c>
      <c r="BH188" s="48">
        <v>0</v>
      </c>
      <c r="BI188" s="49">
        <v>0</v>
      </c>
      <c r="BJ188" s="48">
        <v>26</v>
      </c>
      <c r="BK188" s="49">
        <v>96.29629629629629</v>
      </c>
      <c r="BL188" s="48">
        <v>27</v>
      </c>
    </row>
    <row r="189" spans="1:64" ht="15">
      <c r="A189" s="64" t="s">
        <v>253</v>
      </c>
      <c r="B189" s="64" t="s">
        <v>261</v>
      </c>
      <c r="C189" s="65" t="s">
        <v>2285</v>
      </c>
      <c r="D189" s="66">
        <v>10</v>
      </c>
      <c r="E189" s="67" t="s">
        <v>136</v>
      </c>
      <c r="F189" s="68">
        <v>12</v>
      </c>
      <c r="G189" s="65"/>
      <c r="H189" s="69"/>
      <c r="I189" s="70"/>
      <c r="J189" s="70"/>
      <c r="K189" s="34" t="s">
        <v>65</v>
      </c>
      <c r="L189" s="77">
        <v>189</v>
      </c>
      <c r="M189" s="77"/>
      <c r="N189" s="72"/>
      <c r="O189" s="79" t="s">
        <v>321</v>
      </c>
      <c r="P189" s="81">
        <v>43776.59826388889</v>
      </c>
      <c r="Q189" s="79" t="s">
        <v>386</v>
      </c>
      <c r="R189" s="79"/>
      <c r="S189" s="79"/>
      <c r="T189" s="79"/>
      <c r="U189" s="79"/>
      <c r="V189" s="82" t="s">
        <v>509</v>
      </c>
      <c r="W189" s="81">
        <v>43776.59826388889</v>
      </c>
      <c r="X189" s="82" t="s">
        <v>586</v>
      </c>
      <c r="Y189" s="79"/>
      <c r="Z189" s="79"/>
      <c r="AA189" s="85" t="s">
        <v>676</v>
      </c>
      <c r="AB189" s="79"/>
      <c r="AC189" s="79" t="b">
        <v>0</v>
      </c>
      <c r="AD189" s="79">
        <v>0</v>
      </c>
      <c r="AE189" s="85" t="s">
        <v>705</v>
      </c>
      <c r="AF189" s="79" t="b">
        <v>0</v>
      </c>
      <c r="AG189" s="79" t="s">
        <v>715</v>
      </c>
      <c r="AH189" s="79"/>
      <c r="AI189" s="85" t="s">
        <v>705</v>
      </c>
      <c r="AJ189" s="79" t="b">
        <v>0</v>
      </c>
      <c r="AK189" s="79">
        <v>1</v>
      </c>
      <c r="AL189" s="85" t="s">
        <v>673</v>
      </c>
      <c r="AM189" s="79" t="s">
        <v>719</v>
      </c>
      <c r="AN189" s="79" t="b">
        <v>0</v>
      </c>
      <c r="AO189" s="85" t="s">
        <v>673</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1</v>
      </c>
      <c r="BC189" s="78" t="str">
        <f>REPLACE(INDEX(GroupVertices[Group],MATCH(Edges[[#This Row],[Vertex 2]],GroupVertices[Vertex],0)),1,1,"")</f>
        <v>1</v>
      </c>
      <c r="BD189" s="48">
        <v>0</v>
      </c>
      <c r="BE189" s="49">
        <v>0</v>
      </c>
      <c r="BF189" s="48">
        <v>2</v>
      </c>
      <c r="BG189" s="49">
        <v>10</v>
      </c>
      <c r="BH189" s="48">
        <v>0</v>
      </c>
      <c r="BI189" s="49">
        <v>0</v>
      </c>
      <c r="BJ189" s="48">
        <v>18</v>
      </c>
      <c r="BK189" s="49">
        <v>90</v>
      </c>
      <c r="BL189" s="48">
        <v>20</v>
      </c>
    </row>
    <row r="190" spans="1:64" ht="15">
      <c r="A190" s="64" t="s">
        <v>253</v>
      </c>
      <c r="B190" s="64" t="s">
        <v>261</v>
      </c>
      <c r="C190" s="65" t="s">
        <v>2285</v>
      </c>
      <c r="D190" s="66">
        <v>10</v>
      </c>
      <c r="E190" s="67" t="s">
        <v>136</v>
      </c>
      <c r="F190" s="68">
        <v>12</v>
      </c>
      <c r="G190" s="65"/>
      <c r="H190" s="69"/>
      <c r="I190" s="70"/>
      <c r="J190" s="70"/>
      <c r="K190" s="34" t="s">
        <v>65</v>
      </c>
      <c r="L190" s="77">
        <v>190</v>
      </c>
      <c r="M190" s="77"/>
      <c r="N190" s="72"/>
      <c r="O190" s="79" t="s">
        <v>321</v>
      </c>
      <c r="P190" s="81">
        <v>43782.977106481485</v>
      </c>
      <c r="Q190" s="79" t="s">
        <v>387</v>
      </c>
      <c r="R190" s="79"/>
      <c r="S190" s="79"/>
      <c r="T190" s="79"/>
      <c r="U190" s="79"/>
      <c r="V190" s="82" t="s">
        <v>509</v>
      </c>
      <c r="W190" s="81">
        <v>43782.977106481485</v>
      </c>
      <c r="X190" s="82" t="s">
        <v>587</v>
      </c>
      <c r="Y190" s="79"/>
      <c r="Z190" s="79"/>
      <c r="AA190" s="85" t="s">
        <v>677</v>
      </c>
      <c r="AB190" s="79"/>
      <c r="AC190" s="79" t="b">
        <v>0</v>
      </c>
      <c r="AD190" s="79">
        <v>0</v>
      </c>
      <c r="AE190" s="85" t="s">
        <v>705</v>
      </c>
      <c r="AF190" s="79" t="b">
        <v>0</v>
      </c>
      <c r="AG190" s="79" t="s">
        <v>715</v>
      </c>
      <c r="AH190" s="79"/>
      <c r="AI190" s="85" t="s">
        <v>705</v>
      </c>
      <c r="AJ190" s="79" t="b">
        <v>0</v>
      </c>
      <c r="AK190" s="79">
        <v>10</v>
      </c>
      <c r="AL190" s="85" t="s">
        <v>674</v>
      </c>
      <c r="AM190" s="79" t="s">
        <v>719</v>
      </c>
      <c r="AN190" s="79" t="b">
        <v>0</v>
      </c>
      <c r="AO190" s="85" t="s">
        <v>674</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21</v>
      </c>
      <c r="BK190" s="49">
        <v>100</v>
      </c>
      <c r="BL190" s="48">
        <v>21</v>
      </c>
    </row>
    <row r="191" spans="1:64" ht="15">
      <c r="A191" s="64" t="s">
        <v>262</v>
      </c>
      <c r="B191" s="64" t="s">
        <v>320</v>
      </c>
      <c r="C191" s="65" t="s">
        <v>2284</v>
      </c>
      <c r="D191" s="66">
        <v>3</v>
      </c>
      <c r="E191" s="67" t="s">
        <v>132</v>
      </c>
      <c r="F191" s="68">
        <v>35</v>
      </c>
      <c r="G191" s="65"/>
      <c r="H191" s="69"/>
      <c r="I191" s="70"/>
      <c r="J191" s="70"/>
      <c r="K191" s="34" t="s">
        <v>65</v>
      </c>
      <c r="L191" s="77">
        <v>191</v>
      </c>
      <c r="M191" s="77"/>
      <c r="N191" s="72"/>
      <c r="O191" s="79" t="s">
        <v>321</v>
      </c>
      <c r="P191" s="81">
        <v>43783.6971875</v>
      </c>
      <c r="Q191" s="79" t="s">
        <v>388</v>
      </c>
      <c r="R191" s="79"/>
      <c r="S191" s="79"/>
      <c r="T191" s="79"/>
      <c r="U191" s="79"/>
      <c r="V191" s="82" t="s">
        <v>515</v>
      </c>
      <c r="W191" s="81">
        <v>43783.6971875</v>
      </c>
      <c r="X191" s="82" t="s">
        <v>588</v>
      </c>
      <c r="Y191" s="79"/>
      <c r="Z191" s="79"/>
      <c r="AA191" s="85" t="s">
        <v>678</v>
      </c>
      <c r="AB191" s="79"/>
      <c r="AC191" s="79" t="b">
        <v>0</v>
      </c>
      <c r="AD191" s="79">
        <v>0</v>
      </c>
      <c r="AE191" s="85" t="s">
        <v>705</v>
      </c>
      <c r="AF191" s="79" t="b">
        <v>0</v>
      </c>
      <c r="AG191" s="79" t="s">
        <v>715</v>
      </c>
      <c r="AH191" s="79"/>
      <c r="AI191" s="85" t="s">
        <v>705</v>
      </c>
      <c r="AJ191" s="79" t="b">
        <v>0</v>
      </c>
      <c r="AK191" s="79">
        <v>2</v>
      </c>
      <c r="AL191" s="85" t="s">
        <v>679</v>
      </c>
      <c r="AM191" s="79" t="s">
        <v>730</v>
      </c>
      <c r="AN191" s="79" t="b">
        <v>0</v>
      </c>
      <c r="AO191" s="85" t="s">
        <v>679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2</v>
      </c>
      <c r="BE191" s="49">
        <v>11.11111111111111</v>
      </c>
      <c r="BF191" s="48">
        <v>0</v>
      </c>
      <c r="BG191" s="49">
        <v>0</v>
      </c>
      <c r="BH191" s="48">
        <v>0</v>
      </c>
      <c r="BI191" s="49">
        <v>0</v>
      </c>
      <c r="BJ191" s="48">
        <v>16</v>
      </c>
      <c r="BK191" s="49">
        <v>88.88888888888889</v>
      </c>
      <c r="BL191" s="48">
        <v>18</v>
      </c>
    </row>
    <row r="192" spans="1:64" ht="15">
      <c r="A192" s="64" t="s">
        <v>262</v>
      </c>
      <c r="B192" s="64" t="s">
        <v>263</v>
      </c>
      <c r="C192" s="65" t="s">
        <v>2284</v>
      </c>
      <c r="D192" s="66">
        <v>3</v>
      </c>
      <c r="E192" s="67" t="s">
        <v>132</v>
      </c>
      <c r="F192" s="68">
        <v>35</v>
      </c>
      <c r="G192" s="65"/>
      <c r="H192" s="69"/>
      <c r="I192" s="70"/>
      <c r="J192" s="70"/>
      <c r="K192" s="34" t="s">
        <v>65</v>
      </c>
      <c r="L192" s="77">
        <v>192</v>
      </c>
      <c r="M192" s="77"/>
      <c r="N192" s="72"/>
      <c r="O192" s="79" t="s">
        <v>321</v>
      </c>
      <c r="P192" s="81">
        <v>43783.6971875</v>
      </c>
      <c r="Q192" s="79" t="s">
        <v>388</v>
      </c>
      <c r="R192" s="79"/>
      <c r="S192" s="79"/>
      <c r="T192" s="79"/>
      <c r="U192" s="79"/>
      <c r="V192" s="82" t="s">
        <v>515</v>
      </c>
      <c r="W192" s="81">
        <v>43783.6971875</v>
      </c>
      <c r="X192" s="82" t="s">
        <v>588</v>
      </c>
      <c r="Y192" s="79"/>
      <c r="Z192" s="79"/>
      <c r="AA192" s="85" t="s">
        <v>678</v>
      </c>
      <c r="AB192" s="79"/>
      <c r="AC192" s="79" t="b">
        <v>0</v>
      </c>
      <c r="AD192" s="79">
        <v>0</v>
      </c>
      <c r="AE192" s="85" t="s">
        <v>705</v>
      </c>
      <c r="AF192" s="79" t="b">
        <v>0</v>
      </c>
      <c r="AG192" s="79" t="s">
        <v>715</v>
      </c>
      <c r="AH192" s="79"/>
      <c r="AI192" s="85" t="s">
        <v>705</v>
      </c>
      <c r="AJ192" s="79" t="b">
        <v>0</v>
      </c>
      <c r="AK192" s="79">
        <v>2</v>
      </c>
      <c r="AL192" s="85" t="s">
        <v>679</v>
      </c>
      <c r="AM192" s="79" t="s">
        <v>730</v>
      </c>
      <c r="AN192" s="79" t="b">
        <v>0</v>
      </c>
      <c r="AO192" s="85" t="s">
        <v>679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262</v>
      </c>
      <c r="B193" s="64" t="s">
        <v>253</v>
      </c>
      <c r="C193" s="65" t="s">
        <v>2284</v>
      </c>
      <c r="D193" s="66">
        <v>3</v>
      </c>
      <c r="E193" s="67" t="s">
        <v>132</v>
      </c>
      <c r="F193" s="68">
        <v>35</v>
      </c>
      <c r="G193" s="65"/>
      <c r="H193" s="69"/>
      <c r="I193" s="70"/>
      <c r="J193" s="70"/>
      <c r="K193" s="34" t="s">
        <v>65</v>
      </c>
      <c r="L193" s="77">
        <v>193</v>
      </c>
      <c r="M193" s="77"/>
      <c r="N193" s="72"/>
      <c r="O193" s="79" t="s">
        <v>321</v>
      </c>
      <c r="P193" s="81">
        <v>43783.6971875</v>
      </c>
      <c r="Q193" s="79" t="s">
        <v>388</v>
      </c>
      <c r="R193" s="79"/>
      <c r="S193" s="79"/>
      <c r="T193" s="79"/>
      <c r="U193" s="79"/>
      <c r="V193" s="82" t="s">
        <v>515</v>
      </c>
      <c r="W193" s="81">
        <v>43783.6971875</v>
      </c>
      <c r="X193" s="82" t="s">
        <v>588</v>
      </c>
      <c r="Y193" s="79"/>
      <c r="Z193" s="79"/>
      <c r="AA193" s="85" t="s">
        <v>678</v>
      </c>
      <c r="AB193" s="79"/>
      <c r="AC193" s="79" t="b">
        <v>0</v>
      </c>
      <c r="AD193" s="79">
        <v>0</v>
      </c>
      <c r="AE193" s="85" t="s">
        <v>705</v>
      </c>
      <c r="AF193" s="79" t="b">
        <v>0</v>
      </c>
      <c r="AG193" s="79" t="s">
        <v>715</v>
      </c>
      <c r="AH193" s="79"/>
      <c r="AI193" s="85" t="s">
        <v>705</v>
      </c>
      <c r="AJ193" s="79" t="b">
        <v>0</v>
      </c>
      <c r="AK193" s="79">
        <v>2</v>
      </c>
      <c r="AL193" s="85" t="s">
        <v>679</v>
      </c>
      <c r="AM193" s="79" t="s">
        <v>730</v>
      </c>
      <c r="AN193" s="79" t="b">
        <v>0</v>
      </c>
      <c r="AO193" s="85" t="s">
        <v>679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253</v>
      </c>
      <c r="B194" s="64" t="s">
        <v>320</v>
      </c>
      <c r="C194" s="65" t="s">
        <v>2284</v>
      </c>
      <c r="D194" s="66">
        <v>3</v>
      </c>
      <c r="E194" s="67" t="s">
        <v>132</v>
      </c>
      <c r="F194" s="68">
        <v>35</v>
      </c>
      <c r="G194" s="65"/>
      <c r="H194" s="69"/>
      <c r="I194" s="70"/>
      <c r="J194" s="70"/>
      <c r="K194" s="34" t="s">
        <v>65</v>
      </c>
      <c r="L194" s="77">
        <v>194</v>
      </c>
      <c r="M194" s="77"/>
      <c r="N194" s="72"/>
      <c r="O194" s="79" t="s">
        <v>321</v>
      </c>
      <c r="P194" s="81">
        <v>43782.97640046296</v>
      </c>
      <c r="Q194" s="79" t="s">
        <v>389</v>
      </c>
      <c r="R194" s="82" t="s">
        <v>425</v>
      </c>
      <c r="S194" s="79" t="s">
        <v>431</v>
      </c>
      <c r="T194" s="79"/>
      <c r="U194" s="82" t="s">
        <v>469</v>
      </c>
      <c r="V194" s="82" t="s">
        <v>469</v>
      </c>
      <c r="W194" s="81">
        <v>43782.97640046296</v>
      </c>
      <c r="X194" s="82" t="s">
        <v>589</v>
      </c>
      <c r="Y194" s="79"/>
      <c r="Z194" s="79"/>
      <c r="AA194" s="85" t="s">
        <v>679</v>
      </c>
      <c r="AB194" s="79"/>
      <c r="AC194" s="79" t="b">
        <v>0</v>
      </c>
      <c r="AD194" s="79">
        <v>8</v>
      </c>
      <c r="AE194" s="85" t="s">
        <v>705</v>
      </c>
      <c r="AF194" s="79" t="b">
        <v>0</v>
      </c>
      <c r="AG194" s="79" t="s">
        <v>715</v>
      </c>
      <c r="AH194" s="79"/>
      <c r="AI194" s="85" t="s">
        <v>705</v>
      </c>
      <c r="AJ194" s="79" t="b">
        <v>0</v>
      </c>
      <c r="AK194" s="79">
        <v>2</v>
      </c>
      <c r="AL194" s="85" t="s">
        <v>705</v>
      </c>
      <c r="AM194" s="79" t="s">
        <v>724</v>
      </c>
      <c r="AN194" s="79" t="b">
        <v>0</v>
      </c>
      <c r="AO194" s="85" t="s">
        <v>679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3</v>
      </c>
      <c r="BE194" s="49">
        <v>13.636363636363637</v>
      </c>
      <c r="BF194" s="48">
        <v>0</v>
      </c>
      <c r="BG194" s="49">
        <v>0</v>
      </c>
      <c r="BH194" s="48">
        <v>0</v>
      </c>
      <c r="BI194" s="49">
        <v>0</v>
      </c>
      <c r="BJ194" s="48">
        <v>19</v>
      </c>
      <c r="BK194" s="49">
        <v>86.36363636363636</v>
      </c>
      <c r="BL194" s="48">
        <v>22</v>
      </c>
    </row>
    <row r="195" spans="1:64" ht="15">
      <c r="A195" s="64" t="s">
        <v>263</v>
      </c>
      <c r="B195" s="64" t="s">
        <v>320</v>
      </c>
      <c r="C195" s="65" t="s">
        <v>2284</v>
      </c>
      <c r="D195" s="66">
        <v>3</v>
      </c>
      <c r="E195" s="67" t="s">
        <v>132</v>
      </c>
      <c r="F195" s="68">
        <v>35</v>
      </c>
      <c r="G195" s="65"/>
      <c r="H195" s="69"/>
      <c r="I195" s="70"/>
      <c r="J195" s="70"/>
      <c r="K195" s="34" t="s">
        <v>65</v>
      </c>
      <c r="L195" s="77">
        <v>195</v>
      </c>
      <c r="M195" s="77"/>
      <c r="N195" s="72"/>
      <c r="O195" s="79" t="s">
        <v>321</v>
      </c>
      <c r="P195" s="81">
        <v>43783.69658564815</v>
      </c>
      <c r="Q195" s="79" t="s">
        <v>388</v>
      </c>
      <c r="R195" s="79"/>
      <c r="S195" s="79"/>
      <c r="T195" s="79"/>
      <c r="U195" s="79"/>
      <c r="V195" s="82" t="s">
        <v>516</v>
      </c>
      <c r="W195" s="81">
        <v>43783.69658564815</v>
      </c>
      <c r="X195" s="82" t="s">
        <v>590</v>
      </c>
      <c r="Y195" s="79"/>
      <c r="Z195" s="79"/>
      <c r="AA195" s="85" t="s">
        <v>680</v>
      </c>
      <c r="AB195" s="79"/>
      <c r="AC195" s="79" t="b">
        <v>0</v>
      </c>
      <c r="AD195" s="79">
        <v>0</v>
      </c>
      <c r="AE195" s="85" t="s">
        <v>705</v>
      </c>
      <c r="AF195" s="79" t="b">
        <v>0</v>
      </c>
      <c r="AG195" s="79" t="s">
        <v>715</v>
      </c>
      <c r="AH195" s="79"/>
      <c r="AI195" s="85" t="s">
        <v>705</v>
      </c>
      <c r="AJ195" s="79" t="b">
        <v>0</v>
      </c>
      <c r="AK195" s="79">
        <v>2</v>
      </c>
      <c r="AL195" s="85" t="s">
        <v>679</v>
      </c>
      <c r="AM195" s="79" t="s">
        <v>724</v>
      </c>
      <c r="AN195" s="79" t="b">
        <v>0</v>
      </c>
      <c r="AO195" s="85" t="s">
        <v>679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2</v>
      </c>
      <c r="BE195" s="49">
        <v>11.11111111111111</v>
      </c>
      <c r="BF195" s="48">
        <v>0</v>
      </c>
      <c r="BG195" s="49">
        <v>0</v>
      </c>
      <c r="BH195" s="48">
        <v>0</v>
      </c>
      <c r="BI195" s="49">
        <v>0</v>
      </c>
      <c r="BJ195" s="48">
        <v>16</v>
      </c>
      <c r="BK195" s="49">
        <v>88.88888888888889</v>
      </c>
      <c r="BL195" s="48">
        <v>18</v>
      </c>
    </row>
    <row r="196" spans="1:64" ht="15">
      <c r="A196" s="64" t="s">
        <v>264</v>
      </c>
      <c r="B196" s="64" t="s">
        <v>320</v>
      </c>
      <c r="C196" s="65" t="s">
        <v>2284</v>
      </c>
      <c r="D196" s="66">
        <v>3</v>
      </c>
      <c r="E196" s="67" t="s">
        <v>132</v>
      </c>
      <c r="F196" s="68">
        <v>35</v>
      </c>
      <c r="G196" s="65"/>
      <c r="H196" s="69"/>
      <c r="I196" s="70"/>
      <c r="J196" s="70"/>
      <c r="K196" s="34" t="s">
        <v>65</v>
      </c>
      <c r="L196" s="77">
        <v>196</v>
      </c>
      <c r="M196" s="77"/>
      <c r="N196" s="72"/>
      <c r="O196" s="79" t="s">
        <v>321</v>
      </c>
      <c r="P196" s="81">
        <v>43783.702199074076</v>
      </c>
      <c r="Q196" s="79" t="s">
        <v>390</v>
      </c>
      <c r="R196" s="79"/>
      <c r="S196" s="79"/>
      <c r="T196" s="79" t="s">
        <v>458</v>
      </c>
      <c r="U196" s="79"/>
      <c r="V196" s="82" t="s">
        <v>517</v>
      </c>
      <c r="W196" s="81">
        <v>43783.702199074076</v>
      </c>
      <c r="X196" s="82" t="s">
        <v>591</v>
      </c>
      <c r="Y196" s="79"/>
      <c r="Z196" s="79"/>
      <c r="AA196" s="85" t="s">
        <v>681</v>
      </c>
      <c r="AB196" s="85" t="s">
        <v>679</v>
      </c>
      <c r="AC196" s="79" t="b">
        <v>0</v>
      </c>
      <c r="AD196" s="79">
        <v>0</v>
      </c>
      <c r="AE196" s="85" t="s">
        <v>706</v>
      </c>
      <c r="AF196" s="79" t="b">
        <v>0</v>
      </c>
      <c r="AG196" s="79" t="s">
        <v>715</v>
      </c>
      <c r="AH196" s="79"/>
      <c r="AI196" s="85" t="s">
        <v>705</v>
      </c>
      <c r="AJ196" s="79" t="b">
        <v>0</v>
      </c>
      <c r="AK196" s="79">
        <v>0</v>
      </c>
      <c r="AL196" s="85" t="s">
        <v>705</v>
      </c>
      <c r="AM196" s="79" t="s">
        <v>722</v>
      </c>
      <c r="AN196" s="79" t="b">
        <v>0</v>
      </c>
      <c r="AO196" s="85" t="s">
        <v>679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253</v>
      </c>
      <c r="B197" s="64" t="s">
        <v>263</v>
      </c>
      <c r="C197" s="65" t="s">
        <v>2285</v>
      </c>
      <c r="D197" s="66">
        <v>10</v>
      </c>
      <c r="E197" s="67" t="s">
        <v>136</v>
      </c>
      <c r="F197" s="68">
        <v>12</v>
      </c>
      <c r="G197" s="65"/>
      <c r="H197" s="69"/>
      <c r="I197" s="70"/>
      <c r="J197" s="70"/>
      <c r="K197" s="34" t="s">
        <v>66</v>
      </c>
      <c r="L197" s="77">
        <v>197</v>
      </c>
      <c r="M197" s="77"/>
      <c r="N197" s="72"/>
      <c r="O197" s="79" t="s">
        <v>321</v>
      </c>
      <c r="P197" s="81">
        <v>43773.825891203705</v>
      </c>
      <c r="Q197" s="79" t="s">
        <v>391</v>
      </c>
      <c r="R197" s="79"/>
      <c r="S197" s="79"/>
      <c r="T197" s="79"/>
      <c r="U197" s="79"/>
      <c r="V197" s="82" t="s">
        <v>509</v>
      </c>
      <c r="W197" s="81">
        <v>43773.825891203705</v>
      </c>
      <c r="X197" s="82" t="s">
        <v>592</v>
      </c>
      <c r="Y197" s="79"/>
      <c r="Z197" s="79"/>
      <c r="AA197" s="85" t="s">
        <v>682</v>
      </c>
      <c r="AB197" s="79"/>
      <c r="AC197" s="79" t="b">
        <v>0</v>
      </c>
      <c r="AD197" s="79">
        <v>0</v>
      </c>
      <c r="AE197" s="85" t="s">
        <v>705</v>
      </c>
      <c r="AF197" s="79" t="b">
        <v>0</v>
      </c>
      <c r="AG197" s="79" t="s">
        <v>715</v>
      </c>
      <c r="AH197" s="79"/>
      <c r="AI197" s="85" t="s">
        <v>705</v>
      </c>
      <c r="AJ197" s="79" t="b">
        <v>0</v>
      </c>
      <c r="AK197" s="79">
        <v>30</v>
      </c>
      <c r="AL197" s="85" t="s">
        <v>687</v>
      </c>
      <c r="AM197" s="79" t="s">
        <v>720</v>
      </c>
      <c r="AN197" s="79" t="b">
        <v>0</v>
      </c>
      <c r="AO197" s="85" t="s">
        <v>687</v>
      </c>
      <c r="AP197" s="79" t="s">
        <v>176</v>
      </c>
      <c r="AQ197" s="79">
        <v>0</v>
      </c>
      <c r="AR197" s="79">
        <v>0</v>
      </c>
      <c r="AS197" s="79"/>
      <c r="AT197" s="79"/>
      <c r="AU197" s="79"/>
      <c r="AV197" s="79"/>
      <c r="AW197" s="79"/>
      <c r="AX197" s="79"/>
      <c r="AY197" s="79"/>
      <c r="AZ197" s="79"/>
      <c r="BA197">
        <v>6</v>
      </c>
      <c r="BB197" s="78" t="str">
        <f>REPLACE(INDEX(GroupVertices[Group],MATCH(Edges[[#This Row],[Vertex 1]],GroupVertices[Vertex],0)),1,1,"")</f>
        <v>1</v>
      </c>
      <c r="BC197" s="78" t="str">
        <f>REPLACE(INDEX(GroupVertices[Group],MATCH(Edges[[#This Row],[Vertex 2]],GroupVertices[Vertex],0)),1,1,"")</f>
        <v>1</v>
      </c>
      <c r="BD197" s="48">
        <v>0</v>
      </c>
      <c r="BE197" s="49">
        <v>0</v>
      </c>
      <c r="BF197" s="48">
        <v>1</v>
      </c>
      <c r="BG197" s="49">
        <v>3.8461538461538463</v>
      </c>
      <c r="BH197" s="48">
        <v>0</v>
      </c>
      <c r="BI197" s="49">
        <v>0</v>
      </c>
      <c r="BJ197" s="48">
        <v>25</v>
      </c>
      <c r="BK197" s="49">
        <v>96.15384615384616</v>
      </c>
      <c r="BL197" s="48">
        <v>26</v>
      </c>
    </row>
    <row r="198" spans="1:64" ht="15">
      <c r="A198" s="64" t="s">
        <v>253</v>
      </c>
      <c r="B198" s="64" t="s">
        <v>263</v>
      </c>
      <c r="C198" s="65" t="s">
        <v>2285</v>
      </c>
      <c r="D198" s="66">
        <v>10</v>
      </c>
      <c r="E198" s="67" t="s">
        <v>136</v>
      </c>
      <c r="F198" s="68">
        <v>12</v>
      </c>
      <c r="G198" s="65"/>
      <c r="H198" s="69"/>
      <c r="I198" s="70"/>
      <c r="J198" s="70"/>
      <c r="K198" s="34" t="s">
        <v>66</v>
      </c>
      <c r="L198" s="77">
        <v>198</v>
      </c>
      <c r="M198" s="77"/>
      <c r="N198" s="72"/>
      <c r="O198" s="79" t="s">
        <v>321</v>
      </c>
      <c r="P198" s="81">
        <v>43775.57090277778</v>
      </c>
      <c r="Q198" s="79" t="s">
        <v>392</v>
      </c>
      <c r="R198" s="79"/>
      <c r="S198" s="79"/>
      <c r="T198" s="79"/>
      <c r="U198" s="79"/>
      <c r="V198" s="82" t="s">
        <v>509</v>
      </c>
      <c r="W198" s="81">
        <v>43775.57090277778</v>
      </c>
      <c r="X198" s="82" t="s">
        <v>593</v>
      </c>
      <c r="Y198" s="79"/>
      <c r="Z198" s="79"/>
      <c r="AA198" s="85" t="s">
        <v>683</v>
      </c>
      <c r="AB198" s="79"/>
      <c r="AC198" s="79" t="b">
        <v>0</v>
      </c>
      <c r="AD198" s="79">
        <v>0</v>
      </c>
      <c r="AE198" s="85" t="s">
        <v>705</v>
      </c>
      <c r="AF198" s="79" t="b">
        <v>0</v>
      </c>
      <c r="AG198" s="79" t="s">
        <v>715</v>
      </c>
      <c r="AH198" s="79"/>
      <c r="AI198" s="85" t="s">
        <v>705</v>
      </c>
      <c r="AJ198" s="79" t="b">
        <v>0</v>
      </c>
      <c r="AK198" s="79">
        <v>3</v>
      </c>
      <c r="AL198" s="85" t="s">
        <v>688</v>
      </c>
      <c r="AM198" s="79" t="s">
        <v>720</v>
      </c>
      <c r="AN198" s="79" t="b">
        <v>0</v>
      </c>
      <c r="AO198" s="85" t="s">
        <v>688</v>
      </c>
      <c r="AP198" s="79" t="s">
        <v>176</v>
      </c>
      <c r="AQ198" s="79">
        <v>0</v>
      </c>
      <c r="AR198" s="79">
        <v>0</v>
      </c>
      <c r="AS198" s="79"/>
      <c r="AT198" s="79"/>
      <c r="AU198" s="79"/>
      <c r="AV198" s="79"/>
      <c r="AW198" s="79"/>
      <c r="AX198" s="79"/>
      <c r="AY198" s="79"/>
      <c r="AZ198" s="79"/>
      <c r="BA198">
        <v>6</v>
      </c>
      <c r="BB198" s="78" t="str">
        <f>REPLACE(INDEX(GroupVertices[Group],MATCH(Edges[[#This Row],[Vertex 1]],GroupVertices[Vertex],0)),1,1,"")</f>
        <v>1</v>
      </c>
      <c r="BC198" s="78" t="str">
        <f>REPLACE(INDEX(GroupVertices[Group],MATCH(Edges[[#This Row],[Vertex 2]],GroupVertices[Vertex],0)),1,1,"")</f>
        <v>1</v>
      </c>
      <c r="BD198" s="48">
        <v>0</v>
      </c>
      <c r="BE198" s="49">
        <v>0</v>
      </c>
      <c r="BF198" s="48">
        <v>1</v>
      </c>
      <c r="BG198" s="49">
        <v>4.545454545454546</v>
      </c>
      <c r="BH198" s="48">
        <v>0</v>
      </c>
      <c r="BI198" s="49">
        <v>0</v>
      </c>
      <c r="BJ198" s="48">
        <v>21</v>
      </c>
      <c r="BK198" s="49">
        <v>95.45454545454545</v>
      </c>
      <c r="BL198" s="48">
        <v>22</v>
      </c>
    </row>
    <row r="199" spans="1:64" ht="15">
      <c r="A199" s="64" t="s">
        <v>253</v>
      </c>
      <c r="B199" s="64" t="s">
        <v>263</v>
      </c>
      <c r="C199" s="65" t="s">
        <v>2285</v>
      </c>
      <c r="D199" s="66">
        <v>10</v>
      </c>
      <c r="E199" s="67" t="s">
        <v>136</v>
      </c>
      <c r="F199" s="68">
        <v>12</v>
      </c>
      <c r="G199" s="65"/>
      <c r="H199" s="69"/>
      <c r="I199" s="70"/>
      <c r="J199" s="70"/>
      <c r="K199" s="34" t="s">
        <v>66</v>
      </c>
      <c r="L199" s="77">
        <v>199</v>
      </c>
      <c r="M199" s="77"/>
      <c r="N199" s="72"/>
      <c r="O199" s="79" t="s">
        <v>321</v>
      </c>
      <c r="P199" s="81">
        <v>43777.460011574076</v>
      </c>
      <c r="Q199" s="79" t="s">
        <v>393</v>
      </c>
      <c r="R199" s="79"/>
      <c r="S199" s="79"/>
      <c r="T199" s="79"/>
      <c r="U199" s="79"/>
      <c r="V199" s="82" t="s">
        <v>509</v>
      </c>
      <c r="W199" s="81">
        <v>43777.460011574076</v>
      </c>
      <c r="X199" s="82" t="s">
        <v>594</v>
      </c>
      <c r="Y199" s="79"/>
      <c r="Z199" s="79"/>
      <c r="AA199" s="85" t="s">
        <v>684</v>
      </c>
      <c r="AB199" s="79"/>
      <c r="AC199" s="79" t="b">
        <v>0</v>
      </c>
      <c r="AD199" s="79">
        <v>0</v>
      </c>
      <c r="AE199" s="85" t="s">
        <v>705</v>
      </c>
      <c r="AF199" s="79" t="b">
        <v>0</v>
      </c>
      <c r="AG199" s="79" t="s">
        <v>715</v>
      </c>
      <c r="AH199" s="79"/>
      <c r="AI199" s="85" t="s">
        <v>705</v>
      </c>
      <c r="AJ199" s="79" t="b">
        <v>0</v>
      </c>
      <c r="AK199" s="79">
        <v>13</v>
      </c>
      <c r="AL199" s="85" t="s">
        <v>689</v>
      </c>
      <c r="AM199" s="79" t="s">
        <v>720</v>
      </c>
      <c r="AN199" s="79" t="b">
        <v>0</v>
      </c>
      <c r="AO199" s="85" t="s">
        <v>689</v>
      </c>
      <c r="AP199" s="79" t="s">
        <v>176</v>
      </c>
      <c r="AQ199" s="79">
        <v>0</v>
      </c>
      <c r="AR199" s="79">
        <v>0</v>
      </c>
      <c r="AS199" s="79"/>
      <c r="AT199" s="79"/>
      <c r="AU199" s="79"/>
      <c r="AV199" s="79"/>
      <c r="AW199" s="79"/>
      <c r="AX199" s="79"/>
      <c r="AY199" s="79"/>
      <c r="AZ199" s="79"/>
      <c r="BA199">
        <v>6</v>
      </c>
      <c r="BB199" s="78" t="str">
        <f>REPLACE(INDEX(GroupVertices[Group],MATCH(Edges[[#This Row],[Vertex 1]],GroupVertices[Vertex],0)),1,1,"")</f>
        <v>1</v>
      </c>
      <c r="BC199" s="78" t="str">
        <f>REPLACE(INDEX(GroupVertices[Group],MATCH(Edges[[#This Row],[Vertex 2]],GroupVertices[Vertex],0)),1,1,"")</f>
        <v>1</v>
      </c>
      <c r="BD199" s="48">
        <v>1</v>
      </c>
      <c r="BE199" s="49">
        <v>4.545454545454546</v>
      </c>
      <c r="BF199" s="48">
        <v>0</v>
      </c>
      <c r="BG199" s="49">
        <v>0</v>
      </c>
      <c r="BH199" s="48">
        <v>0</v>
      </c>
      <c r="BI199" s="49">
        <v>0</v>
      </c>
      <c r="BJ199" s="48">
        <v>21</v>
      </c>
      <c r="BK199" s="49">
        <v>95.45454545454545</v>
      </c>
      <c r="BL199" s="48">
        <v>22</v>
      </c>
    </row>
    <row r="200" spans="1:64" ht="15">
      <c r="A200" s="64" t="s">
        <v>253</v>
      </c>
      <c r="B200" s="64" t="s">
        <v>263</v>
      </c>
      <c r="C200" s="65" t="s">
        <v>2285</v>
      </c>
      <c r="D200" s="66">
        <v>10</v>
      </c>
      <c r="E200" s="67" t="s">
        <v>136</v>
      </c>
      <c r="F200" s="68">
        <v>12</v>
      </c>
      <c r="G200" s="65"/>
      <c r="H200" s="69"/>
      <c r="I200" s="70"/>
      <c r="J200" s="70"/>
      <c r="K200" s="34" t="s">
        <v>66</v>
      </c>
      <c r="L200" s="77">
        <v>200</v>
      </c>
      <c r="M200" s="77"/>
      <c r="N200" s="72"/>
      <c r="O200" s="79" t="s">
        <v>321</v>
      </c>
      <c r="P200" s="81">
        <v>43777.46178240741</v>
      </c>
      <c r="Q200" s="79" t="s">
        <v>394</v>
      </c>
      <c r="R200" s="82" t="s">
        <v>426</v>
      </c>
      <c r="S200" s="79" t="s">
        <v>442</v>
      </c>
      <c r="T200" s="79"/>
      <c r="U200" s="79"/>
      <c r="V200" s="82" t="s">
        <v>509</v>
      </c>
      <c r="W200" s="81">
        <v>43777.46178240741</v>
      </c>
      <c r="X200" s="82" t="s">
        <v>595</v>
      </c>
      <c r="Y200" s="79"/>
      <c r="Z200" s="79"/>
      <c r="AA200" s="85" t="s">
        <v>685</v>
      </c>
      <c r="AB200" s="79"/>
      <c r="AC200" s="79" t="b">
        <v>0</v>
      </c>
      <c r="AD200" s="79">
        <v>0</v>
      </c>
      <c r="AE200" s="85" t="s">
        <v>705</v>
      </c>
      <c r="AF200" s="79" t="b">
        <v>0</v>
      </c>
      <c r="AG200" s="79" t="s">
        <v>715</v>
      </c>
      <c r="AH200" s="79"/>
      <c r="AI200" s="85" t="s">
        <v>705</v>
      </c>
      <c r="AJ200" s="79" t="b">
        <v>0</v>
      </c>
      <c r="AK200" s="79">
        <v>13</v>
      </c>
      <c r="AL200" s="85" t="s">
        <v>690</v>
      </c>
      <c r="AM200" s="79" t="s">
        <v>720</v>
      </c>
      <c r="AN200" s="79" t="b">
        <v>0</v>
      </c>
      <c r="AO200" s="85" t="s">
        <v>690</v>
      </c>
      <c r="AP200" s="79" t="s">
        <v>176</v>
      </c>
      <c r="AQ200" s="79">
        <v>0</v>
      </c>
      <c r="AR200" s="79">
        <v>0</v>
      </c>
      <c r="AS200" s="79"/>
      <c r="AT200" s="79"/>
      <c r="AU200" s="79"/>
      <c r="AV200" s="79"/>
      <c r="AW200" s="79"/>
      <c r="AX200" s="79"/>
      <c r="AY200" s="79"/>
      <c r="AZ200" s="79"/>
      <c r="BA200">
        <v>6</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16</v>
      </c>
      <c r="BK200" s="49">
        <v>100</v>
      </c>
      <c r="BL200" s="48">
        <v>16</v>
      </c>
    </row>
    <row r="201" spans="1:64" ht="15">
      <c r="A201" s="64" t="s">
        <v>253</v>
      </c>
      <c r="B201" s="64" t="s">
        <v>263</v>
      </c>
      <c r="C201" s="65" t="s">
        <v>2285</v>
      </c>
      <c r="D201" s="66">
        <v>10</v>
      </c>
      <c r="E201" s="67" t="s">
        <v>136</v>
      </c>
      <c r="F201" s="68">
        <v>12</v>
      </c>
      <c r="G201" s="65"/>
      <c r="H201" s="69"/>
      <c r="I201" s="70"/>
      <c r="J201" s="70"/>
      <c r="K201" s="34" t="s">
        <v>66</v>
      </c>
      <c r="L201" s="77">
        <v>201</v>
      </c>
      <c r="M201" s="77"/>
      <c r="N201" s="72"/>
      <c r="O201" s="79" t="s">
        <v>321</v>
      </c>
      <c r="P201" s="81">
        <v>43782.97640046296</v>
      </c>
      <c r="Q201" s="79" t="s">
        <v>389</v>
      </c>
      <c r="R201" s="82" t="s">
        <v>425</v>
      </c>
      <c r="S201" s="79" t="s">
        <v>431</v>
      </c>
      <c r="T201" s="79"/>
      <c r="U201" s="82" t="s">
        <v>469</v>
      </c>
      <c r="V201" s="82" t="s">
        <v>469</v>
      </c>
      <c r="W201" s="81">
        <v>43782.97640046296</v>
      </c>
      <c r="X201" s="82" t="s">
        <v>589</v>
      </c>
      <c r="Y201" s="79"/>
      <c r="Z201" s="79"/>
      <c r="AA201" s="85" t="s">
        <v>679</v>
      </c>
      <c r="AB201" s="79"/>
      <c r="AC201" s="79" t="b">
        <v>0</v>
      </c>
      <c r="AD201" s="79">
        <v>8</v>
      </c>
      <c r="AE201" s="85" t="s">
        <v>705</v>
      </c>
      <c r="AF201" s="79" t="b">
        <v>0</v>
      </c>
      <c r="AG201" s="79" t="s">
        <v>715</v>
      </c>
      <c r="AH201" s="79"/>
      <c r="AI201" s="85" t="s">
        <v>705</v>
      </c>
      <c r="AJ201" s="79" t="b">
        <v>0</v>
      </c>
      <c r="AK201" s="79">
        <v>2</v>
      </c>
      <c r="AL201" s="85" t="s">
        <v>705</v>
      </c>
      <c r="AM201" s="79" t="s">
        <v>724</v>
      </c>
      <c r="AN201" s="79" t="b">
        <v>0</v>
      </c>
      <c r="AO201" s="85" t="s">
        <v>679</v>
      </c>
      <c r="AP201" s="79" t="s">
        <v>176</v>
      </c>
      <c r="AQ201" s="79">
        <v>0</v>
      </c>
      <c r="AR201" s="79">
        <v>0</v>
      </c>
      <c r="AS201" s="79"/>
      <c r="AT201" s="79"/>
      <c r="AU201" s="79"/>
      <c r="AV201" s="79"/>
      <c r="AW201" s="79"/>
      <c r="AX201" s="79"/>
      <c r="AY201" s="79"/>
      <c r="AZ201" s="79"/>
      <c r="BA201">
        <v>6</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253</v>
      </c>
      <c r="B202" s="64" t="s">
        <v>263</v>
      </c>
      <c r="C202" s="65" t="s">
        <v>2285</v>
      </c>
      <c r="D202" s="66">
        <v>10</v>
      </c>
      <c r="E202" s="67" t="s">
        <v>136</v>
      </c>
      <c r="F202" s="68">
        <v>12</v>
      </c>
      <c r="G202" s="65"/>
      <c r="H202" s="69"/>
      <c r="I202" s="70"/>
      <c r="J202" s="70"/>
      <c r="K202" s="34" t="s">
        <v>66</v>
      </c>
      <c r="L202" s="77">
        <v>202</v>
      </c>
      <c r="M202" s="77"/>
      <c r="N202" s="72"/>
      <c r="O202" s="79" t="s">
        <v>321</v>
      </c>
      <c r="P202" s="81">
        <v>43782.97804398148</v>
      </c>
      <c r="Q202" s="79" t="s">
        <v>395</v>
      </c>
      <c r="R202" s="79"/>
      <c r="S202" s="79"/>
      <c r="T202" s="79"/>
      <c r="U202" s="79"/>
      <c r="V202" s="82" t="s">
        <v>509</v>
      </c>
      <c r="W202" s="81">
        <v>43782.97804398148</v>
      </c>
      <c r="X202" s="82" t="s">
        <v>596</v>
      </c>
      <c r="Y202" s="79"/>
      <c r="Z202" s="79"/>
      <c r="AA202" s="85" t="s">
        <v>686</v>
      </c>
      <c r="AB202" s="79"/>
      <c r="AC202" s="79" t="b">
        <v>0</v>
      </c>
      <c r="AD202" s="79">
        <v>8</v>
      </c>
      <c r="AE202" s="85" t="s">
        <v>705</v>
      </c>
      <c r="AF202" s="79" t="b">
        <v>0</v>
      </c>
      <c r="AG202" s="79" t="s">
        <v>715</v>
      </c>
      <c r="AH202" s="79"/>
      <c r="AI202" s="85" t="s">
        <v>705</v>
      </c>
      <c r="AJ202" s="79" t="b">
        <v>0</v>
      </c>
      <c r="AK202" s="79">
        <v>0</v>
      </c>
      <c r="AL202" s="85" t="s">
        <v>705</v>
      </c>
      <c r="AM202" s="79" t="s">
        <v>719</v>
      </c>
      <c r="AN202" s="79" t="b">
        <v>0</v>
      </c>
      <c r="AO202" s="85" t="s">
        <v>686</v>
      </c>
      <c r="AP202" s="79" t="s">
        <v>176</v>
      </c>
      <c r="AQ202" s="79">
        <v>0</v>
      </c>
      <c r="AR202" s="79">
        <v>0</v>
      </c>
      <c r="AS202" s="79"/>
      <c r="AT202" s="79"/>
      <c r="AU202" s="79"/>
      <c r="AV202" s="79"/>
      <c r="AW202" s="79"/>
      <c r="AX202" s="79"/>
      <c r="AY202" s="79"/>
      <c r="AZ202" s="79"/>
      <c r="BA202">
        <v>6</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6</v>
      </c>
      <c r="BK202" s="49">
        <v>100</v>
      </c>
      <c r="BL202" s="48">
        <v>6</v>
      </c>
    </row>
    <row r="203" spans="1:64" ht="15">
      <c r="A203" s="64" t="s">
        <v>263</v>
      </c>
      <c r="B203" s="64" t="s">
        <v>263</v>
      </c>
      <c r="C203" s="65" t="s">
        <v>2285</v>
      </c>
      <c r="D203" s="66">
        <v>10</v>
      </c>
      <c r="E203" s="67" t="s">
        <v>136</v>
      </c>
      <c r="F203" s="68">
        <v>12</v>
      </c>
      <c r="G203" s="65"/>
      <c r="H203" s="69"/>
      <c r="I203" s="70"/>
      <c r="J203" s="70"/>
      <c r="K203" s="34" t="s">
        <v>65</v>
      </c>
      <c r="L203" s="77">
        <v>203</v>
      </c>
      <c r="M203" s="77"/>
      <c r="N203" s="72"/>
      <c r="O203" s="79" t="s">
        <v>176</v>
      </c>
      <c r="P203" s="81">
        <v>43772.975023148145</v>
      </c>
      <c r="Q203" s="79" t="s">
        <v>396</v>
      </c>
      <c r="R203" s="82" t="s">
        <v>427</v>
      </c>
      <c r="S203" s="79" t="s">
        <v>441</v>
      </c>
      <c r="T203" s="79"/>
      <c r="U203" s="82" t="s">
        <v>470</v>
      </c>
      <c r="V203" s="82" t="s">
        <v>470</v>
      </c>
      <c r="W203" s="81">
        <v>43772.975023148145</v>
      </c>
      <c r="X203" s="82" t="s">
        <v>597</v>
      </c>
      <c r="Y203" s="79"/>
      <c r="Z203" s="79"/>
      <c r="AA203" s="85" t="s">
        <v>687</v>
      </c>
      <c r="AB203" s="79"/>
      <c r="AC203" s="79" t="b">
        <v>0</v>
      </c>
      <c r="AD203" s="79">
        <v>39</v>
      </c>
      <c r="AE203" s="85" t="s">
        <v>705</v>
      </c>
      <c r="AF203" s="79" t="b">
        <v>0</v>
      </c>
      <c r="AG203" s="79" t="s">
        <v>715</v>
      </c>
      <c r="AH203" s="79"/>
      <c r="AI203" s="85" t="s">
        <v>705</v>
      </c>
      <c r="AJ203" s="79" t="b">
        <v>0</v>
      </c>
      <c r="AK203" s="79">
        <v>30</v>
      </c>
      <c r="AL203" s="85" t="s">
        <v>705</v>
      </c>
      <c r="AM203" s="79" t="s">
        <v>729</v>
      </c>
      <c r="AN203" s="79" t="b">
        <v>0</v>
      </c>
      <c r="AO203" s="85" t="s">
        <v>687</v>
      </c>
      <c r="AP203" s="79" t="s">
        <v>731</v>
      </c>
      <c r="AQ203" s="79">
        <v>0</v>
      </c>
      <c r="AR203" s="79">
        <v>0</v>
      </c>
      <c r="AS203" s="79"/>
      <c r="AT203" s="79"/>
      <c r="AU203" s="79"/>
      <c r="AV203" s="79"/>
      <c r="AW203" s="79"/>
      <c r="AX203" s="79"/>
      <c r="AY203" s="79"/>
      <c r="AZ203" s="79"/>
      <c r="BA203">
        <v>4</v>
      </c>
      <c r="BB203" s="78" t="str">
        <f>REPLACE(INDEX(GroupVertices[Group],MATCH(Edges[[#This Row],[Vertex 1]],GroupVertices[Vertex],0)),1,1,"")</f>
        <v>1</v>
      </c>
      <c r="BC203" s="78" t="str">
        <f>REPLACE(INDEX(GroupVertices[Group],MATCH(Edges[[#This Row],[Vertex 2]],GroupVertices[Vertex],0)),1,1,"")</f>
        <v>1</v>
      </c>
      <c r="BD203" s="48">
        <v>0</v>
      </c>
      <c r="BE203" s="49">
        <v>0</v>
      </c>
      <c r="BF203" s="48">
        <v>2</v>
      </c>
      <c r="BG203" s="49">
        <v>5.882352941176471</v>
      </c>
      <c r="BH203" s="48">
        <v>0</v>
      </c>
      <c r="BI203" s="49">
        <v>0</v>
      </c>
      <c r="BJ203" s="48">
        <v>32</v>
      </c>
      <c r="BK203" s="49">
        <v>94.11764705882354</v>
      </c>
      <c r="BL203" s="48">
        <v>34</v>
      </c>
    </row>
    <row r="204" spans="1:64" ht="15">
      <c r="A204" s="64" t="s">
        <v>263</v>
      </c>
      <c r="B204" s="64" t="s">
        <v>263</v>
      </c>
      <c r="C204" s="65" t="s">
        <v>2285</v>
      </c>
      <c r="D204" s="66">
        <v>10</v>
      </c>
      <c r="E204" s="67" t="s">
        <v>136</v>
      </c>
      <c r="F204" s="68">
        <v>12</v>
      </c>
      <c r="G204" s="65"/>
      <c r="H204" s="69"/>
      <c r="I204" s="70"/>
      <c r="J204" s="70"/>
      <c r="K204" s="34" t="s">
        <v>65</v>
      </c>
      <c r="L204" s="77">
        <v>204</v>
      </c>
      <c r="M204" s="77"/>
      <c r="N204" s="72"/>
      <c r="O204" s="79" t="s">
        <v>176</v>
      </c>
      <c r="P204" s="81">
        <v>43775.529652777775</v>
      </c>
      <c r="Q204" s="79" t="s">
        <v>397</v>
      </c>
      <c r="R204" s="82" t="s">
        <v>428</v>
      </c>
      <c r="S204" s="79" t="s">
        <v>443</v>
      </c>
      <c r="T204" s="79"/>
      <c r="U204" s="79"/>
      <c r="V204" s="82" t="s">
        <v>516</v>
      </c>
      <c r="W204" s="81">
        <v>43775.529652777775</v>
      </c>
      <c r="X204" s="82" t="s">
        <v>598</v>
      </c>
      <c r="Y204" s="79"/>
      <c r="Z204" s="79"/>
      <c r="AA204" s="85" t="s">
        <v>688</v>
      </c>
      <c r="AB204" s="79"/>
      <c r="AC204" s="79" t="b">
        <v>0</v>
      </c>
      <c r="AD204" s="79">
        <v>4</v>
      </c>
      <c r="AE204" s="85" t="s">
        <v>705</v>
      </c>
      <c r="AF204" s="79" t="b">
        <v>0</v>
      </c>
      <c r="AG204" s="79" t="s">
        <v>715</v>
      </c>
      <c r="AH204" s="79"/>
      <c r="AI204" s="85" t="s">
        <v>705</v>
      </c>
      <c r="AJ204" s="79" t="b">
        <v>0</v>
      </c>
      <c r="AK204" s="79">
        <v>3</v>
      </c>
      <c r="AL204" s="85" t="s">
        <v>705</v>
      </c>
      <c r="AM204" s="79" t="s">
        <v>724</v>
      </c>
      <c r="AN204" s="79" t="b">
        <v>0</v>
      </c>
      <c r="AO204" s="85" t="s">
        <v>688</v>
      </c>
      <c r="AP204" s="79" t="s">
        <v>731</v>
      </c>
      <c r="AQ204" s="79">
        <v>0</v>
      </c>
      <c r="AR204" s="79">
        <v>0</v>
      </c>
      <c r="AS204" s="79"/>
      <c r="AT204" s="79"/>
      <c r="AU204" s="79"/>
      <c r="AV204" s="79"/>
      <c r="AW204" s="79"/>
      <c r="AX204" s="79"/>
      <c r="AY204" s="79"/>
      <c r="AZ204" s="79"/>
      <c r="BA204">
        <v>4</v>
      </c>
      <c r="BB204" s="78" t="str">
        <f>REPLACE(INDEX(GroupVertices[Group],MATCH(Edges[[#This Row],[Vertex 1]],GroupVertices[Vertex],0)),1,1,"")</f>
        <v>1</v>
      </c>
      <c r="BC204" s="78" t="str">
        <f>REPLACE(INDEX(GroupVertices[Group],MATCH(Edges[[#This Row],[Vertex 2]],GroupVertices[Vertex],0)),1,1,"")</f>
        <v>1</v>
      </c>
      <c r="BD204" s="48">
        <v>0</v>
      </c>
      <c r="BE204" s="49">
        <v>0</v>
      </c>
      <c r="BF204" s="48">
        <v>1</v>
      </c>
      <c r="BG204" s="49">
        <v>2.6315789473684212</v>
      </c>
      <c r="BH204" s="48">
        <v>0</v>
      </c>
      <c r="BI204" s="49">
        <v>0</v>
      </c>
      <c r="BJ204" s="48">
        <v>37</v>
      </c>
      <c r="BK204" s="49">
        <v>97.36842105263158</v>
      </c>
      <c r="BL204" s="48">
        <v>38</v>
      </c>
    </row>
    <row r="205" spans="1:64" ht="15">
      <c r="A205" s="64" t="s">
        <v>263</v>
      </c>
      <c r="B205" s="64" t="s">
        <v>263</v>
      </c>
      <c r="C205" s="65" t="s">
        <v>2285</v>
      </c>
      <c r="D205" s="66">
        <v>10</v>
      </c>
      <c r="E205" s="67" t="s">
        <v>136</v>
      </c>
      <c r="F205" s="68">
        <v>12</v>
      </c>
      <c r="G205" s="65"/>
      <c r="H205" s="69"/>
      <c r="I205" s="70"/>
      <c r="J205" s="70"/>
      <c r="K205" s="34" t="s">
        <v>65</v>
      </c>
      <c r="L205" s="77">
        <v>205</v>
      </c>
      <c r="M205" s="77"/>
      <c r="N205" s="72"/>
      <c r="O205" s="79" t="s">
        <v>176</v>
      </c>
      <c r="P205" s="81">
        <v>43776.88680555556</v>
      </c>
      <c r="Q205" s="79" t="s">
        <v>398</v>
      </c>
      <c r="R205" s="82" t="s">
        <v>429</v>
      </c>
      <c r="S205" s="79" t="s">
        <v>441</v>
      </c>
      <c r="T205" s="79"/>
      <c r="U205" s="79"/>
      <c r="V205" s="82" t="s">
        <v>516</v>
      </c>
      <c r="W205" s="81">
        <v>43776.88680555556</v>
      </c>
      <c r="X205" s="82" t="s">
        <v>599</v>
      </c>
      <c r="Y205" s="79"/>
      <c r="Z205" s="79"/>
      <c r="AA205" s="85" t="s">
        <v>689</v>
      </c>
      <c r="AB205" s="79"/>
      <c r="AC205" s="79" t="b">
        <v>0</v>
      </c>
      <c r="AD205" s="79">
        <v>11</v>
      </c>
      <c r="AE205" s="85" t="s">
        <v>705</v>
      </c>
      <c r="AF205" s="79" t="b">
        <v>0</v>
      </c>
      <c r="AG205" s="79" t="s">
        <v>715</v>
      </c>
      <c r="AH205" s="79"/>
      <c r="AI205" s="85" t="s">
        <v>705</v>
      </c>
      <c r="AJ205" s="79" t="b">
        <v>0</v>
      </c>
      <c r="AK205" s="79">
        <v>13</v>
      </c>
      <c r="AL205" s="85" t="s">
        <v>705</v>
      </c>
      <c r="AM205" s="79" t="s">
        <v>729</v>
      </c>
      <c r="AN205" s="79" t="b">
        <v>0</v>
      </c>
      <c r="AO205" s="85" t="s">
        <v>689</v>
      </c>
      <c r="AP205" s="79" t="s">
        <v>731</v>
      </c>
      <c r="AQ205" s="79">
        <v>0</v>
      </c>
      <c r="AR205" s="79">
        <v>0</v>
      </c>
      <c r="AS205" s="79"/>
      <c r="AT205" s="79"/>
      <c r="AU205" s="79"/>
      <c r="AV205" s="79"/>
      <c r="AW205" s="79"/>
      <c r="AX205" s="79"/>
      <c r="AY205" s="79"/>
      <c r="AZ205" s="79"/>
      <c r="BA205">
        <v>4</v>
      </c>
      <c r="BB205" s="78" t="str">
        <f>REPLACE(INDEX(GroupVertices[Group],MATCH(Edges[[#This Row],[Vertex 1]],GroupVertices[Vertex],0)),1,1,"")</f>
        <v>1</v>
      </c>
      <c r="BC205" s="78" t="str">
        <f>REPLACE(INDEX(GroupVertices[Group],MATCH(Edges[[#This Row],[Vertex 2]],GroupVertices[Vertex],0)),1,1,"")</f>
        <v>1</v>
      </c>
      <c r="BD205" s="48">
        <v>4</v>
      </c>
      <c r="BE205" s="49">
        <v>10.526315789473685</v>
      </c>
      <c r="BF205" s="48">
        <v>0</v>
      </c>
      <c r="BG205" s="49">
        <v>0</v>
      </c>
      <c r="BH205" s="48">
        <v>0</v>
      </c>
      <c r="BI205" s="49">
        <v>0</v>
      </c>
      <c r="BJ205" s="48">
        <v>34</v>
      </c>
      <c r="BK205" s="49">
        <v>89.47368421052632</v>
      </c>
      <c r="BL205" s="48">
        <v>38</v>
      </c>
    </row>
    <row r="206" spans="1:64" ht="15">
      <c r="A206" s="64" t="s">
        <v>263</v>
      </c>
      <c r="B206" s="64" t="s">
        <v>263</v>
      </c>
      <c r="C206" s="65" t="s">
        <v>2285</v>
      </c>
      <c r="D206" s="66">
        <v>10</v>
      </c>
      <c r="E206" s="67" t="s">
        <v>136</v>
      </c>
      <c r="F206" s="68">
        <v>12</v>
      </c>
      <c r="G206" s="65"/>
      <c r="H206" s="69"/>
      <c r="I206" s="70"/>
      <c r="J206" s="70"/>
      <c r="K206" s="34" t="s">
        <v>65</v>
      </c>
      <c r="L206" s="77">
        <v>206</v>
      </c>
      <c r="M206" s="77"/>
      <c r="N206" s="72"/>
      <c r="O206" s="79" t="s">
        <v>176</v>
      </c>
      <c r="P206" s="81">
        <v>43776.96252314815</v>
      </c>
      <c r="Q206" s="79" t="s">
        <v>399</v>
      </c>
      <c r="R206" s="82" t="s">
        <v>426</v>
      </c>
      <c r="S206" s="79" t="s">
        <v>442</v>
      </c>
      <c r="T206" s="79"/>
      <c r="U206" s="82" t="s">
        <v>471</v>
      </c>
      <c r="V206" s="82" t="s">
        <v>471</v>
      </c>
      <c r="W206" s="81">
        <v>43776.96252314815</v>
      </c>
      <c r="X206" s="82" t="s">
        <v>600</v>
      </c>
      <c r="Y206" s="79"/>
      <c r="Z206" s="79"/>
      <c r="AA206" s="85" t="s">
        <v>690</v>
      </c>
      <c r="AB206" s="79"/>
      <c r="AC206" s="79" t="b">
        <v>0</v>
      </c>
      <c r="AD206" s="79">
        <v>32</v>
      </c>
      <c r="AE206" s="85" t="s">
        <v>705</v>
      </c>
      <c r="AF206" s="79" t="b">
        <v>0</v>
      </c>
      <c r="AG206" s="79" t="s">
        <v>715</v>
      </c>
      <c r="AH206" s="79"/>
      <c r="AI206" s="85" t="s">
        <v>705</v>
      </c>
      <c r="AJ206" s="79" t="b">
        <v>0</v>
      </c>
      <c r="AK206" s="79">
        <v>13</v>
      </c>
      <c r="AL206" s="85" t="s">
        <v>705</v>
      </c>
      <c r="AM206" s="79" t="s">
        <v>729</v>
      </c>
      <c r="AN206" s="79" t="b">
        <v>0</v>
      </c>
      <c r="AO206" s="85" t="s">
        <v>690</v>
      </c>
      <c r="AP206" s="79" t="s">
        <v>731</v>
      </c>
      <c r="AQ206" s="79">
        <v>0</v>
      </c>
      <c r="AR206" s="79">
        <v>0</v>
      </c>
      <c r="AS206" s="79"/>
      <c r="AT206" s="79"/>
      <c r="AU206" s="79"/>
      <c r="AV206" s="79"/>
      <c r="AW206" s="79"/>
      <c r="AX206" s="79"/>
      <c r="AY206" s="79"/>
      <c r="AZ206" s="79"/>
      <c r="BA206">
        <v>4</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14</v>
      </c>
      <c r="BK206" s="49">
        <v>100</v>
      </c>
      <c r="BL206" s="48">
        <v>14</v>
      </c>
    </row>
    <row r="207" spans="1:64" ht="15">
      <c r="A207" s="64" t="s">
        <v>263</v>
      </c>
      <c r="B207" s="64" t="s">
        <v>253</v>
      </c>
      <c r="C207" s="65" t="s">
        <v>2284</v>
      </c>
      <c r="D207" s="66">
        <v>3</v>
      </c>
      <c r="E207" s="67" t="s">
        <v>132</v>
      </c>
      <c r="F207" s="68">
        <v>35</v>
      </c>
      <c r="G207" s="65"/>
      <c r="H207" s="69"/>
      <c r="I207" s="70"/>
      <c r="J207" s="70"/>
      <c r="K207" s="34" t="s">
        <v>66</v>
      </c>
      <c r="L207" s="77">
        <v>207</v>
      </c>
      <c r="M207" s="77"/>
      <c r="N207" s="72"/>
      <c r="O207" s="79" t="s">
        <v>321</v>
      </c>
      <c r="P207" s="81">
        <v>43783.69658564815</v>
      </c>
      <c r="Q207" s="79" t="s">
        <v>388</v>
      </c>
      <c r="R207" s="79"/>
      <c r="S207" s="79"/>
      <c r="T207" s="79"/>
      <c r="U207" s="79"/>
      <c r="V207" s="82" t="s">
        <v>516</v>
      </c>
      <c r="W207" s="81">
        <v>43783.69658564815</v>
      </c>
      <c r="X207" s="82" t="s">
        <v>590</v>
      </c>
      <c r="Y207" s="79"/>
      <c r="Z207" s="79"/>
      <c r="AA207" s="85" t="s">
        <v>680</v>
      </c>
      <c r="AB207" s="79"/>
      <c r="AC207" s="79" t="b">
        <v>0</v>
      </c>
      <c r="AD207" s="79">
        <v>0</v>
      </c>
      <c r="AE207" s="85" t="s">
        <v>705</v>
      </c>
      <c r="AF207" s="79" t="b">
        <v>0</v>
      </c>
      <c r="AG207" s="79" t="s">
        <v>715</v>
      </c>
      <c r="AH207" s="79"/>
      <c r="AI207" s="85" t="s">
        <v>705</v>
      </c>
      <c r="AJ207" s="79" t="b">
        <v>0</v>
      </c>
      <c r="AK207" s="79">
        <v>2</v>
      </c>
      <c r="AL207" s="85" t="s">
        <v>679</v>
      </c>
      <c r="AM207" s="79" t="s">
        <v>724</v>
      </c>
      <c r="AN207" s="79" t="b">
        <v>0</v>
      </c>
      <c r="AO207" s="85" t="s">
        <v>679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264</v>
      </c>
      <c r="B208" s="64" t="s">
        <v>263</v>
      </c>
      <c r="C208" s="65" t="s">
        <v>2284</v>
      </c>
      <c r="D208" s="66">
        <v>3</v>
      </c>
      <c r="E208" s="67" t="s">
        <v>132</v>
      </c>
      <c r="F208" s="68">
        <v>35</v>
      </c>
      <c r="G208" s="65"/>
      <c r="H208" s="69"/>
      <c r="I208" s="70"/>
      <c r="J208" s="70"/>
      <c r="K208" s="34" t="s">
        <v>65</v>
      </c>
      <c r="L208" s="77">
        <v>208</v>
      </c>
      <c r="M208" s="77"/>
      <c r="N208" s="72"/>
      <c r="O208" s="79" t="s">
        <v>321</v>
      </c>
      <c r="P208" s="81">
        <v>43783.702199074076</v>
      </c>
      <c r="Q208" s="79" t="s">
        <v>390</v>
      </c>
      <c r="R208" s="79"/>
      <c r="S208" s="79"/>
      <c r="T208" s="79" t="s">
        <v>458</v>
      </c>
      <c r="U208" s="79"/>
      <c r="V208" s="82" t="s">
        <v>517</v>
      </c>
      <c r="W208" s="81">
        <v>43783.702199074076</v>
      </c>
      <c r="X208" s="82" t="s">
        <v>591</v>
      </c>
      <c r="Y208" s="79"/>
      <c r="Z208" s="79"/>
      <c r="AA208" s="85" t="s">
        <v>681</v>
      </c>
      <c r="AB208" s="85" t="s">
        <v>679</v>
      </c>
      <c r="AC208" s="79" t="b">
        <v>0</v>
      </c>
      <c r="AD208" s="79">
        <v>0</v>
      </c>
      <c r="AE208" s="85" t="s">
        <v>706</v>
      </c>
      <c r="AF208" s="79" t="b">
        <v>0</v>
      </c>
      <c r="AG208" s="79" t="s">
        <v>715</v>
      </c>
      <c r="AH208" s="79"/>
      <c r="AI208" s="85" t="s">
        <v>705</v>
      </c>
      <c r="AJ208" s="79" t="b">
        <v>0</v>
      </c>
      <c r="AK208" s="79">
        <v>0</v>
      </c>
      <c r="AL208" s="85" t="s">
        <v>705</v>
      </c>
      <c r="AM208" s="79" t="s">
        <v>722</v>
      </c>
      <c r="AN208" s="79" t="b">
        <v>0</v>
      </c>
      <c r="AO208" s="85" t="s">
        <v>679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253</v>
      </c>
      <c r="B209" s="64" t="s">
        <v>253</v>
      </c>
      <c r="C209" s="65" t="s">
        <v>2285</v>
      </c>
      <c r="D209" s="66">
        <v>10</v>
      </c>
      <c r="E209" s="67" t="s">
        <v>136</v>
      </c>
      <c r="F209" s="68">
        <v>12</v>
      </c>
      <c r="G209" s="65"/>
      <c r="H209" s="69"/>
      <c r="I209" s="70"/>
      <c r="J209" s="70"/>
      <c r="K209" s="34" t="s">
        <v>65</v>
      </c>
      <c r="L209" s="77">
        <v>209</v>
      </c>
      <c r="M209" s="77"/>
      <c r="N209" s="72"/>
      <c r="O209" s="79" t="s">
        <v>176</v>
      </c>
      <c r="P209" s="81">
        <v>43773.82871527778</v>
      </c>
      <c r="Q209" s="79" t="s">
        <v>400</v>
      </c>
      <c r="R209" s="82" t="s">
        <v>430</v>
      </c>
      <c r="S209" s="79" t="s">
        <v>432</v>
      </c>
      <c r="T209" s="79" t="s">
        <v>451</v>
      </c>
      <c r="U209" s="79"/>
      <c r="V209" s="82" t="s">
        <v>509</v>
      </c>
      <c r="W209" s="81">
        <v>43773.82871527778</v>
      </c>
      <c r="X209" s="82" t="s">
        <v>601</v>
      </c>
      <c r="Y209" s="79"/>
      <c r="Z209" s="79"/>
      <c r="AA209" s="85" t="s">
        <v>691</v>
      </c>
      <c r="AB209" s="79"/>
      <c r="AC209" s="79" t="b">
        <v>0</v>
      </c>
      <c r="AD209" s="79">
        <v>3</v>
      </c>
      <c r="AE209" s="85" t="s">
        <v>705</v>
      </c>
      <c r="AF209" s="79" t="b">
        <v>1</v>
      </c>
      <c r="AG209" s="79" t="s">
        <v>715</v>
      </c>
      <c r="AH209" s="79"/>
      <c r="AI209" s="85" t="s">
        <v>700</v>
      </c>
      <c r="AJ209" s="79" t="b">
        <v>0</v>
      </c>
      <c r="AK209" s="79">
        <v>1</v>
      </c>
      <c r="AL209" s="85" t="s">
        <v>705</v>
      </c>
      <c r="AM209" s="79" t="s">
        <v>720</v>
      </c>
      <c r="AN209" s="79" t="b">
        <v>0</v>
      </c>
      <c r="AO209" s="85" t="s">
        <v>691</v>
      </c>
      <c r="AP209" s="79" t="s">
        <v>176</v>
      </c>
      <c r="AQ209" s="79">
        <v>0</v>
      </c>
      <c r="AR209" s="79">
        <v>0</v>
      </c>
      <c r="AS209" s="79"/>
      <c r="AT209" s="79"/>
      <c r="AU209" s="79"/>
      <c r="AV209" s="79"/>
      <c r="AW209" s="79"/>
      <c r="AX209" s="79"/>
      <c r="AY209" s="79"/>
      <c r="AZ209" s="79"/>
      <c r="BA209">
        <v>7</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17</v>
      </c>
      <c r="BK209" s="49">
        <v>100</v>
      </c>
      <c r="BL209" s="48">
        <v>17</v>
      </c>
    </row>
    <row r="210" spans="1:64" ht="15">
      <c r="A210" s="64" t="s">
        <v>253</v>
      </c>
      <c r="B210" s="64" t="s">
        <v>253</v>
      </c>
      <c r="C210" s="65" t="s">
        <v>2285</v>
      </c>
      <c r="D210" s="66">
        <v>10</v>
      </c>
      <c r="E210" s="67" t="s">
        <v>136</v>
      </c>
      <c r="F210" s="68">
        <v>12</v>
      </c>
      <c r="G210" s="65"/>
      <c r="H210" s="69"/>
      <c r="I210" s="70"/>
      <c r="J210" s="70"/>
      <c r="K210" s="34" t="s">
        <v>65</v>
      </c>
      <c r="L210" s="77">
        <v>210</v>
      </c>
      <c r="M210" s="77"/>
      <c r="N210" s="72"/>
      <c r="O210" s="79" t="s">
        <v>176</v>
      </c>
      <c r="P210" s="81">
        <v>43775.43969907407</v>
      </c>
      <c r="Q210" s="79" t="s">
        <v>401</v>
      </c>
      <c r="R210" s="79"/>
      <c r="S210" s="79"/>
      <c r="T210" s="79" t="s">
        <v>288</v>
      </c>
      <c r="U210" s="79"/>
      <c r="V210" s="82" t="s">
        <v>509</v>
      </c>
      <c r="W210" s="81">
        <v>43775.43969907407</v>
      </c>
      <c r="X210" s="82" t="s">
        <v>602</v>
      </c>
      <c r="Y210" s="79"/>
      <c r="Z210" s="79"/>
      <c r="AA210" s="85" t="s">
        <v>692</v>
      </c>
      <c r="AB210" s="79"/>
      <c r="AC210" s="79" t="b">
        <v>0</v>
      </c>
      <c r="AD210" s="79">
        <v>0</v>
      </c>
      <c r="AE210" s="85" t="s">
        <v>705</v>
      </c>
      <c r="AF210" s="79" t="b">
        <v>0</v>
      </c>
      <c r="AG210" s="79" t="s">
        <v>715</v>
      </c>
      <c r="AH210" s="79"/>
      <c r="AI210" s="85" t="s">
        <v>705</v>
      </c>
      <c r="AJ210" s="79" t="b">
        <v>0</v>
      </c>
      <c r="AK210" s="79">
        <v>0</v>
      </c>
      <c r="AL210" s="85" t="s">
        <v>705</v>
      </c>
      <c r="AM210" s="79" t="s">
        <v>720</v>
      </c>
      <c r="AN210" s="79" t="b">
        <v>0</v>
      </c>
      <c r="AO210" s="85" t="s">
        <v>692</v>
      </c>
      <c r="AP210" s="79" t="s">
        <v>176</v>
      </c>
      <c r="AQ210" s="79">
        <v>0</v>
      </c>
      <c r="AR210" s="79">
        <v>0</v>
      </c>
      <c r="AS210" s="79"/>
      <c r="AT210" s="79"/>
      <c r="AU210" s="79"/>
      <c r="AV210" s="79"/>
      <c r="AW210" s="79"/>
      <c r="AX210" s="79"/>
      <c r="AY210" s="79"/>
      <c r="AZ210" s="79"/>
      <c r="BA210">
        <v>7</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17</v>
      </c>
      <c r="BK210" s="49">
        <v>100</v>
      </c>
      <c r="BL210" s="48">
        <v>17</v>
      </c>
    </row>
    <row r="211" spans="1:64" ht="15">
      <c r="A211" s="64" t="s">
        <v>253</v>
      </c>
      <c r="B211" s="64" t="s">
        <v>253</v>
      </c>
      <c r="C211" s="65" t="s">
        <v>2285</v>
      </c>
      <c r="D211" s="66">
        <v>10</v>
      </c>
      <c r="E211" s="67" t="s">
        <v>136</v>
      </c>
      <c r="F211" s="68">
        <v>12</v>
      </c>
      <c r="G211" s="65"/>
      <c r="H211" s="69"/>
      <c r="I211" s="70"/>
      <c r="J211" s="70"/>
      <c r="K211" s="34" t="s">
        <v>65</v>
      </c>
      <c r="L211" s="77">
        <v>211</v>
      </c>
      <c r="M211" s="77"/>
      <c r="N211" s="72"/>
      <c r="O211" s="79" t="s">
        <v>176</v>
      </c>
      <c r="P211" s="81">
        <v>43775.44081018519</v>
      </c>
      <c r="Q211" s="79" t="s">
        <v>402</v>
      </c>
      <c r="R211" s="79"/>
      <c r="S211" s="79"/>
      <c r="T211" s="79" t="s">
        <v>288</v>
      </c>
      <c r="U211" s="79"/>
      <c r="V211" s="82" t="s">
        <v>509</v>
      </c>
      <c r="W211" s="81">
        <v>43775.44081018519</v>
      </c>
      <c r="X211" s="82" t="s">
        <v>603</v>
      </c>
      <c r="Y211" s="79"/>
      <c r="Z211" s="79"/>
      <c r="AA211" s="85" t="s">
        <v>693</v>
      </c>
      <c r="AB211" s="79"/>
      <c r="AC211" s="79" t="b">
        <v>0</v>
      </c>
      <c r="AD211" s="79">
        <v>0</v>
      </c>
      <c r="AE211" s="85" t="s">
        <v>705</v>
      </c>
      <c r="AF211" s="79" t="b">
        <v>0</v>
      </c>
      <c r="AG211" s="79" t="s">
        <v>715</v>
      </c>
      <c r="AH211" s="79"/>
      <c r="AI211" s="85" t="s">
        <v>705</v>
      </c>
      <c r="AJ211" s="79" t="b">
        <v>0</v>
      </c>
      <c r="AK211" s="79">
        <v>1</v>
      </c>
      <c r="AL211" s="85" t="s">
        <v>705</v>
      </c>
      <c r="AM211" s="79" t="s">
        <v>720</v>
      </c>
      <c r="AN211" s="79" t="b">
        <v>0</v>
      </c>
      <c r="AO211" s="85" t="s">
        <v>693</v>
      </c>
      <c r="AP211" s="79" t="s">
        <v>176</v>
      </c>
      <c r="AQ211" s="79">
        <v>0</v>
      </c>
      <c r="AR211" s="79">
        <v>0</v>
      </c>
      <c r="AS211" s="79"/>
      <c r="AT211" s="79"/>
      <c r="AU211" s="79"/>
      <c r="AV211" s="79"/>
      <c r="AW211" s="79"/>
      <c r="AX211" s="79"/>
      <c r="AY211" s="79"/>
      <c r="AZ211" s="79"/>
      <c r="BA211">
        <v>7</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16</v>
      </c>
      <c r="BK211" s="49">
        <v>100</v>
      </c>
      <c r="BL211" s="48">
        <v>16</v>
      </c>
    </row>
    <row r="212" spans="1:64" ht="15">
      <c r="A212" s="64" t="s">
        <v>253</v>
      </c>
      <c r="B212" s="64" t="s">
        <v>253</v>
      </c>
      <c r="C212" s="65" t="s">
        <v>2285</v>
      </c>
      <c r="D212" s="66">
        <v>10</v>
      </c>
      <c r="E212" s="67" t="s">
        <v>136</v>
      </c>
      <c r="F212" s="68">
        <v>12</v>
      </c>
      <c r="G212" s="65"/>
      <c r="H212" s="69"/>
      <c r="I212" s="70"/>
      <c r="J212" s="70"/>
      <c r="K212" s="34" t="s">
        <v>65</v>
      </c>
      <c r="L212" s="77">
        <v>212</v>
      </c>
      <c r="M212" s="77"/>
      <c r="N212" s="72"/>
      <c r="O212" s="79" t="s">
        <v>176</v>
      </c>
      <c r="P212" s="81">
        <v>43775.44283564815</v>
      </c>
      <c r="Q212" s="79" t="s">
        <v>403</v>
      </c>
      <c r="R212" s="79"/>
      <c r="S212" s="79"/>
      <c r="T212" s="79" t="s">
        <v>288</v>
      </c>
      <c r="U212" s="79"/>
      <c r="V212" s="82" t="s">
        <v>509</v>
      </c>
      <c r="W212" s="81">
        <v>43775.44283564815</v>
      </c>
      <c r="X212" s="82" t="s">
        <v>604</v>
      </c>
      <c r="Y212" s="79"/>
      <c r="Z212" s="79"/>
      <c r="AA212" s="85" t="s">
        <v>694</v>
      </c>
      <c r="AB212" s="79"/>
      <c r="AC212" s="79" t="b">
        <v>0</v>
      </c>
      <c r="AD212" s="79">
        <v>0</v>
      </c>
      <c r="AE212" s="85" t="s">
        <v>705</v>
      </c>
      <c r="AF212" s="79" t="b">
        <v>0</v>
      </c>
      <c r="AG212" s="79" t="s">
        <v>715</v>
      </c>
      <c r="AH212" s="79"/>
      <c r="AI212" s="85" t="s">
        <v>705</v>
      </c>
      <c r="AJ212" s="79" t="b">
        <v>0</v>
      </c>
      <c r="AK212" s="79">
        <v>1</v>
      </c>
      <c r="AL212" s="85" t="s">
        <v>705</v>
      </c>
      <c r="AM212" s="79" t="s">
        <v>720</v>
      </c>
      <c r="AN212" s="79" t="b">
        <v>0</v>
      </c>
      <c r="AO212" s="85" t="s">
        <v>694</v>
      </c>
      <c r="AP212" s="79" t="s">
        <v>176</v>
      </c>
      <c r="AQ212" s="79">
        <v>0</v>
      </c>
      <c r="AR212" s="79">
        <v>0</v>
      </c>
      <c r="AS212" s="79"/>
      <c r="AT212" s="79"/>
      <c r="AU212" s="79"/>
      <c r="AV212" s="79"/>
      <c r="AW212" s="79"/>
      <c r="AX212" s="79"/>
      <c r="AY212" s="79"/>
      <c r="AZ212" s="79"/>
      <c r="BA212">
        <v>7</v>
      </c>
      <c r="BB212" s="78" t="str">
        <f>REPLACE(INDEX(GroupVertices[Group],MATCH(Edges[[#This Row],[Vertex 1]],GroupVertices[Vertex],0)),1,1,"")</f>
        <v>1</v>
      </c>
      <c r="BC212" s="78" t="str">
        <f>REPLACE(INDEX(GroupVertices[Group],MATCH(Edges[[#This Row],[Vertex 2]],GroupVertices[Vertex],0)),1,1,"")</f>
        <v>1</v>
      </c>
      <c r="BD212" s="48">
        <v>4</v>
      </c>
      <c r="BE212" s="49">
        <v>10</v>
      </c>
      <c r="BF212" s="48">
        <v>1</v>
      </c>
      <c r="BG212" s="49">
        <v>2.5</v>
      </c>
      <c r="BH212" s="48">
        <v>0</v>
      </c>
      <c r="BI212" s="49">
        <v>0</v>
      </c>
      <c r="BJ212" s="48">
        <v>35</v>
      </c>
      <c r="BK212" s="49">
        <v>87.5</v>
      </c>
      <c r="BL212" s="48">
        <v>40</v>
      </c>
    </row>
    <row r="213" spans="1:64" ht="15">
      <c r="A213" s="64" t="s">
        <v>253</v>
      </c>
      <c r="B213" s="64" t="s">
        <v>253</v>
      </c>
      <c r="C213" s="65" t="s">
        <v>2285</v>
      </c>
      <c r="D213" s="66">
        <v>10</v>
      </c>
      <c r="E213" s="67" t="s">
        <v>136</v>
      </c>
      <c r="F213" s="68">
        <v>12</v>
      </c>
      <c r="G213" s="65"/>
      <c r="H213" s="69"/>
      <c r="I213" s="70"/>
      <c r="J213" s="70"/>
      <c r="K213" s="34" t="s">
        <v>65</v>
      </c>
      <c r="L213" s="77">
        <v>213</v>
      </c>
      <c r="M213" s="77"/>
      <c r="N213" s="72"/>
      <c r="O213" s="79" t="s">
        <v>176</v>
      </c>
      <c r="P213" s="81">
        <v>43775.44569444445</v>
      </c>
      <c r="Q213" s="79" t="s">
        <v>404</v>
      </c>
      <c r="R213" s="79"/>
      <c r="S213" s="79"/>
      <c r="T213" s="79" t="s">
        <v>288</v>
      </c>
      <c r="U213" s="79"/>
      <c r="V213" s="82" t="s">
        <v>509</v>
      </c>
      <c r="W213" s="81">
        <v>43775.44569444445</v>
      </c>
      <c r="X213" s="82" t="s">
        <v>605</v>
      </c>
      <c r="Y213" s="79"/>
      <c r="Z213" s="79"/>
      <c r="AA213" s="85" t="s">
        <v>695</v>
      </c>
      <c r="AB213" s="79"/>
      <c r="AC213" s="79" t="b">
        <v>0</v>
      </c>
      <c r="AD213" s="79">
        <v>1</v>
      </c>
      <c r="AE213" s="85" t="s">
        <v>705</v>
      </c>
      <c r="AF213" s="79" t="b">
        <v>0</v>
      </c>
      <c r="AG213" s="79" t="s">
        <v>715</v>
      </c>
      <c r="AH213" s="79"/>
      <c r="AI213" s="85" t="s">
        <v>705</v>
      </c>
      <c r="AJ213" s="79" t="b">
        <v>0</v>
      </c>
      <c r="AK213" s="79">
        <v>0</v>
      </c>
      <c r="AL213" s="85" t="s">
        <v>705</v>
      </c>
      <c r="AM213" s="79" t="s">
        <v>720</v>
      </c>
      <c r="AN213" s="79" t="b">
        <v>0</v>
      </c>
      <c r="AO213" s="85" t="s">
        <v>695</v>
      </c>
      <c r="AP213" s="79" t="s">
        <v>176</v>
      </c>
      <c r="AQ213" s="79">
        <v>0</v>
      </c>
      <c r="AR213" s="79">
        <v>0</v>
      </c>
      <c r="AS213" s="79"/>
      <c r="AT213" s="79"/>
      <c r="AU213" s="79"/>
      <c r="AV213" s="79"/>
      <c r="AW213" s="79"/>
      <c r="AX213" s="79"/>
      <c r="AY213" s="79"/>
      <c r="AZ213" s="79"/>
      <c r="BA213">
        <v>7</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17</v>
      </c>
      <c r="BK213" s="49">
        <v>100</v>
      </c>
      <c r="BL213" s="48">
        <v>17</v>
      </c>
    </row>
    <row r="214" spans="1:64" ht="15">
      <c r="A214" s="64" t="s">
        <v>253</v>
      </c>
      <c r="B214" s="64" t="s">
        <v>253</v>
      </c>
      <c r="C214" s="65" t="s">
        <v>2285</v>
      </c>
      <c r="D214" s="66">
        <v>10</v>
      </c>
      <c r="E214" s="67" t="s">
        <v>136</v>
      </c>
      <c r="F214" s="68">
        <v>12</v>
      </c>
      <c r="G214" s="65"/>
      <c r="H214" s="69"/>
      <c r="I214" s="70"/>
      <c r="J214" s="70"/>
      <c r="K214" s="34" t="s">
        <v>65</v>
      </c>
      <c r="L214" s="77">
        <v>214</v>
      </c>
      <c r="M214" s="77"/>
      <c r="N214" s="72"/>
      <c r="O214" s="79" t="s">
        <v>176</v>
      </c>
      <c r="P214" s="81">
        <v>43775.448217592595</v>
      </c>
      <c r="Q214" s="79" t="s">
        <v>405</v>
      </c>
      <c r="R214" s="79"/>
      <c r="S214" s="79"/>
      <c r="T214" s="79" t="s">
        <v>288</v>
      </c>
      <c r="U214" s="79"/>
      <c r="V214" s="82" t="s">
        <v>509</v>
      </c>
      <c r="W214" s="81">
        <v>43775.448217592595</v>
      </c>
      <c r="X214" s="82" t="s">
        <v>606</v>
      </c>
      <c r="Y214" s="79"/>
      <c r="Z214" s="79"/>
      <c r="AA214" s="85" t="s">
        <v>696</v>
      </c>
      <c r="AB214" s="79"/>
      <c r="AC214" s="79" t="b">
        <v>0</v>
      </c>
      <c r="AD214" s="79">
        <v>0</v>
      </c>
      <c r="AE214" s="85" t="s">
        <v>705</v>
      </c>
      <c r="AF214" s="79" t="b">
        <v>0</v>
      </c>
      <c r="AG214" s="79" t="s">
        <v>715</v>
      </c>
      <c r="AH214" s="79"/>
      <c r="AI214" s="85" t="s">
        <v>705</v>
      </c>
      <c r="AJ214" s="79" t="b">
        <v>0</v>
      </c>
      <c r="AK214" s="79">
        <v>0</v>
      </c>
      <c r="AL214" s="85" t="s">
        <v>705</v>
      </c>
      <c r="AM214" s="79" t="s">
        <v>720</v>
      </c>
      <c r="AN214" s="79" t="b">
        <v>0</v>
      </c>
      <c r="AO214" s="85" t="s">
        <v>696</v>
      </c>
      <c r="AP214" s="79" t="s">
        <v>176</v>
      </c>
      <c r="AQ214" s="79">
        <v>0</v>
      </c>
      <c r="AR214" s="79">
        <v>0</v>
      </c>
      <c r="AS214" s="79"/>
      <c r="AT214" s="79"/>
      <c r="AU214" s="79"/>
      <c r="AV214" s="79"/>
      <c r="AW214" s="79"/>
      <c r="AX214" s="79"/>
      <c r="AY214" s="79"/>
      <c r="AZ214" s="79"/>
      <c r="BA214">
        <v>7</v>
      </c>
      <c r="BB214" s="78" t="str">
        <f>REPLACE(INDEX(GroupVertices[Group],MATCH(Edges[[#This Row],[Vertex 1]],GroupVertices[Vertex],0)),1,1,"")</f>
        <v>1</v>
      </c>
      <c r="BC214" s="78" t="str">
        <f>REPLACE(INDEX(GroupVertices[Group],MATCH(Edges[[#This Row],[Vertex 2]],GroupVertices[Vertex],0)),1,1,"")</f>
        <v>1</v>
      </c>
      <c r="BD214" s="48">
        <v>2</v>
      </c>
      <c r="BE214" s="49">
        <v>4.545454545454546</v>
      </c>
      <c r="BF214" s="48">
        <v>1</v>
      </c>
      <c r="BG214" s="49">
        <v>2.272727272727273</v>
      </c>
      <c r="BH214" s="48">
        <v>0</v>
      </c>
      <c r="BI214" s="49">
        <v>0</v>
      </c>
      <c r="BJ214" s="48">
        <v>41</v>
      </c>
      <c r="BK214" s="49">
        <v>93.18181818181819</v>
      </c>
      <c r="BL214" s="48">
        <v>44</v>
      </c>
    </row>
    <row r="215" spans="1:64" ht="15">
      <c r="A215" s="64" t="s">
        <v>253</v>
      </c>
      <c r="B215" s="64" t="s">
        <v>253</v>
      </c>
      <c r="C215" s="65" t="s">
        <v>2285</v>
      </c>
      <c r="D215" s="66">
        <v>10</v>
      </c>
      <c r="E215" s="67" t="s">
        <v>136</v>
      </c>
      <c r="F215" s="68">
        <v>12</v>
      </c>
      <c r="G215" s="65"/>
      <c r="H215" s="69"/>
      <c r="I215" s="70"/>
      <c r="J215" s="70"/>
      <c r="K215" s="34" t="s">
        <v>65</v>
      </c>
      <c r="L215" s="77">
        <v>215</v>
      </c>
      <c r="M215" s="77"/>
      <c r="N215" s="72"/>
      <c r="O215" s="79" t="s">
        <v>176</v>
      </c>
      <c r="P215" s="81">
        <v>43775.44998842593</v>
      </c>
      <c r="Q215" s="79" t="s">
        <v>406</v>
      </c>
      <c r="R215" s="79"/>
      <c r="S215" s="79"/>
      <c r="T215" s="79" t="s">
        <v>288</v>
      </c>
      <c r="U215" s="79"/>
      <c r="V215" s="82" t="s">
        <v>509</v>
      </c>
      <c r="W215" s="81">
        <v>43775.44998842593</v>
      </c>
      <c r="X215" s="82" t="s">
        <v>607</v>
      </c>
      <c r="Y215" s="79"/>
      <c r="Z215" s="79"/>
      <c r="AA215" s="85" t="s">
        <v>697</v>
      </c>
      <c r="AB215" s="79"/>
      <c r="AC215" s="79" t="b">
        <v>0</v>
      </c>
      <c r="AD215" s="79">
        <v>0</v>
      </c>
      <c r="AE215" s="85" t="s">
        <v>705</v>
      </c>
      <c r="AF215" s="79" t="b">
        <v>0</v>
      </c>
      <c r="AG215" s="79" t="s">
        <v>715</v>
      </c>
      <c r="AH215" s="79"/>
      <c r="AI215" s="85" t="s">
        <v>705</v>
      </c>
      <c r="AJ215" s="79" t="b">
        <v>0</v>
      </c>
      <c r="AK215" s="79">
        <v>0</v>
      </c>
      <c r="AL215" s="85" t="s">
        <v>705</v>
      </c>
      <c r="AM215" s="79" t="s">
        <v>720</v>
      </c>
      <c r="AN215" s="79" t="b">
        <v>0</v>
      </c>
      <c r="AO215" s="85" t="s">
        <v>697</v>
      </c>
      <c r="AP215" s="79" t="s">
        <v>176</v>
      </c>
      <c r="AQ215" s="79">
        <v>0</v>
      </c>
      <c r="AR215" s="79">
        <v>0</v>
      </c>
      <c r="AS215" s="79"/>
      <c r="AT215" s="79"/>
      <c r="AU215" s="79"/>
      <c r="AV215" s="79"/>
      <c r="AW215" s="79"/>
      <c r="AX215" s="79"/>
      <c r="AY215" s="79"/>
      <c r="AZ215" s="79"/>
      <c r="BA215">
        <v>7</v>
      </c>
      <c r="BB215" s="78" t="str">
        <f>REPLACE(INDEX(GroupVertices[Group],MATCH(Edges[[#This Row],[Vertex 1]],GroupVertices[Vertex],0)),1,1,"")</f>
        <v>1</v>
      </c>
      <c r="BC215" s="78" t="str">
        <f>REPLACE(INDEX(GroupVertices[Group],MATCH(Edges[[#This Row],[Vertex 2]],GroupVertices[Vertex],0)),1,1,"")</f>
        <v>1</v>
      </c>
      <c r="BD215" s="48">
        <v>2</v>
      </c>
      <c r="BE215" s="49">
        <v>13.333333333333334</v>
      </c>
      <c r="BF215" s="48">
        <v>0</v>
      </c>
      <c r="BG215" s="49">
        <v>0</v>
      </c>
      <c r="BH215" s="48">
        <v>0</v>
      </c>
      <c r="BI215" s="49">
        <v>0</v>
      </c>
      <c r="BJ215" s="48">
        <v>13</v>
      </c>
      <c r="BK215" s="49">
        <v>86.66666666666667</v>
      </c>
      <c r="BL215" s="48">
        <v>15</v>
      </c>
    </row>
    <row r="216" spans="1:64" ht="15">
      <c r="A216" s="64" t="s">
        <v>264</v>
      </c>
      <c r="B216" s="64" t="s">
        <v>253</v>
      </c>
      <c r="C216" s="65" t="s">
        <v>2284</v>
      </c>
      <c r="D216" s="66">
        <v>3</v>
      </c>
      <c r="E216" s="67" t="s">
        <v>132</v>
      </c>
      <c r="F216" s="68">
        <v>35</v>
      </c>
      <c r="G216" s="65"/>
      <c r="H216" s="69"/>
      <c r="I216" s="70"/>
      <c r="J216" s="70"/>
      <c r="K216" s="34" t="s">
        <v>65</v>
      </c>
      <c r="L216" s="77">
        <v>216</v>
      </c>
      <c r="M216" s="77"/>
      <c r="N216" s="72"/>
      <c r="O216" s="79" t="s">
        <v>322</v>
      </c>
      <c r="P216" s="81">
        <v>43783.702199074076</v>
      </c>
      <c r="Q216" s="79" t="s">
        <v>390</v>
      </c>
      <c r="R216" s="79"/>
      <c r="S216" s="79"/>
      <c r="T216" s="79" t="s">
        <v>458</v>
      </c>
      <c r="U216" s="79"/>
      <c r="V216" s="82" t="s">
        <v>517</v>
      </c>
      <c r="W216" s="81">
        <v>43783.702199074076</v>
      </c>
      <c r="X216" s="82" t="s">
        <v>591</v>
      </c>
      <c r="Y216" s="79"/>
      <c r="Z216" s="79"/>
      <c r="AA216" s="85" t="s">
        <v>681</v>
      </c>
      <c r="AB216" s="85" t="s">
        <v>679</v>
      </c>
      <c r="AC216" s="79" t="b">
        <v>0</v>
      </c>
      <c r="AD216" s="79">
        <v>0</v>
      </c>
      <c r="AE216" s="85" t="s">
        <v>706</v>
      </c>
      <c r="AF216" s="79" t="b">
        <v>0</v>
      </c>
      <c r="AG216" s="79" t="s">
        <v>715</v>
      </c>
      <c r="AH216" s="79"/>
      <c r="AI216" s="85" t="s">
        <v>705</v>
      </c>
      <c r="AJ216" s="79" t="b">
        <v>0</v>
      </c>
      <c r="AK216" s="79">
        <v>0</v>
      </c>
      <c r="AL216" s="85" t="s">
        <v>705</v>
      </c>
      <c r="AM216" s="79" t="s">
        <v>722</v>
      </c>
      <c r="AN216" s="79" t="b">
        <v>0</v>
      </c>
      <c r="AO216" s="85" t="s">
        <v>679</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2</v>
      </c>
      <c r="BE216" s="49">
        <v>4.25531914893617</v>
      </c>
      <c r="BF216" s="48">
        <v>1</v>
      </c>
      <c r="BG216" s="49">
        <v>2.127659574468085</v>
      </c>
      <c r="BH216" s="48">
        <v>0</v>
      </c>
      <c r="BI216" s="49">
        <v>0</v>
      </c>
      <c r="BJ216" s="48">
        <v>44</v>
      </c>
      <c r="BK216" s="49">
        <v>93.61702127659575</v>
      </c>
      <c r="BL216" s="48">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ErrorMessage="1" sqref="N2:N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Color" prompt="To select an optional edge color, right-click and select Select Color on the right-click menu." sqref="C3:C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Opacity" prompt="Enter an optional edge opacity between 0 (transparent) and 100 (opaque)." errorTitle="Invalid Edge Opacity" error="The optional edge opacity must be a whole number between 0 and 10." sqref="F3:F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showErrorMessage="1" promptTitle="Vertex 1 Name" prompt="Enter the name of the edge's first vertex." sqref="A3:A216"/>
    <dataValidation allowBlank="1" showInputMessage="1" showErrorMessage="1" promptTitle="Vertex 2 Name" prompt="Enter the name of the edge's second vertex." sqref="B3:B216"/>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6"/>
  </dataValidations>
  <hyperlinks>
    <hyperlink ref="R28" r:id="rId1" display="https://twitter.com/lrainie/status/1191431437607735297"/>
    <hyperlink ref="R29" r:id="rId2" display="https://twitter.com/lrainie/status/1191431437607735297"/>
    <hyperlink ref="R30" r:id="rId3" display="https://twitter.com/lrainie/status/1191431437607735297"/>
    <hyperlink ref="R34" r:id="rId4" display="https://twitter.com/lrainie/status/1191431437607735297"/>
    <hyperlink ref="R35" r:id="rId5" display="https://twitter.com/lrainie/status/1191431437607735297"/>
    <hyperlink ref="R44" r:id="rId6" display="https://twitter.com/lrainie/status/1191431437607735297"/>
    <hyperlink ref="R45" r:id="rId7" display="https://twitter.com/lrainie/status/1191431437607735297"/>
    <hyperlink ref="R46" r:id="rId8" display="https://twitter.com/lrainie/status/1191431437607735297"/>
    <hyperlink ref="R47" r:id="rId9" display="https://finance.yahoo.com/news/edward-snowden-web-summit-data-protection-201301784.html"/>
    <hyperlink ref="R48" r:id="rId10" display="https://finance.yahoo.com/news/edward-snowden-web-summit-data-protection-201301784.html"/>
    <hyperlink ref="R49" r:id="rId11" display="https://finance.yahoo.com/news/edward-snowden-web-summit-data-protection-201301784.html"/>
    <hyperlink ref="R50" r:id="rId12" display="https://finance.yahoo.com/news/edward-snowden-web-summit-data-protection-201301784.html"/>
    <hyperlink ref="R51" r:id="rId13" display="https://www.nytimes.com/2019/11/04/business/secret-consumer-score-access.html"/>
    <hyperlink ref="R52" r:id="rId14" display="https://www.nytimes.com/2019/11/04/business/secret-consumer-score-access.html"/>
    <hyperlink ref="R55" r:id="rId15" display="https://twitter.com/lrainie/status/1191431437607735297"/>
    <hyperlink ref="R59" r:id="rId16" display="https://twitter.com/lrainie/status/1191431437607735297"/>
    <hyperlink ref="R60" r:id="rId17" display="https://twitter.com/lrainie/status/1191431437607735297"/>
    <hyperlink ref="R61" r:id="rId18" display="https://twitter.com/lrainie/status/1191431437607735297"/>
    <hyperlink ref="R111" r:id="rId19" display="https://twitter.com/lrainie/status/1191715513870630912"/>
    <hyperlink ref="R112" r:id="rId20" display="https://twitter.com/lrainie/status/1191715513870630912"/>
    <hyperlink ref="R122" r:id="rId21" display="https://www.elon.edu/u/imagining/surveys/x-2-internet-50th-2019/"/>
    <hyperlink ref="R130" r:id="rId22" display="https://twitter.com/lrainie/status/1192027538190671872"/>
    <hyperlink ref="R131" r:id="rId23" display="https://twitter.com/lrainie/status/1192027538190671872"/>
    <hyperlink ref="R132" r:id="rId24" display="https://twitter.com/lrainie/status/1192027538190671872"/>
    <hyperlink ref="R133" r:id="rId25" display="https://twitter.com/lrainie/status/1191431437607735297"/>
    <hyperlink ref="R134" r:id="rId26" display="https://www.elon.edu/u/imagining/surveys/x-2-internet-50th-2019/"/>
    <hyperlink ref="R135" r:id="rId27" display="https://www.youtube.com/watch?v=EszTAS7pq_o&amp;feature=youtu.be"/>
    <hyperlink ref="R136" r:id="rId28" display="https://www.youtube.com/watch?v=EszTAS7pq_o&amp;feature=youtu.be"/>
    <hyperlink ref="R137" r:id="rId29" display="https://www.youtube.com/watch?v=EszTAS7pq_o&amp;feature=youtu.be"/>
    <hyperlink ref="R138" r:id="rId30" display="https://www.youtube.com/watch?v=EszTAS7pq_o&amp;feature=youtu.be"/>
    <hyperlink ref="R139" r:id="rId31" display="https://www.youtube.com/watch?v=EszTAS7pq_o&amp;feature=youtu.be"/>
    <hyperlink ref="R140" r:id="rId32" display="https://www.youtube.com/watch?v=EszTAS7pq_o&amp;feature=youtu.be"/>
    <hyperlink ref="R141" r:id="rId33" display="https://www.youtube.com/watch?v=EszTAS7pq_o&amp;feature=youtu.be"/>
    <hyperlink ref="R142" r:id="rId34" display="https://www.youtube.com/watch?v=EszTAS7pq_o&amp;feature=youtu.be"/>
    <hyperlink ref="R143" r:id="rId35" display="https://www.youtube.com/watch?v=EszTAS7pq_o&amp;feature=youtu.be"/>
    <hyperlink ref="R144" r:id="rId36" display="https://www.youtube.com/watch?v=EszTAS7pq_o&amp;feature=youtu.be"/>
    <hyperlink ref="R145" r:id="rId37" display="https://www.youtube.com/watch?v=EszTAS7pq_o&amp;feature=youtu.be"/>
    <hyperlink ref="R146" r:id="rId38" display="https://www.youtube.com/watch?v=EszTAS7pq_o&amp;feature=youtu.be"/>
    <hyperlink ref="R147" r:id="rId39" display="https://www.youtube.com/watch?v=EszTAS7pq_o&amp;feature=youtu.be"/>
    <hyperlink ref="R148" r:id="rId40" display="https://www.youtube.com/watch?v=EszTAS7pq_o&amp;feature=youtu.be"/>
    <hyperlink ref="R149" r:id="rId41" display="https://www.youtube.com/watch?v=EszTAS7pq_o&amp;feature=youtu.be"/>
    <hyperlink ref="R150" r:id="rId42" display="https://www.youtube.com/watch?v=EszTAS7pq_o&amp;feature=youtu.be"/>
    <hyperlink ref="R151" r:id="rId43" display="https://www.youtube.com/watch?v=EszTAS7pq_o&amp;feature=youtu.be"/>
    <hyperlink ref="R152" r:id="rId44" display="https://www.youtube.com/watch?v=E9ZLNuhd9UU&amp;feature=youtu.be"/>
    <hyperlink ref="R153" r:id="rId45" display="https://www.youtube.com/watch?v=E9ZLNuhd9UU&amp;feature=youtu.be"/>
    <hyperlink ref="R154" r:id="rId46" display="https://www.youtube.com/watch?v=E9ZLNuhd9UU&amp;feature=youtu.be"/>
    <hyperlink ref="R155" r:id="rId47" display="https://www.youtube.com/watch?v=E9ZLNuhd9UU&amp;feature=youtu.be"/>
    <hyperlink ref="R156" r:id="rId48" display="https://www.youtube.com/watch?v=E9ZLNuhd9UU&amp;feature=youtu.be"/>
    <hyperlink ref="R157" r:id="rId49" display="https://www.youtube.com/watch?v=E9ZLNuhd9UU&amp;feature=youtu.be"/>
    <hyperlink ref="R158" r:id="rId50" display="https://www.youtube.com/watch?v=E9ZLNuhd9UU&amp;feature=youtu.be"/>
    <hyperlink ref="R159" r:id="rId51" display="https://www.youtube.com/watch?v=E9ZLNuhd9UU&amp;feature=youtu.be"/>
    <hyperlink ref="R160" r:id="rId52" display="https://www.youtube.com/watch?v=E9ZLNuhd9UU&amp;feature=youtu.be"/>
    <hyperlink ref="R161" r:id="rId53" display="https://www.youtube.com/watch?v=E9ZLNuhd9UU&amp;feature=youtu.be"/>
    <hyperlink ref="R162" r:id="rId54" display="https://www.youtube.com/watch?v=E9ZLNuhd9UU&amp;feature=youtu.be"/>
    <hyperlink ref="R163" r:id="rId55" display="https://www.youtube.com/watch?v=E9ZLNuhd9UU&amp;feature=youtu.be"/>
    <hyperlink ref="R164" r:id="rId56" display="https://www.youtube.com/watch?v=E9ZLNuhd9UU&amp;feature=youtu.be"/>
    <hyperlink ref="R165" r:id="rId57" display="https://www.youtube.com/watch?v=EszTAS7pq_o&amp;feature=youtu.be"/>
    <hyperlink ref="R166" r:id="rId58" display="https://www.youtube.com/watch?v=E9ZLNuhd9UU&amp;feature=youtu.be"/>
    <hyperlink ref="R172" r:id="rId59" display="https://livingfacts.us/36omimj"/>
    <hyperlink ref="R174" r:id="rId60" display="https://www.elon.edu/u/imagining/surveys/x-2-internet-50th-2019/"/>
    <hyperlink ref="R178" r:id="rId61" display="https://digital.freshfields.com/"/>
    <hyperlink ref="R181" r:id="rId62" display="https://pewrsr.ch/2Z6QQZ5"/>
    <hyperlink ref="R183" r:id="rId63" display="https://www.pewsocialtrends.org/?p=26816"/>
    <hyperlink ref="R185" r:id="rId64" display="https://pewrsr.ch/2O14EQE"/>
    <hyperlink ref="R186" r:id="rId65" display="https://pewrsr.ch/2B3CFpW"/>
    <hyperlink ref="R187" r:id="rId66" display="http://pewrsr.ch/X0YjPZ"/>
    <hyperlink ref="R194" r:id="rId67" display="https://www.pewresearch.org/fact-tank/2019/09/06/republicans-have-confidence-in-presidential-appointees-democrats-trust-career-government-employees/"/>
    <hyperlink ref="R200" r:id="rId68" display="https://www.pewsocialtrends.org/2019/11/06/marriage-and-cohabitation-in-the-u-s/"/>
    <hyperlink ref="R201" r:id="rId69" display="https://www.pewresearch.org/fact-tank/2019/09/06/republicans-have-confidence-in-presidential-appointees-democrats-trust-career-government-employees/"/>
    <hyperlink ref="R203" r:id="rId70" display="https://pewrsr.ch/2FXletr"/>
    <hyperlink ref="R204" r:id="rId71" display="https://medium.com/pew-research-center-decoded/when-the-unexpected-happens-whats-a-survey-researcher-to-do-8a658e1698ac"/>
    <hyperlink ref="R205" r:id="rId72" display="https://pewrsr.ch/2NUwMSn"/>
    <hyperlink ref="R206" r:id="rId73" display="https://www.pewsocialtrends.org/2019/11/06/marriage-and-cohabitation-in-the-u-s/"/>
    <hyperlink ref="R209" r:id="rId74" display="https://twitter.com/jannaq/status/1189261303405305858"/>
    <hyperlink ref="U20" r:id="rId75" display="https://pbs.twimg.com/ext_tw_video_thumb/1190892500246040576/pu/img/NmKnbqWOh6OAtKN3.jpg"/>
    <hyperlink ref="U21" r:id="rId76" display="https://pbs.twimg.com/ext_tw_video_thumb/1190892500246040576/pu/img/NmKnbqWOh6OAtKN3.jpg"/>
    <hyperlink ref="U22" r:id="rId77" display="https://pbs.twimg.com/ext_tw_video_thumb/1190892500246040576/pu/img/NmKnbqWOh6OAtKN3.jpg"/>
    <hyperlink ref="U23" r:id="rId78" display="https://pbs.twimg.com/ext_tw_video_thumb/1190892500246040576/pu/img/NmKnbqWOh6OAtKN3.jpg"/>
    <hyperlink ref="U24" r:id="rId79" display="https://pbs.twimg.com/ext_tw_video_thumb/1190892500246040576/pu/img/NmKnbqWOh6OAtKN3.jpg"/>
    <hyperlink ref="U47" r:id="rId80" display="https://pbs.twimg.com/media/EIjkZFSX0AIvoqD.jpg"/>
    <hyperlink ref="U48" r:id="rId81" display="https://pbs.twimg.com/media/EIjkZFSX0AIvoqD.jpg"/>
    <hyperlink ref="U49" r:id="rId82" display="https://pbs.twimg.com/media/EIjkZFSX0AIvoqD.jpg"/>
    <hyperlink ref="U50" r:id="rId83" display="https://pbs.twimg.com/media/EIjkZFSX0AIvoqD.jpg"/>
    <hyperlink ref="U70" r:id="rId84" display="https://pbs.twimg.com/media/EIm4ea0WkAIjZBl.jpg"/>
    <hyperlink ref="U72" r:id="rId85" display="https://pbs.twimg.com/media/EIm4ea0WkAIjZBl.jpg"/>
    <hyperlink ref="U73" r:id="rId86" display="https://pbs.twimg.com/media/EIm4ea0WkAIjZBl.jpg"/>
    <hyperlink ref="U74" r:id="rId87" display="https://pbs.twimg.com/media/EIm4ea0WkAIjZBl.jpg"/>
    <hyperlink ref="U75" r:id="rId88" display="https://pbs.twimg.com/media/EIm4ea0WkAIjZBl.jpg"/>
    <hyperlink ref="U79" r:id="rId89" display="https://pbs.twimg.com/media/EInIazUWwAYPrNr.jpg"/>
    <hyperlink ref="U81" r:id="rId90" display="https://pbs.twimg.com/media/EInIazUWwAYPrNr.jpg"/>
    <hyperlink ref="U83" r:id="rId91" display="https://pbs.twimg.com/media/EInIazUWwAYPrNr.jpg"/>
    <hyperlink ref="U86" r:id="rId92" display="https://pbs.twimg.com/media/EInIazUWwAYPrNr.jpg"/>
    <hyperlink ref="U95" r:id="rId93" display="https://pbs.twimg.com/media/EInIazUWwAYPrNr.jpg"/>
    <hyperlink ref="U96" r:id="rId94" display="https://pbs.twimg.com/media/EInIazUWwAYPrNr.jpg"/>
    <hyperlink ref="U122" r:id="rId95" display="https://pbs.twimg.com/media/EIo8DkEXUAAG9pa.jpg"/>
    <hyperlink ref="U134" r:id="rId96" display="https://pbs.twimg.com/media/EIo8DkEXUAAG9pa.jpg"/>
    <hyperlink ref="U170" r:id="rId97" display="https://pbs.twimg.com/ext_tw_video_thumb/1191434138596904962/pu/img/mInWA1Krh_ukt1Lp.jpg"/>
    <hyperlink ref="U171" r:id="rId98" display="https://pbs.twimg.com/ext_tw_video_thumb/1191434138596904962/pu/img/mInWA1Krh_ukt1Lp.jpg"/>
    <hyperlink ref="U174" r:id="rId99" display="https://pbs.twimg.com/media/EIo8DkEXUAAG9pa.jpg"/>
    <hyperlink ref="U181" r:id="rId100" display="https://pbs.twimg.com/media/EIsK8QWXUAAFskE.png"/>
    <hyperlink ref="U183" r:id="rId101" display="https://pbs.twimg.com/media/EIs1JY8XYAAbZ8Q.png"/>
    <hyperlink ref="U185" r:id="rId102" display="https://pbs.twimg.com/media/EIngmItW4AAnHwM.png"/>
    <hyperlink ref="U186" r:id="rId103" display="https://pbs.twimg.com/media/EIsoeIBWoAAloLN.png"/>
    <hyperlink ref="U194" r:id="rId104" display="https://pbs.twimg.com/media/EJSiLW6W4AAIPMQ.png"/>
    <hyperlink ref="U201" r:id="rId105" display="https://pbs.twimg.com/media/EJSiLW6W4AAIPMQ.png"/>
    <hyperlink ref="U203" r:id="rId106" display="https://pbs.twimg.com/media/EIfCB3AXsAA14A6.png"/>
    <hyperlink ref="U206" r:id="rId107" display="https://pbs.twimg.com/media/EIzkRL3XsAI4qsw.png"/>
    <hyperlink ref="V3" r:id="rId108" display="http://pbs.twimg.com/profile_images/96372559/barry1_normal.jpg"/>
    <hyperlink ref="V4" r:id="rId109" display="http://pbs.twimg.com/profile_images/96372559/barry1_normal.jpg"/>
    <hyperlink ref="V5" r:id="rId110" display="http://pbs.twimg.com/profile_images/852690683911602176/M6q35pXc_normal.jpg"/>
    <hyperlink ref="V6" r:id="rId111" display="http://pbs.twimg.com/profile_images/96372559/barry1_normal.jpg"/>
    <hyperlink ref="V7" r:id="rId112" display="http://pbs.twimg.com/profile_images/852690683911602176/M6q35pXc_normal.jpg"/>
    <hyperlink ref="V8" r:id="rId113" display="http://pbs.twimg.com/profile_images/96372559/barry1_normal.jpg"/>
    <hyperlink ref="V9" r:id="rId114" display="http://pbs.twimg.com/profile_images/852690683911602176/M6q35pXc_normal.jpg"/>
    <hyperlink ref="V10" r:id="rId115" display="http://pbs.twimg.com/profile_images/96372559/barry1_normal.jpg"/>
    <hyperlink ref="V11" r:id="rId116" display="http://pbs.twimg.com/profile_images/852690683911602176/M6q35pXc_normal.jpg"/>
    <hyperlink ref="V12" r:id="rId117" display="http://pbs.twimg.com/profile_images/852690683911602176/M6q35pXc_normal.jpg"/>
    <hyperlink ref="V13" r:id="rId118" display="http://pbs.twimg.com/profile_images/852690683911602176/M6q35pXc_normal.jpg"/>
    <hyperlink ref="V14" r:id="rId119" display="http://pbs.twimg.com/profile_images/96372559/barry1_normal.jpg"/>
    <hyperlink ref="V15" r:id="rId120" display="http://pbs.twimg.com/profile_images/96372559/barry1_normal.jpg"/>
    <hyperlink ref="V16" r:id="rId121" display="http://pbs.twimg.com/profile_images/96372559/barry1_normal.jpg"/>
    <hyperlink ref="V17" r:id="rId122" display="http://pbs.twimg.com/profile_images/1007677642479263744/JtDMY-E5_normal.jpg"/>
    <hyperlink ref="V18" r:id="rId123" display="http://pbs.twimg.com/profile_images/1007677642479263744/JtDMY-E5_normal.jpg"/>
    <hyperlink ref="V19" r:id="rId124" display="http://pbs.twimg.com/profile_images/1007677642479263744/JtDMY-E5_normal.jpg"/>
    <hyperlink ref="V20" r:id="rId125" display="https://pbs.twimg.com/ext_tw_video_thumb/1190892500246040576/pu/img/NmKnbqWOh6OAtKN3.jpg"/>
    <hyperlink ref="V21" r:id="rId126" display="https://pbs.twimg.com/ext_tw_video_thumb/1190892500246040576/pu/img/NmKnbqWOh6OAtKN3.jpg"/>
    <hyperlink ref="V22" r:id="rId127" display="https://pbs.twimg.com/ext_tw_video_thumb/1190892500246040576/pu/img/NmKnbqWOh6OAtKN3.jpg"/>
    <hyperlink ref="V23" r:id="rId128" display="https://pbs.twimg.com/ext_tw_video_thumb/1190892500246040576/pu/img/NmKnbqWOh6OAtKN3.jpg"/>
    <hyperlink ref="V24" r:id="rId129" display="https://pbs.twimg.com/ext_tw_video_thumb/1190892500246040576/pu/img/NmKnbqWOh6OAtKN3.jpg"/>
    <hyperlink ref="V25" r:id="rId130" display="http://pbs.twimg.com/profile_images/634772692248461312/30PlEwkv_normal.jpg"/>
    <hyperlink ref="V26" r:id="rId131" display="http://pbs.twimg.com/profile_images/634772692248461312/30PlEwkv_normal.jpg"/>
    <hyperlink ref="V27" r:id="rId132" display="http://pbs.twimg.com/profile_images/677030225868398592/_0FTjkYh_normal.jpg"/>
    <hyperlink ref="V28" r:id="rId133" display="http://pbs.twimg.com/profile_images/1159288715690283010/7Vy5FrfY_normal.jpg"/>
    <hyperlink ref="V29" r:id="rId134" display="http://pbs.twimg.com/profile_images/453601551638994944/8fijXVIS_normal.jpeg"/>
    <hyperlink ref="V30" r:id="rId135" display="http://pbs.twimg.com/profile_images/799437256909942784/EQHvuds__normal.jpg"/>
    <hyperlink ref="V31" r:id="rId136" display="http://pbs.twimg.com/profile_images/1108030436087861250/R2BjctIK_normal.jpg"/>
    <hyperlink ref="V32" r:id="rId137" display="http://pbs.twimg.com/profile_images/1108030436087861250/R2BjctIK_normal.jpg"/>
    <hyperlink ref="V33" r:id="rId138" display="http://pbs.twimg.com/profile_images/1108030436087861250/R2BjctIK_normal.jpg"/>
    <hyperlink ref="V34" r:id="rId139" display="http://pbs.twimg.com/profile_images/1064119237114044416/jbH26sme_normal.jpg"/>
    <hyperlink ref="V35" r:id="rId140" display="http://pbs.twimg.com/profile_images/929396796912259072/V2WALY49_normal.jpg"/>
    <hyperlink ref="V36" r:id="rId141" display="http://pbs.twimg.com/profile_images/785701327078731776/igDNkYJx_normal.jpg"/>
    <hyperlink ref="V37" r:id="rId142" display="http://pbs.twimg.com/profile_images/785701327078731776/igDNkYJx_normal.jpg"/>
    <hyperlink ref="V38" r:id="rId143" display="http://pbs.twimg.com/profile_images/1186383477706498049/aRNmqBv9_normal.jpg"/>
    <hyperlink ref="V39" r:id="rId144" display="http://pbs.twimg.com/profile_images/1186383477706498049/aRNmqBv9_normal.jpg"/>
    <hyperlink ref="V40" r:id="rId145" display="http://pbs.twimg.com/profile_images/1186383477706498049/aRNmqBv9_normal.jpg"/>
    <hyperlink ref="V41" r:id="rId146" display="http://pbs.twimg.com/profile_images/1177630555107659776/7KUFnTZ0_normal.jpg"/>
    <hyperlink ref="V42" r:id="rId147" display="http://pbs.twimg.com/profile_images/1177630555107659776/7KUFnTZ0_normal.jpg"/>
    <hyperlink ref="V43" r:id="rId148" display="http://pbs.twimg.com/profile_images/1177630555107659776/7KUFnTZ0_normal.jpg"/>
    <hyperlink ref="V44" r:id="rId149" display="http://pbs.twimg.com/profile_images/1168598972560269314/I4HI9wl8_normal.jpg"/>
    <hyperlink ref="V45" r:id="rId150" display="http://pbs.twimg.com/profile_images/1168598972560269314/I4HI9wl8_normal.jpg"/>
    <hyperlink ref="V46" r:id="rId151" display="http://pbs.twimg.com/profile_images/1168598972560269314/I4HI9wl8_normal.jpg"/>
    <hyperlink ref="V47" r:id="rId152" display="https://pbs.twimg.com/media/EIjkZFSX0AIvoqD.jpg"/>
    <hyperlink ref="V48" r:id="rId153" display="https://pbs.twimg.com/media/EIjkZFSX0AIvoqD.jpg"/>
    <hyperlink ref="V49" r:id="rId154" display="https://pbs.twimg.com/media/EIjkZFSX0AIvoqD.jpg"/>
    <hyperlink ref="V50" r:id="rId155" display="https://pbs.twimg.com/media/EIjkZFSX0AIvoqD.jpg"/>
    <hyperlink ref="V51" r:id="rId156" display="http://pbs.twimg.com/profile_images/729270043209519104/IqAjLOMA_normal.jpg"/>
    <hyperlink ref="V52" r:id="rId157" display="http://pbs.twimg.com/profile_images/729270043209519104/IqAjLOMA_normal.jpg"/>
    <hyperlink ref="V53" r:id="rId158" display="http://pbs.twimg.com/profile_images/1008598698039955456/ZViMgtND_normal.jpg"/>
    <hyperlink ref="V54" r:id="rId159" display="http://pbs.twimg.com/profile_images/1008598698039955456/ZViMgtND_normal.jpg"/>
    <hyperlink ref="V55" r:id="rId160" display="http://pbs.twimg.com/profile_images/1076560232866820097/fB7VV8u7_normal.jpg"/>
    <hyperlink ref="V56" r:id="rId161" display="http://pbs.twimg.com/profile_images/1080603308765728768/yEWE0uAa_normal.jpg"/>
    <hyperlink ref="V57" r:id="rId162" display="http://pbs.twimg.com/profile_images/1080603308765728768/yEWE0uAa_normal.jpg"/>
    <hyperlink ref="V58" r:id="rId163" display="http://pbs.twimg.com/profile_images/1080603308765728768/yEWE0uAa_normal.jpg"/>
    <hyperlink ref="V59" r:id="rId164" display="http://pbs.twimg.com/profile_images/1192576045964247042/G0ilYdXL_normal.jpg"/>
    <hyperlink ref="V60" r:id="rId165" display="http://pbs.twimg.com/profile_images/973177657922899969/oz4zaGSq_normal.jpg"/>
    <hyperlink ref="V61" r:id="rId166" display="http://pbs.twimg.com/profile_images/1007732182222278656/XU-ssKkR_normal.jpg"/>
    <hyperlink ref="V62" r:id="rId167" display="http://pbs.twimg.com/profile_images/1129055525570793473/I3Wm0iUL_normal.jpg"/>
    <hyperlink ref="V63" r:id="rId168" display="http://pbs.twimg.com/profile_images/1129055525570793473/I3Wm0iUL_normal.jpg"/>
    <hyperlink ref="V64" r:id="rId169" display="http://pbs.twimg.com/profile_images/1129055525570793473/I3Wm0iUL_normal.jpg"/>
    <hyperlink ref="V65" r:id="rId170" display="http://pbs.twimg.com/profile_images/1129055525570793473/I3Wm0iUL_normal.jpg"/>
    <hyperlink ref="V66" r:id="rId171" display="http://pbs.twimg.com/profile_images/577959522481766400/gjaagK48_normal.jpeg"/>
    <hyperlink ref="V67" r:id="rId172" display="http://pbs.twimg.com/profile_images/577959522481766400/gjaagK48_normal.jpeg"/>
    <hyperlink ref="V68" r:id="rId173" display="http://pbs.twimg.com/profile_images/577959522481766400/gjaagK48_normal.jpeg"/>
    <hyperlink ref="V69" r:id="rId174" display="http://pbs.twimg.com/profile_images/577959522481766400/gjaagK48_normal.jpeg"/>
    <hyperlink ref="V70" r:id="rId175" display="https://pbs.twimg.com/media/EIm4ea0WkAIjZBl.jpg"/>
    <hyperlink ref="V71" r:id="rId176" display="http://pbs.twimg.com/profile_images/1149594345990848513/MHGONOhy_normal.jpg"/>
    <hyperlink ref="V72" r:id="rId177" display="https://pbs.twimg.com/media/EIm4ea0WkAIjZBl.jpg"/>
    <hyperlink ref="V73" r:id="rId178" display="https://pbs.twimg.com/media/EIm4ea0WkAIjZBl.jpg"/>
    <hyperlink ref="V74" r:id="rId179" display="https://pbs.twimg.com/media/EIm4ea0WkAIjZBl.jpg"/>
    <hyperlink ref="V75" r:id="rId180" display="https://pbs.twimg.com/media/EIm4ea0WkAIjZBl.jpg"/>
    <hyperlink ref="V76" r:id="rId181" display="http://pbs.twimg.com/profile_images/1149594345990848513/MHGONOhy_normal.jpg"/>
    <hyperlink ref="V77" r:id="rId182" display="http://pbs.twimg.com/profile_images/1149594345990848513/MHGONOhy_normal.jpg"/>
    <hyperlink ref="V78" r:id="rId183" display="http://pbs.twimg.com/profile_images/1149594345990848513/MHGONOhy_normal.jpg"/>
    <hyperlink ref="V79" r:id="rId184" display="https://pbs.twimg.com/media/EInIazUWwAYPrNr.jpg"/>
    <hyperlink ref="V80" r:id="rId185" display="http://pbs.twimg.com/profile_images/1045435981459947521/Yte_KZ-j_normal.jpg"/>
    <hyperlink ref="V81" r:id="rId186" display="https://pbs.twimg.com/media/EInIazUWwAYPrNr.jpg"/>
    <hyperlink ref="V82" r:id="rId187" display="http://pbs.twimg.com/profile_images/1045435981459947521/Yte_KZ-j_normal.jpg"/>
    <hyperlink ref="V83" r:id="rId188" display="https://pbs.twimg.com/media/EInIazUWwAYPrNr.jpg"/>
    <hyperlink ref="V84" r:id="rId189" display="http://pbs.twimg.com/profile_images/1045435981459947521/Yte_KZ-j_normal.jpg"/>
    <hyperlink ref="V85" r:id="rId190" display="http://pbs.twimg.com/profile_images/1045435981459947521/Yte_KZ-j_normal.jpg"/>
    <hyperlink ref="V86" r:id="rId191" display="https://pbs.twimg.com/media/EInIazUWwAYPrNr.jpg"/>
    <hyperlink ref="V87" r:id="rId192" display="http://pbs.twimg.com/profile_images/1045435981459947521/Yte_KZ-j_normal.jpg"/>
    <hyperlink ref="V88" r:id="rId193" display="http://pbs.twimg.com/profile_images/1129055525570793473/I3Wm0iUL_normal.jpg"/>
    <hyperlink ref="V89" r:id="rId194" display="http://pbs.twimg.com/profile_images/1129055525570793473/I3Wm0iUL_normal.jpg"/>
    <hyperlink ref="V90" r:id="rId195" display="http://pbs.twimg.com/profile_images/1129055525570793473/I3Wm0iUL_normal.jpg"/>
    <hyperlink ref="V91" r:id="rId196" display="http://pbs.twimg.com/profile_images/1129055525570793473/I3Wm0iUL_normal.jpg"/>
    <hyperlink ref="V92" r:id="rId197" display="http://pbs.twimg.com/profile_images/1129055525570793473/I3Wm0iUL_normal.jpg"/>
    <hyperlink ref="V93" r:id="rId198" display="http://pbs.twimg.com/profile_images/1129055525570793473/I3Wm0iUL_normal.jpg"/>
    <hyperlink ref="V94" r:id="rId199" display="http://pbs.twimg.com/profile_images/1129055525570793473/I3Wm0iUL_normal.jpg"/>
    <hyperlink ref="V95" r:id="rId200" display="https://pbs.twimg.com/media/EInIazUWwAYPrNr.jpg"/>
    <hyperlink ref="V96" r:id="rId201" display="https://pbs.twimg.com/media/EInIazUWwAYPrNr.jpg"/>
    <hyperlink ref="V97" r:id="rId202" display="http://pbs.twimg.com/profile_images/1045435981459947521/Yte_KZ-j_normal.jpg"/>
    <hyperlink ref="V98" r:id="rId203" display="http://pbs.twimg.com/profile_images/1045435981459947521/Yte_KZ-j_normal.jpg"/>
    <hyperlink ref="V99" r:id="rId204" display="http://pbs.twimg.com/profile_images/1045435981459947521/Yte_KZ-j_normal.jpg"/>
    <hyperlink ref="V100" r:id="rId205" display="http://pbs.twimg.com/profile_images/1103273093273931776/Mzg5ufrp_normal.jpg"/>
    <hyperlink ref="V101" r:id="rId206" display="http://pbs.twimg.com/profile_images/1103273093273931776/Mzg5ufrp_normal.jpg"/>
    <hyperlink ref="V102" r:id="rId207" display="http://pbs.twimg.com/profile_images/1103273093273931776/Mzg5ufrp_normal.jpg"/>
    <hyperlink ref="V103" r:id="rId208" display="http://pbs.twimg.com/profile_images/1103273093273931776/Mzg5ufrp_normal.jpg"/>
    <hyperlink ref="V104" r:id="rId209" display="http://pbs.twimg.com/profile_images/137959287/dja_normal.jpg"/>
    <hyperlink ref="V105" r:id="rId210" display="http://pbs.twimg.com/profile_images/137959287/dja_normal.jpg"/>
    <hyperlink ref="V106" r:id="rId211" display="http://pbs.twimg.com/profile_images/137959287/dja_normal.jpg"/>
    <hyperlink ref="V107" r:id="rId212" display="http://pbs.twimg.com/profile_images/137959287/dja_normal.jpg"/>
    <hyperlink ref="V108" r:id="rId213" display="http://pbs.twimg.com/profile_images/1177164984813535232/QpusFCe1_normal.jpg"/>
    <hyperlink ref="V109" r:id="rId214" display="http://pbs.twimg.com/profile_images/1177164984813535232/QpusFCe1_normal.jpg"/>
    <hyperlink ref="V110" r:id="rId215" display="http://pbs.twimg.com/profile_images/786513701583069184/OFb7pB3z_normal.jpg"/>
    <hyperlink ref="V111" r:id="rId216" display="http://pbs.twimg.com/profile_images/472147385578041344/udqNGwDZ_normal.jpeg"/>
    <hyperlink ref="V112" r:id="rId217" display="http://pbs.twimg.com/profile_images/472147385578041344/udqNGwDZ_normal.jpeg"/>
    <hyperlink ref="V113" r:id="rId218" display="http://pbs.twimg.com/profile_images/786513701583069184/OFb7pB3z_normal.jpg"/>
    <hyperlink ref="V114" r:id="rId219" display="http://pbs.twimg.com/profile_images/786513701583069184/OFb7pB3z_normal.jpg"/>
    <hyperlink ref="V115" r:id="rId220" display="http://pbs.twimg.com/profile_images/786513701583069184/OFb7pB3z_normal.jpg"/>
    <hyperlink ref="V116" r:id="rId221" display="http://pbs.twimg.com/profile_images/786513701583069184/OFb7pB3z_normal.jpg"/>
    <hyperlink ref="V117" r:id="rId222" display="http://pbs.twimg.com/profile_images/786513701583069184/OFb7pB3z_normal.jpg"/>
    <hyperlink ref="V118" r:id="rId223" display="http://pbs.twimg.com/profile_images/786513701583069184/OFb7pB3z_normal.jpg"/>
    <hyperlink ref="V119" r:id="rId224" display="http://pbs.twimg.com/profile_images/786513701583069184/OFb7pB3z_normal.jpg"/>
    <hyperlink ref="V120" r:id="rId225" display="http://pbs.twimg.com/profile_images/786513701583069184/OFb7pB3z_normal.jpg"/>
    <hyperlink ref="V121" r:id="rId226" display="http://pbs.twimg.com/profile_images/786513701583069184/OFb7pB3z_normal.jpg"/>
    <hyperlink ref="V122" r:id="rId227" display="https://pbs.twimg.com/media/EIo8DkEXUAAG9pa.jpg"/>
    <hyperlink ref="V123" r:id="rId228" display="http://pbs.twimg.com/profile_images/1103283608184410113/FPDpDq3i_normal.png"/>
    <hyperlink ref="V124" r:id="rId229" display="http://pbs.twimg.com/profile_images/1103283608184410113/FPDpDq3i_normal.png"/>
    <hyperlink ref="V125" r:id="rId230" display="http://pbs.twimg.com/profile_images/1103283608184410113/FPDpDq3i_normal.png"/>
    <hyperlink ref="V126" r:id="rId231" display="http://pbs.twimg.com/profile_images/1035892120412934144/W8mupHGT_normal.jpg"/>
    <hyperlink ref="V127" r:id="rId232" display="http://pbs.twimg.com/profile_images/1035892120412934144/W8mupHGT_normal.jpg"/>
    <hyperlink ref="V128" r:id="rId233" display="http://pbs.twimg.com/profile_images/1035892120412934144/W8mupHGT_normal.jpg"/>
    <hyperlink ref="V129" r:id="rId234" display="http://pbs.twimg.com/profile_images/1035892120412934144/W8mupHGT_normal.jpg"/>
    <hyperlink ref="V130" r:id="rId235" display="http://pbs.twimg.com/profile_images/818213567090556928/-FaDPrzU_normal.jpg"/>
    <hyperlink ref="V131" r:id="rId236" display="http://pbs.twimg.com/profile_images/751394275624099840/4Vs2moLb_normal.jpg"/>
    <hyperlink ref="V132" r:id="rId237" display="http://pbs.twimg.com/profile_images/751394275624099840/4Vs2moLb_normal.jpg"/>
    <hyperlink ref="V133" r:id="rId238" display="http://pbs.twimg.com/profile_images/1194790769195917313/IevBNI5c_normal.jpg"/>
    <hyperlink ref="V134" r:id="rId239" display="https://pbs.twimg.com/media/EIo8DkEXUAAG9pa.jpg"/>
    <hyperlink ref="V135" r:id="rId240" display="http://pbs.twimg.com/profile_images/489259604883165186/ui1i5dL0_normal.jpeg"/>
    <hyperlink ref="V136" r:id="rId241" display="http://pbs.twimg.com/profile_images/489259604883165186/ui1i5dL0_normal.jpeg"/>
    <hyperlink ref="V137" r:id="rId242" display="http://pbs.twimg.com/profile_images/489259604883165186/ui1i5dL0_normal.jpeg"/>
    <hyperlink ref="V138" r:id="rId243" display="http://pbs.twimg.com/profile_images/489259604883165186/ui1i5dL0_normal.jpeg"/>
    <hyperlink ref="V139" r:id="rId244" display="http://pbs.twimg.com/profile_images/489259604883165186/ui1i5dL0_normal.jpeg"/>
    <hyperlink ref="V140" r:id="rId245" display="http://pbs.twimg.com/profile_images/489259604883165186/ui1i5dL0_normal.jpeg"/>
    <hyperlink ref="V141" r:id="rId246" display="http://pbs.twimg.com/profile_images/489259604883165186/ui1i5dL0_normal.jpeg"/>
    <hyperlink ref="V142" r:id="rId247" display="http://pbs.twimg.com/profile_images/489259604883165186/ui1i5dL0_normal.jpeg"/>
    <hyperlink ref="V143" r:id="rId248" display="http://pbs.twimg.com/profile_images/489259604883165186/ui1i5dL0_normal.jpeg"/>
    <hyperlink ref="V144" r:id="rId249" display="http://pbs.twimg.com/profile_images/489259604883165186/ui1i5dL0_normal.jpeg"/>
    <hyperlink ref="V145" r:id="rId250" display="http://pbs.twimg.com/profile_images/489259604883165186/ui1i5dL0_normal.jpeg"/>
    <hyperlink ref="V146" r:id="rId251" display="http://pbs.twimg.com/profile_images/489259604883165186/ui1i5dL0_normal.jpeg"/>
    <hyperlink ref="V147" r:id="rId252" display="http://pbs.twimg.com/profile_images/489259604883165186/ui1i5dL0_normal.jpeg"/>
    <hyperlink ref="V148" r:id="rId253" display="http://pbs.twimg.com/profile_images/489259604883165186/ui1i5dL0_normal.jpeg"/>
    <hyperlink ref="V149" r:id="rId254" display="http://pbs.twimg.com/profile_images/489259604883165186/ui1i5dL0_normal.jpeg"/>
    <hyperlink ref="V150" r:id="rId255" display="http://pbs.twimg.com/profile_images/489259604883165186/ui1i5dL0_normal.jpeg"/>
    <hyperlink ref="V151" r:id="rId256" display="http://pbs.twimg.com/profile_images/489259604883165186/ui1i5dL0_normal.jpeg"/>
    <hyperlink ref="V152" r:id="rId257" display="http://pbs.twimg.com/profile_images/489259604883165186/ui1i5dL0_normal.jpeg"/>
    <hyperlink ref="V153" r:id="rId258" display="http://pbs.twimg.com/profile_images/489259604883165186/ui1i5dL0_normal.jpeg"/>
    <hyperlink ref="V154" r:id="rId259" display="http://pbs.twimg.com/profile_images/489259604883165186/ui1i5dL0_normal.jpeg"/>
    <hyperlink ref="V155" r:id="rId260" display="http://pbs.twimg.com/profile_images/489259604883165186/ui1i5dL0_normal.jpeg"/>
    <hyperlink ref="V156" r:id="rId261" display="http://pbs.twimg.com/profile_images/489259604883165186/ui1i5dL0_normal.jpeg"/>
    <hyperlink ref="V157" r:id="rId262" display="http://pbs.twimg.com/profile_images/489259604883165186/ui1i5dL0_normal.jpeg"/>
    <hyperlink ref="V158" r:id="rId263" display="http://pbs.twimg.com/profile_images/489259604883165186/ui1i5dL0_normal.jpeg"/>
    <hyperlink ref="V159" r:id="rId264" display="http://pbs.twimg.com/profile_images/489259604883165186/ui1i5dL0_normal.jpeg"/>
    <hyperlink ref="V160" r:id="rId265" display="http://pbs.twimg.com/profile_images/489259604883165186/ui1i5dL0_normal.jpeg"/>
    <hyperlink ref="V161" r:id="rId266" display="http://pbs.twimg.com/profile_images/489259604883165186/ui1i5dL0_normal.jpeg"/>
    <hyperlink ref="V162" r:id="rId267" display="http://pbs.twimg.com/profile_images/489259604883165186/ui1i5dL0_normal.jpeg"/>
    <hyperlink ref="V163" r:id="rId268" display="http://pbs.twimg.com/profile_images/489259604883165186/ui1i5dL0_normal.jpeg"/>
    <hyperlink ref="V164" r:id="rId269" display="http://pbs.twimg.com/profile_images/489259604883165186/ui1i5dL0_normal.jpeg"/>
    <hyperlink ref="V165" r:id="rId270" display="http://pbs.twimg.com/profile_images/489259604883165186/ui1i5dL0_normal.jpeg"/>
    <hyperlink ref="V166" r:id="rId271" display="http://pbs.twimg.com/profile_images/489259604883165186/ui1i5dL0_normal.jpeg"/>
    <hyperlink ref="V167" r:id="rId272" display="http://pbs.twimg.com/profile_images/785925373/lee_ahead_of_the_curve_normal.png"/>
    <hyperlink ref="V168" r:id="rId273" display="http://pbs.twimg.com/profile_images/1174079908282359810/EhrXACGP_normal.jpg"/>
    <hyperlink ref="V169" r:id="rId274" display="http://pbs.twimg.com/profile_images/785925373/lee_ahead_of_the_curve_normal.png"/>
    <hyperlink ref="V170" r:id="rId275" display="https://pbs.twimg.com/ext_tw_video_thumb/1191434138596904962/pu/img/mInWA1Krh_ukt1Lp.jpg"/>
    <hyperlink ref="V171" r:id="rId276" display="https://pbs.twimg.com/ext_tw_video_thumb/1191434138596904962/pu/img/mInWA1Krh_ukt1Lp.jpg"/>
    <hyperlink ref="V172" r:id="rId277" display="http://pbs.twimg.com/profile_images/1100146543213142016/8MlePXoD_normal.png"/>
    <hyperlink ref="V173" r:id="rId278" display="http://pbs.twimg.com/profile_images/785925373/lee_ahead_of_the_curve_normal.png"/>
    <hyperlink ref="V174" r:id="rId279" display="https://pbs.twimg.com/media/EIo8DkEXUAAG9pa.jpg"/>
    <hyperlink ref="V175" r:id="rId280" display="http://pbs.twimg.com/profile_images/785925373/lee_ahead_of_the_curve_normal.png"/>
    <hyperlink ref="V176" r:id="rId281" display="http://pbs.twimg.com/profile_images/861208549900398592/T7uSspdK_normal.jpg"/>
    <hyperlink ref="V177" r:id="rId282" display="http://pbs.twimg.com/profile_images/785925373/lee_ahead_of_the_curve_normal.png"/>
    <hyperlink ref="V178" r:id="rId283" display="http://pbs.twimg.com/profile_images/846380363425427457/MC3t8qKM_normal.jpg"/>
    <hyperlink ref="V179" r:id="rId284" display="http://pbs.twimg.com/profile_images/785925373/lee_ahead_of_the_curve_normal.png"/>
    <hyperlink ref="V180" r:id="rId285" display="http://pbs.twimg.com/profile_images/785925373/lee_ahead_of_the_curve_normal.png"/>
    <hyperlink ref="V181" r:id="rId286" display="https://pbs.twimg.com/media/EIsK8QWXUAAFskE.png"/>
    <hyperlink ref="V182" r:id="rId287" display="http://pbs.twimg.com/profile_images/785925373/lee_ahead_of_the_curve_normal.png"/>
    <hyperlink ref="V183" r:id="rId288" display="https://pbs.twimg.com/media/EIs1JY8XYAAbZ8Q.png"/>
    <hyperlink ref="V184" r:id="rId289" display="http://pbs.twimg.com/profile_images/785925373/lee_ahead_of_the_curve_normal.png"/>
    <hyperlink ref="V185" r:id="rId290" display="https://pbs.twimg.com/media/EIngmItW4AAnHwM.png"/>
    <hyperlink ref="V186" r:id="rId291" display="https://pbs.twimg.com/media/EIsoeIBWoAAloLN.png"/>
    <hyperlink ref="V187" r:id="rId292" display="http://pbs.twimg.com/profile_images/2974837092/606dff422469076f75b5f78acb949f69_normal.jpeg"/>
    <hyperlink ref="V188" r:id="rId293" display="http://pbs.twimg.com/profile_images/785925373/lee_ahead_of_the_curve_normal.png"/>
    <hyperlink ref="V189" r:id="rId294" display="http://pbs.twimg.com/profile_images/785925373/lee_ahead_of_the_curve_normal.png"/>
    <hyperlink ref="V190" r:id="rId295" display="http://pbs.twimg.com/profile_images/785925373/lee_ahead_of_the_curve_normal.png"/>
    <hyperlink ref="V191" r:id="rId296" display="http://pbs.twimg.com/profile_images/1170783472836907008/fGPK4xy0_normal.jpg"/>
    <hyperlink ref="V192" r:id="rId297" display="http://pbs.twimg.com/profile_images/1170783472836907008/fGPK4xy0_normal.jpg"/>
    <hyperlink ref="V193" r:id="rId298" display="http://pbs.twimg.com/profile_images/1170783472836907008/fGPK4xy0_normal.jpg"/>
    <hyperlink ref="V194" r:id="rId299" display="https://pbs.twimg.com/media/EJSiLW6W4AAIPMQ.png"/>
    <hyperlink ref="V195" r:id="rId300" display="http://pbs.twimg.com/profile_images/879728447026868228/U4Uzpdp6_normal.jpg"/>
    <hyperlink ref="V196" r:id="rId301" display="http://pbs.twimg.com/profile_images/1194747302746959872/wVVnzKc7_normal.jpg"/>
    <hyperlink ref="V197" r:id="rId302" display="http://pbs.twimg.com/profile_images/785925373/lee_ahead_of_the_curve_normal.png"/>
    <hyperlink ref="V198" r:id="rId303" display="http://pbs.twimg.com/profile_images/785925373/lee_ahead_of_the_curve_normal.png"/>
    <hyperlink ref="V199" r:id="rId304" display="http://pbs.twimg.com/profile_images/785925373/lee_ahead_of_the_curve_normal.png"/>
    <hyperlink ref="V200" r:id="rId305" display="http://pbs.twimg.com/profile_images/785925373/lee_ahead_of_the_curve_normal.png"/>
    <hyperlink ref="V201" r:id="rId306" display="https://pbs.twimg.com/media/EJSiLW6W4AAIPMQ.png"/>
    <hyperlink ref="V202" r:id="rId307" display="http://pbs.twimg.com/profile_images/785925373/lee_ahead_of_the_curve_normal.png"/>
    <hyperlink ref="V203" r:id="rId308" display="https://pbs.twimg.com/media/EIfCB3AXsAA14A6.png"/>
    <hyperlink ref="V204" r:id="rId309" display="http://pbs.twimg.com/profile_images/879728447026868228/U4Uzpdp6_normal.jpg"/>
    <hyperlink ref="V205" r:id="rId310" display="http://pbs.twimg.com/profile_images/879728447026868228/U4Uzpdp6_normal.jpg"/>
    <hyperlink ref="V206" r:id="rId311" display="https://pbs.twimg.com/media/EIzkRL3XsAI4qsw.png"/>
    <hyperlink ref="V207" r:id="rId312" display="http://pbs.twimg.com/profile_images/879728447026868228/U4Uzpdp6_normal.jpg"/>
    <hyperlink ref="V208" r:id="rId313" display="http://pbs.twimg.com/profile_images/1194747302746959872/wVVnzKc7_normal.jpg"/>
    <hyperlink ref="V209" r:id="rId314" display="http://pbs.twimg.com/profile_images/785925373/lee_ahead_of_the_curve_normal.png"/>
    <hyperlink ref="V210" r:id="rId315" display="http://pbs.twimg.com/profile_images/785925373/lee_ahead_of_the_curve_normal.png"/>
    <hyperlink ref="V211" r:id="rId316" display="http://pbs.twimg.com/profile_images/785925373/lee_ahead_of_the_curve_normal.png"/>
    <hyperlink ref="V212" r:id="rId317" display="http://pbs.twimg.com/profile_images/785925373/lee_ahead_of_the_curve_normal.png"/>
    <hyperlink ref="V213" r:id="rId318" display="http://pbs.twimg.com/profile_images/785925373/lee_ahead_of_the_curve_normal.png"/>
    <hyperlink ref="V214" r:id="rId319" display="http://pbs.twimg.com/profile_images/785925373/lee_ahead_of_the_curve_normal.png"/>
    <hyperlink ref="V215" r:id="rId320" display="http://pbs.twimg.com/profile_images/785925373/lee_ahead_of_the_curve_normal.png"/>
    <hyperlink ref="V216" r:id="rId321" display="http://pbs.twimg.com/profile_images/1194747302746959872/wVVnzKc7_normal.jpg"/>
    <hyperlink ref="X3" r:id="rId322" display="https://twitter.com/#!/barrywellman/status/1190401117290737664"/>
    <hyperlink ref="X4" r:id="rId323" display="https://twitter.com/#!/barrywellman/status/1190401117290737664"/>
    <hyperlink ref="X5" r:id="rId324" display="https://twitter.com/#!/marychayko/status/1190301402154881024"/>
    <hyperlink ref="X6" r:id="rId325" display="https://twitter.com/#!/barrywellman/status/1190401117290737664"/>
    <hyperlink ref="X7" r:id="rId326" display="https://twitter.com/#!/marychayko/status/1190301402154881024"/>
    <hyperlink ref="X8" r:id="rId327" display="https://twitter.com/#!/barrywellman/status/1190401117290737664"/>
    <hyperlink ref="X9" r:id="rId328" display="https://twitter.com/#!/marychayko/status/1190301402154881024"/>
    <hyperlink ref="X10" r:id="rId329" display="https://twitter.com/#!/barrywellman/status/1190401117290737664"/>
    <hyperlink ref="X11" r:id="rId330" display="https://twitter.com/#!/marychayko/status/1190301402154881024"/>
    <hyperlink ref="X12" r:id="rId331" display="https://twitter.com/#!/marychayko/status/1190301402154881024"/>
    <hyperlink ref="X13" r:id="rId332" display="https://twitter.com/#!/marychayko/status/1190301402154881024"/>
    <hyperlink ref="X14" r:id="rId333" display="https://twitter.com/#!/barrywellman/status/1190401117290737664"/>
    <hyperlink ref="X15" r:id="rId334" display="https://twitter.com/#!/barrywellman/status/1190401117290737664"/>
    <hyperlink ref="X16" r:id="rId335" display="https://twitter.com/#!/barrywellman/status/1190401117290737664"/>
    <hyperlink ref="X17" r:id="rId336" display="https://twitter.com/#!/viafoura/status/1190692547049533441"/>
    <hyperlink ref="X18" r:id="rId337" display="https://twitter.com/#!/viafoura/status/1190692547049533441"/>
    <hyperlink ref="X19" r:id="rId338" display="https://twitter.com/#!/viafoura/status/1190692547049533441"/>
    <hyperlink ref="X20" r:id="rId339" display="https://twitter.com/#!/amit_raj75/status/1190892698435080192"/>
    <hyperlink ref="X21" r:id="rId340" display="https://twitter.com/#!/amit_raj75/status/1190892698435080192"/>
    <hyperlink ref="X22" r:id="rId341" display="https://twitter.com/#!/amit_raj75/status/1190892698435080192"/>
    <hyperlink ref="X23" r:id="rId342" display="https://twitter.com/#!/amit_raj75/status/1190892698435080192"/>
    <hyperlink ref="X24" r:id="rId343" display="https://twitter.com/#!/amit_raj75/status/1190892698435080192"/>
    <hyperlink ref="X25" r:id="rId344" display="https://twitter.com/#!/dougalpollux/status/1191454623015620608"/>
    <hyperlink ref="X26" r:id="rId345" display="https://twitter.com/#!/dougalpollux/status/1191454623015620608"/>
    <hyperlink ref="X27" r:id="rId346" display="https://twitter.com/#!/assishenriques/status/1191454695195365377"/>
    <hyperlink ref="X28" r:id="rId347" display="https://twitter.com/#!/mikeb8637/status/1191454769082175490"/>
    <hyperlink ref="X29" r:id="rId348" display="https://twitter.com/#!/marcvanderwoude/status/1191455054546587650"/>
    <hyperlink ref="X30" r:id="rId349" display="https://twitter.com/#!/nothingsmonstrd/status/1191456318013480962"/>
    <hyperlink ref="X31" r:id="rId350" display="https://twitter.com/#!/ruisalvador12/status/1191457059692326922"/>
    <hyperlink ref="X32" r:id="rId351" display="https://twitter.com/#!/ruisalvador12/status/1191457059692326922"/>
    <hyperlink ref="X33" r:id="rId352" display="https://twitter.com/#!/ruisalvador12/status/1191457059692326922"/>
    <hyperlink ref="X34" r:id="rId353" display="https://twitter.com/#!/cryptomer_pers/status/1191456276410183680"/>
    <hyperlink ref="X35" r:id="rId354" display="https://twitter.com/#!/oritkopel/status/1191457093485780993"/>
    <hyperlink ref="X36" r:id="rId355" display="https://twitter.com/#!/brchelmo/status/1191457098472677377"/>
    <hyperlink ref="X37" r:id="rId356" display="https://twitter.com/#!/brchelmo/status/1191457098472677377"/>
    <hyperlink ref="X38" r:id="rId357" display="https://twitter.com/#!/catharinanana2/status/1191457519375409152"/>
    <hyperlink ref="X39" r:id="rId358" display="https://twitter.com/#!/catharinanana2/status/1191457519375409152"/>
    <hyperlink ref="X40" r:id="rId359" display="https://twitter.com/#!/catharinanana2/status/1191457519375409152"/>
    <hyperlink ref="X41" r:id="rId360" display="https://twitter.com/#!/_denoir/status/1191458245963059209"/>
    <hyperlink ref="X42" r:id="rId361" display="https://twitter.com/#!/_denoir/status/1191458245963059209"/>
    <hyperlink ref="X43" r:id="rId362" display="https://twitter.com/#!/_denoir/status/1191458245963059209"/>
    <hyperlink ref="X44" r:id="rId363" display="https://twitter.com/#!/kentuckydeal/status/1191459643534594049"/>
    <hyperlink ref="X45" r:id="rId364" display="https://twitter.com/#!/kentuckydeal/status/1191459643534594049"/>
    <hyperlink ref="X46" r:id="rId365" display="https://twitter.com/#!/kentuckydeal/status/1191459643534594049"/>
    <hyperlink ref="X47" r:id="rId366" display="https://twitter.com/#!/likely75463987/status/1191460496760811520"/>
    <hyperlink ref="X48" r:id="rId367" display="https://twitter.com/#!/likely75463987/status/1191460496760811520"/>
    <hyperlink ref="X49" r:id="rId368" display="https://twitter.com/#!/likely75463987/status/1191460496760811520"/>
    <hyperlink ref="X50" r:id="rId369" display="https://twitter.com/#!/likely75463987/status/1191460496760811520"/>
    <hyperlink ref="X51" r:id="rId370" display="https://twitter.com/#!/lennstar_de/status/1191461278604308481"/>
    <hyperlink ref="X52" r:id="rId371" display="https://twitter.com/#!/lennstar_de/status/1191461278604308481"/>
    <hyperlink ref="X53" r:id="rId372" display="https://twitter.com/#!/austenklumb/status/1191466445277999106"/>
    <hyperlink ref="X54" r:id="rId373" display="https://twitter.com/#!/austenklumb/status/1191466445277999106"/>
    <hyperlink ref="X55" r:id="rId374" display="https://twitter.com/#!/maevcreavennutr/status/1191467641271209984"/>
    <hyperlink ref="X56" r:id="rId375" display="https://twitter.com/#!/ficticiusbeing/status/1191470494744293376"/>
    <hyperlink ref="X57" r:id="rId376" display="https://twitter.com/#!/ficticiusbeing/status/1191470494744293376"/>
    <hyperlink ref="X58" r:id="rId377" display="https://twitter.com/#!/ficticiusbeing/status/1191470494744293376"/>
    <hyperlink ref="X59" r:id="rId378" display="https://twitter.com/#!/liz_kintzele/status/1191478052825567234"/>
    <hyperlink ref="X60" r:id="rId379" display="https://twitter.com/#!/ildannymoore/status/1191458064366538753"/>
    <hyperlink ref="X61" r:id="rId380" display="https://twitter.com/#!/jmulvenon/status/1191530107564888064"/>
    <hyperlink ref="X62" r:id="rId381" display="https://twitter.com/#!/_elena/status/1191444666895519746"/>
    <hyperlink ref="X63" r:id="rId382" display="https://twitter.com/#!/_elena/status/1191444666895519746"/>
    <hyperlink ref="X64" r:id="rId383" display="https://twitter.com/#!/_elena/status/1191444666895519746"/>
    <hyperlink ref="X65" r:id="rId384" display="https://twitter.com/#!/_elena/status/1191444666895519746"/>
    <hyperlink ref="X66" r:id="rId385" display="https://twitter.com/#!/sherazadesemsar/status/1191710970302943232"/>
    <hyperlink ref="X67" r:id="rId386" display="https://twitter.com/#!/sherazadesemsar/status/1191710970302943232"/>
    <hyperlink ref="X68" r:id="rId387" display="https://twitter.com/#!/sherazadesemsar/status/1191710970302943232"/>
    <hyperlink ref="X69" r:id="rId388" display="https://twitter.com/#!/sherazadesemsar/status/1191710970302943232"/>
    <hyperlink ref="X70" r:id="rId389" display="https://twitter.com/#!/bernardnatashal/status/1191686414011899909"/>
    <hyperlink ref="X71" r:id="rId390" display="https://twitter.com/#!/kate_day/status/1191715930792976384"/>
    <hyperlink ref="X72" r:id="rId391" display="https://twitter.com/#!/bernardnatashal/status/1191686414011899909"/>
    <hyperlink ref="X73" r:id="rId392" display="https://twitter.com/#!/bernardnatashal/status/1191686414011899909"/>
    <hyperlink ref="X74" r:id="rId393" display="https://twitter.com/#!/bernardnatashal/status/1191686414011899909"/>
    <hyperlink ref="X75" r:id="rId394" display="https://twitter.com/#!/bernardnatashal/status/1191686414011899909"/>
    <hyperlink ref="X76" r:id="rId395" display="https://twitter.com/#!/kate_day/status/1191715930792976384"/>
    <hyperlink ref="X77" r:id="rId396" display="https://twitter.com/#!/kate_day/status/1191715930792976384"/>
    <hyperlink ref="X78" r:id="rId397" display="https://twitter.com/#!/kate_day/status/1191715930792976384"/>
    <hyperlink ref="X79" r:id="rId398" display="https://twitter.com/#!/_elena/status/1191703950174687232"/>
    <hyperlink ref="X80" r:id="rId399" display="https://twitter.com/#!/prlvx/status/1191825886972125195"/>
    <hyperlink ref="X81" r:id="rId400" display="https://twitter.com/#!/_elena/status/1191703950174687232"/>
    <hyperlink ref="X82" r:id="rId401" display="https://twitter.com/#!/prlvx/status/1191825886972125195"/>
    <hyperlink ref="X83" r:id="rId402" display="https://twitter.com/#!/_elena/status/1191703950174687232"/>
    <hyperlink ref="X84" r:id="rId403" display="https://twitter.com/#!/prlvx/status/1191825886972125195"/>
    <hyperlink ref="X85" r:id="rId404" display="https://twitter.com/#!/prlvx/status/1191825886972125195"/>
    <hyperlink ref="X86" r:id="rId405" display="https://twitter.com/#!/_elena/status/1191703950174687232"/>
    <hyperlink ref="X87" r:id="rId406" display="https://twitter.com/#!/prlvx/status/1191825886972125195"/>
    <hyperlink ref="X88" r:id="rId407" display="https://twitter.com/#!/_elena/status/1191444246588534789"/>
    <hyperlink ref="X89" r:id="rId408" display="https://twitter.com/#!/_elena/status/1191444246588534789"/>
    <hyperlink ref="X90" r:id="rId409" display="https://twitter.com/#!/_elena/status/1191444666895519746"/>
    <hyperlink ref="X91" r:id="rId410" display="https://twitter.com/#!/_elena/status/1191444666895519746"/>
    <hyperlink ref="X92" r:id="rId411" display="https://twitter.com/#!/_elena/status/1191444666895519746"/>
    <hyperlink ref="X93" r:id="rId412" display="https://twitter.com/#!/_elena/status/1191444666895519746"/>
    <hyperlink ref="X94" r:id="rId413" display="https://twitter.com/#!/_elena/status/1191444666895519746"/>
    <hyperlink ref="X95" r:id="rId414" display="https://twitter.com/#!/_elena/status/1191703950174687232"/>
    <hyperlink ref="X96" r:id="rId415" display="https://twitter.com/#!/_elena/status/1191703950174687232"/>
    <hyperlink ref="X97" r:id="rId416" display="https://twitter.com/#!/prlvx/status/1191825886972125195"/>
    <hyperlink ref="X98" r:id="rId417" display="https://twitter.com/#!/prlvx/status/1191825886972125195"/>
    <hyperlink ref="X99" r:id="rId418" display="https://twitter.com/#!/prlvx/status/1191825886972125195"/>
    <hyperlink ref="X100" r:id="rId419" display="https://twitter.com/#!/elonuniversity/status/1191831477379649539"/>
    <hyperlink ref="X101" r:id="rId420" display="https://twitter.com/#!/elonuniversity/status/1191831477379649539"/>
    <hyperlink ref="X102" r:id="rId421" display="https://twitter.com/#!/elonuniversity/status/1191831477379649539"/>
    <hyperlink ref="X103" r:id="rId422" display="https://twitter.com/#!/elonuniversity/status/1191831477379649539"/>
    <hyperlink ref="X104" r:id="rId423" display="https://twitter.com/#!/elondan/status/1191831756548300800"/>
    <hyperlink ref="X105" r:id="rId424" display="https://twitter.com/#!/elondan/status/1191831756548300800"/>
    <hyperlink ref="X106" r:id="rId425" display="https://twitter.com/#!/elondan/status/1191831756548300800"/>
    <hyperlink ref="X107" r:id="rId426" display="https://twitter.com/#!/elondan/status/1191831756548300800"/>
    <hyperlink ref="X108" r:id="rId427" display="https://twitter.com/#!/dalwar23/status/1191455466892734466"/>
    <hyperlink ref="X109" r:id="rId428" display="https://twitter.com/#!/dalwar23/status/1191455466892734466"/>
    <hyperlink ref="X110" r:id="rId429" display="https://twitter.com/#!/coimbrasummit/status/1191456016409530369"/>
    <hyperlink ref="X111" r:id="rId430" display="https://twitter.com/#!/jannaq/status/1191829320240697344"/>
    <hyperlink ref="X112" r:id="rId431" display="https://twitter.com/#!/jannaq/status/1191829320240697344"/>
    <hyperlink ref="X113" r:id="rId432" display="https://twitter.com/#!/coimbrasummit/status/1191829691554041856"/>
    <hyperlink ref="X114" r:id="rId433" display="https://twitter.com/#!/coimbrasummit/status/1191456016409530369"/>
    <hyperlink ref="X115" r:id="rId434" display="https://twitter.com/#!/coimbrasummit/status/1191456016409530369"/>
    <hyperlink ref="X116" r:id="rId435" display="https://twitter.com/#!/coimbrasummit/status/1191829691554041856"/>
    <hyperlink ref="X117" r:id="rId436" display="https://twitter.com/#!/coimbrasummit/status/1191829691554041856"/>
    <hyperlink ref="X118" r:id="rId437" display="https://twitter.com/#!/coimbrasummit/status/1191833512934039553"/>
    <hyperlink ref="X119" r:id="rId438" display="https://twitter.com/#!/coimbrasummit/status/1191833512934039553"/>
    <hyperlink ref="X120" r:id="rId439" display="https://twitter.com/#!/coimbrasummit/status/1191833512934039553"/>
    <hyperlink ref="X121" r:id="rId440" display="https://twitter.com/#!/coimbrasummit/status/1191833512934039553"/>
    <hyperlink ref="X122" r:id="rId441" display="https://twitter.com/#!/imagineinternet/status/1191831087795884039"/>
    <hyperlink ref="X123" r:id="rId442" display="https://twitter.com/#!/eloncomm/status/1191881566877822976"/>
    <hyperlink ref="X124" r:id="rId443" display="https://twitter.com/#!/eloncomm/status/1191881566877822976"/>
    <hyperlink ref="X125" r:id="rId444" display="https://twitter.com/#!/eloncomm/status/1191881566877822976"/>
    <hyperlink ref="X126" r:id="rId445" display="https://twitter.com/#!/rocford/status/1191944326005317632"/>
    <hyperlink ref="X127" r:id="rId446" display="https://twitter.com/#!/rocford/status/1191944326005317632"/>
    <hyperlink ref="X128" r:id="rId447" display="https://twitter.com/#!/rocford/status/1191944326005317632"/>
    <hyperlink ref="X129" r:id="rId448" display="https://twitter.com/#!/rocford/status/1191944326005317632"/>
    <hyperlink ref="X130" r:id="rId449" display="https://twitter.com/#!/neo_globe/status/1192031376351956993"/>
    <hyperlink ref="X131" r:id="rId450" display="https://twitter.com/#!/ianmcalvert/status/1192156233232506881"/>
    <hyperlink ref="X132" r:id="rId451" display="https://twitter.com/#!/ianmcalvert/status/1192156233232506881"/>
    <hyperlink ref="X133" r:id="rId452" display="https://twitter.com/#!/djunivrse/status/1192668524063449090"/>
    <hyperlink ref="X134" r:id="rId453" display="https://twitter.com/#!/imagineinternet/status/1191831087795884039"/>
    <hyperlink ref="X135" r:id="rId454" display="https://twitter.com/#!/danbuk4/status/1190306401555488768"/>
    <hyperlink ref="X136" r:id="rId455" display="https://twitter.com/#!/danbuk4/status/1190306401555488768"/>
    <hyperlink ref="X137" r:id="rId456" display="https://twitter.com/#!/danbuk4/status/1190306401555488768"/>
    <hyperlink ref="X138" r:id="rId457" display="https://twitter.com/#!/danbuk4/status/1190306401555488768"/>
    <hyperlink ref="X139" r:id="rId458" display="https://twitter.com/#!/danbuk4/status/1190306401555488768"/>
    <hyperlink ref="X140" r:id="rId459" display="https://twitter.com/#!/danbuk4/status/1190306401555488768"/>
    <hyperlink ref="X141" r:id="rId460" display="https://twitter.com/#!/danbuk4/status/1190306401555488768"/>
    <hyperlink ref="X142" r:id="rId461" display="https://twitter.com/#!/danbuk4/status/1190306401555488768"/>
    <hyperlink ref="X143" r:id="rId462" display="https://twitter.com/#!/danbuk4/status/1190306401555488768"/>
    <hyperlink ref="X144" r:id="rId463" display="https://twitter.com/#!/danbuk4/status/1190306401555488768"/>
    <hyperlink ref="X145" r:id="rId464" display="https://twitter.com/#!/danbuk4/status/1190306401555488768"/>
    <hyperlink ref="X146" r:id="rId465" display="https://twitter.com/#!/danbuk4/status/1190306401555488768"/>
    <hyperlink ref="X147" r:id="rId466" display="https://twitter.com/#!/danbuk4/status/1190852453891268609"/>
    <hyperlink ref="X148" r:id="rId467" display="https://twitter.com/#!/danbuk4/status/1190306401555488768"/>
    <hyperlink ref="X149" r:id="rId468" display="https://twitter.com/#!/danbuk4/status/1190852453891268609"/>
    <hyperlink ref="X150" r:id="rId469" display="https://twitter.com/#!/danbuk4/status/1190306401555488768"/>
    <hyperlink ref="X151" r:id="rId470" display="https://twitter.com/#!/danbuk4/status/1190852453891268609"/>
    <hyperlink ref="X152" r:id="rId471" display="https://twitter.com/#!/danbuk4/status/1194254967990882305"/>
    <hyperlink ref="X153" r:id="rId472" display="https://twitter.com/#!/danbuk4/status/1194254967990882305"/>
    <hyperlink ref="X154" r:id="rId473" display="https://twitter.com/#!/danbuk4/status/1194254967990882305"/>
    <hyperlink ref="X155" r:id="rId474" display="https://twitter.com/#!/danbuk4/status/1194254967990882305"/>
    <hyperlink ref="X156" r:id="rId475" display="https://twitter.com/#!/danbuk4/status/1194254967990882305"/>
    <hyperlink ref="X157" r:id="rId476" display="https://twitter.com/#!/danbuk4/status/1194254967990882305"/>
    <hyperlink ref="X158" r:id="rId477" display="https://twitter.com/#!/danbuk4/status/1194254967990882305"/>
    <hyperlink ref="X159" r:id="rId478" display="https://twitter.com/#!/danbuk4/status/1194254967990882305"/>
    <hyperlink ref="X160" r:id="rId479" display="https://twitter.com/#!/danbuk4/status/1194254967990882305"/>
    <hyperlink ref="X161" r:id="rId480" display="https://twitter.com/#!/danbuk4/status/1194254967990882305"/>
    <hyperlink ref="X162" r:id="rId481" display="https://twitter.com/#!/danbuk4/status/1194254967990882305"/>
    <hyperlink ref="X163" r:id="rId482" display="https://twitter.com/#!/danbuk4/status/1194254967990882305"/>
    <hyperlink ref="X164" r:id="rId483" display="https://twitter.com/#!/danbuk4/status/1194254967990882305"/>
    <hyperlink ref="X165" r:id="rId484" display="https://twitter.com/#!/danbuk4/status/1190306401555488768"/>
    <hyperlink ref="X166" r:id="rId485" display="https://twitter.com/#!/danbuk4/status/1194254967990882305"/>
    <hyperlink ref="X167" r:id="rId486" display="https://twitter.com/#!/lrainie/status/1191431437607735297"/>
    <hyperlink ref="X168" r:id="rId487" display="https://twitter.com/#!/kubazielinski/status/1191431940810924032"/>
    <hyperlink ref="X169" r:id="rId488" display="https://twitter.com/#!/lrainie/status/1191432139532906496"/>
    <hyperlink ref="X170" r:id="rId489" display="https://twitter.com/#!/cnbci/status/1191434199775023106"/>
    <hyperlink ref="X171" r:id="rId490" display="https://twitter.com/#!/lrainie/status/1191436879364808705"/>
    <hyperlink ref="X172" r:id="rId491" display="https://twitter.com/#!/livingfacts/status/1191022224343388160"/>
    <hyperlink ref="X173" r:id="rId492" display="https://twitter.com/#!/lrainie/status/1191437715935551489"/>
    <hyperlink ref="X174" r:id="rId493" display="https://twitter.com/#!/imagineinternet/status/1191831087795884039"/>
    <hyperlink ref="X175" r:id="rId494" display="https://twitter.com/#!/lrainie/status/1191715513870630912"/>
    <hyperlink ref="X176" r:id="rId495" display="https://twitter.com/#!/briantkennedy/status/1191467781725794304"/>
    <hyperlink ref="X177" r:id="rId496" display="https://twitter.com/#!/lrainie/status/1192025241041682432"/>
    <hyperlink ref="X178" r:id="rId497" display="https://twitter.com/#!/tomhingley_law/status/1192029406253985792"/>
    <hyperlink ref="X179" r:id="rId498" display="https://twitter.com/#!/lrainie/status/1192030292137127937"/>
    <hyperlink ref="X180" r:id="rId499" display="https://twitter.com/#!/lrainie/status/1192032892089765890"/>
    <hyperlink ref="X181" r:id="rId500" display="https://twitter.com/#!/pewreligion/status/1192058558474588161"/>
    <hyperlink ref="X182" r:id="rId501" display="https://twitter.com/#!/lrainie/status/1192075090680274945"/>
    <hyperlink ref="X183" r:id="rId502" display="https://twitter.com/#!/kim_c_parker/status/1192104965696868352"/>
    <hyperlink ref="X184" r:id="rId503" display="https://twitter.com/#!/lrainie/status/1192278467959820288"/>
    <hyperlink ref="X185" r:id="rId504" display="https://twitter.com/#!/carrolldoherty/status/1191730525968457728"/>
    <hyperlink ref="X186" r:id="rId505" display="https://twitter.com/#!/carrolldoherty/status/1192091027395485697"/>
    <hyperlink ref="X187" r:id="rId506" display="https://twitter.com/#!/carrolldoherty/status/1194658560665407489"/>
    <hyperlink ref="X188" r:id="rId507" display="https://twitter.com/#!/lrainie/status/1192024821502267393"/>
    <hyperlink ref="X189" r:id="rId508" display="https://twitter.com/#!/lrainie/status/1192446986915586049"/>
    <hyperlink ref="X190" r:id="rId509" display="https://twitter.com/#!/lrainie/status/1194758601723850759"/>
    <hyperlink ref="X191" r:id="rId510" display="https://twitter.com/#!/pawelterlecki/status/1195019549848035328"/>
    <hyperlink ref="X192" r:id="rId511" display="https://twitter.com/#!/pawelterlecki/status/1195019549848035328"/>
    <hyperlink ref="X193" r:id="rId512" display="https://twitter.com/#!/pawelterlecki/status/1195019549848035328"/>
    <hyperlink ref="X194" r:id="rId513" display="https://twitter.com/#!/lrainie/status/1194758342335455233"/>
    <hyperlink ref="X195" r:id="rId514" display="https://twitter.com/#!/pewresearch/status/1195019330163007488"/>
    <hyperlink ref="X196" r:id="rId515" display="https://twitter.com/#!/avery_gemini/status/1195021364287201280"/>
    <hyperlink ref="X197" r:id="rId516" display="https://twitter.com/#!/lrainie/status/1191442312586498048"/>
    <hyperlink ref="X198" r:id="rId517" display="https://twitter.com/#!/lrainie/status/1192074683031662592"/>
    <hyperlink ref="X199" r:id="rId518" display="https://twitter.com/#!/lrainie/status/1192759271605391360"/>
    <hyperlink ref="X200" r:id="rId519" display="https://twitter.com/#!/lrainie/status/1192759913828761600"/>
    <hyperlink ref="X201" r:id="rId520" display="https://twitter.com/#!/lrainie/status/1194758342335455233"/>
    <hyperlink ref="X202" r:id="rId521" display="https://twitter.com/#!/lrainie/status/1194758941919588352"/>
    <hyperlink ref="X203" r:id="rId522" display="https://twitter.com/#!/pewresearch/status/1191133966058901504"/>
    <hyperlink ref="X204" r:id="rId523" display="https://twitter.com/#!/pewresearch/status/1192059732091125760"/>
    <hyperlink ref="X205" r:id="rId524" display="https://twitter.com/#!/pewresearch/status/1192551550864044032"/>
    <hyperlink ref="X206" r:id="rId525" display="https://twitter.com/#!/pewresearch/status/1192578987026984960"/>
    <hyperlink ref="X207" r:id="rId526" display="https://twitter.com/#!/pewresearch/status/1195019330163007488"/>
    <hyperlink ref="X208" r:id="rId527" display="https://twitter.com/#!/avery_gemini/status/1195021364287201280"/>
    <hyperlink ref="X209" r:id="rId528" display="https://twitter.com/#!/lrainie/status/1191443335342436359"/>
    <hyperlink ref="X210" r:id="rId529" display="https://twitter.com/#!/lrainie/status/1192027137173327873"/>
    <hyperlink ref="X211" r:id="rId530" display="https://twitter.com/#!/lrainie/status/1192027538190671872"/>
    <hyperlink ref="X212" r:id="rId531" display="https://twitter.com/#!/lrainie/status/1192028273003421696"/>
    <hyperlink ref="X213" r:id="rId532" display="https://twitter.com/#!/lrainie/status/1192029310003138560"/>
    <hyperlink ref="X214" r:id="rId533" display="https://twitter.com/#!/lrainie/status/1192030224290131968"/>
    <hyperlink ref="X215" r:id="rId534" display="https://twitter.com/#!/lrainie/status/1192030863669813253"/>
    <hyperlink ref="X216" r:id="rId535" display="https://twitter.com/#!/avery_gemini/status/1195021364287201280"/>
    <hyperlink ref="AZ41" r:id="rId536" display="https://api.twitter.com/1.1/geo/id/7e26fb9bce159394.json"/>
    <hyperlink ref="AZ42" r:id="rId537" display="https://api.twitter.com/1.1/geo/id/7e26fb9bce159394.json"/>
    <hyperlink ref="AZ43" r:id="rId538" display="https://api.twitter.com/1.1/geo/id/7e26fb9bce159394.json"/>
  </hyperlinks>
  <printOptions/>
  <pageMargins left="0.7" right="0.7" top="0.75" bottom="0.75" header="0.3" footer="0.3"/>
  <pageSetup horizontalDpi="600" verticalDpi="600" orientation="portrait" r:id="rId542"/>
  <legacyDrawing r:id="rId540"/>
  <tableParts>
    <tablePart r:id="rId54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2195</v>
      </c>
      <c r="B1" s="13" t="s">
        <v>2196</v>
      </c>
      <c r="C1" s="13" t="s">
        <v>2189</v>
      </c>
      <c r="D1" s="13" t="s">
        <v>2190</v>
      </c>
      <c r="E1" s="13" t="s">
        <v>2197</v>
      </c>
      <c r="F1" s="13" t="s">
        <v>144</v>
      </c>
      <c r="G1" s="13" t="s">
        <v>2198</v>
      </c>
      <c r="H1" s="13" t="s">
        <v>2199</v>
      </c>
      <c r="I1" s="13" t="s">
        <v>2200</v>
      </c>
      <c r="J1" s="13" t="s">
        <v>2201</v>
      </c>
      <c r="K1" s="13" t="s">
        <v>2202</v>
      </c>
      <c r="L1" s="13" t="s">
        <v>2203</v>
      </c>
    </row>
    <row r="2" spans="1:12" ht="15">
      <c r="A2" s="84" t="s">
        <v>1690</v>
      </c>
      <c r="B2" s="84" t="s">
        <v>1690</v>
      </c>
      <c r="C2" s="84">
        <v>108</v>
      </c>
      <c r="D2" s="118">
        <v>0.1546213853622323</v>
      </c>
      <c r="E2" s="118">
        <v>0.938192850021798</v>
      </c>
      <c r="F2" s="84" t="s">
        <v>2191</v>
      </c>
      <c r="G2" s="84" t="b">
        <v>0</v>
      </c>
      <c r="H2" s="84" t="b">
        <v>0</v>
      </c>
      <c r="I2" s="84" t="b">
        <v>0</v>
      </c>
      <c r="J2" s="84" t="b">
        <v>0</v>
      </c>
      <c r="K2" s="84" t="b">
        <v>0</v>
      </c>
      <c r="L2" s="84" t="b">
        <v>0</v>
      </c>
    </row>
    <row r="3" spans="1:12" ht="15">
      <c r="A3" s="84" t="s">
        <v>1722</v>
      </c>
      <c r="B3" s="84" t="s">
        <v>1723</v>
      </c>
      <c r="C3" s="84">
        <v>12</v>
      </c>
      <c r="D3" s="118">
        <v>0.007692846271575385</v>
      </c>
      <c r="E3" s="118">
        <v>2.026328938722349</v>
      </c>
      <c r="F3" s="84" t="s">
        <v>2191</v>
      </c>
      <c r="G3" s="84" t="b">
        <v>0</v>
      </c>
      <c r="H3" s="84" t="b">
        <v>0</v>
      </c>
      <c r="I3" s="84" t="b">
        <v>0</v>
      </c>
      <c r="J3" s="84" t="b">
        <v>0</v>
      </c>
      <c r="K3" s="84" t="b">
        <v>0</v>
      </c>
      <c r="L3" s="84" t="b">
        <v>0</v>
      </c>
    </row>
    <row r="4" spans="1:12" ht="15">
      <c r="A4" s="84" t="s">
        <v>253</v>
      </c>
      <c r="B4" s="84" t="s">
        <v>274</v>
      </c>
      <c r="C4" s="84">
        <v>12</v>
      </c>
      <c r="D4" s="118">
        <v>0.007692846271575385</v>
      </c>
      <c r="E4" s="118">
        <v>1.449092531119419</v>
      </c>
      <c r="F4" s="84" t="s">
        <v>2191</v>
      </c>
      <c r="G4" s="84" t="b">
        <v>0</v>
      </c>
      <c r="H4" s="84" t="b">
        <v>0</v>
      </c>
      <c r="I4" s="84" t="b">
        <v>0</v>
      </c>
      <c r="J4" s="84" t="b">
        <v>0</v>
      </c>
      <c r="K4" s="84" t="b">
        <v>0</v>
      </c>
      <c r="L4" s="84" t="b">
        <v>0</v>
      </c>
    </row>
    <row r="5" spans="1:12" ht="15">
      <c r="A5" s="84" t="s">
        <v>1721</v>
      </c>
      <c r="B5" s="84" t="s">
        <v>1722</v>
      </c>
      <c r="C5" s="84">
        <v>11</v>
      </c>
      <c r="D5" s="118">
        <v>0.007356298950250622</v>
      </c>
      <c r="E5" s="118">
        <v>1.9885403778329493</v>
      </c>
      <c r="F5" s="84" t="s">
        <v>2191</v>
      </c>
      <c r="G5" s="84" t="b">
        <v>0</v>
      </c>
      <c r="H5" s="84" t="b">
        <v>0</v>
      </c>
      <c r="I5" s="84" t="b">
        <v>0</v>
      </c>
      <c r="J5" s="84" t="b">
        <v>0</v>
      </c>
      <c r="K5" s="84" t="b">
        <v>0</v>
      </c>
      <c r="L5" s="84" t="b">
        <v>0</v>
      </c>
    </row>
    <row r="6" spans="1:12" ht="15">
      <c r="A6" s="84" t="s">
        <v>1720</v>
      </c>
      <c r="B6" s="84" t="s">
        <v>1697</v>
      </c>
      <c r="C6" s="84">
        <v>8</v>
      </c>
      <c r="D6" s="118">
        <v>0.006160600864160476</v>
      </c>
      <c r="E6" s="118">
        <v>1.959382149091736</v>
      </c>
      <c r="F6" s="84" t="s">
        <v>2191</v>
      </c>
      <c r="G6" s="84" t="b">
        <v>1</v>
      </c>
      <c r="H6" s="84" t="b">
        <v>0</v>
      </c>
      <c r="I6" s="84" t="b">
        <v>0</v>
      </c>
      <c r="J6" s="84" t="b">
        <v>0</v>
      </c>
      <c r="K6" s="84" t="b">
        <v>0</v>
      </c>
      <c r="L6" s="84" t="b">
        <v>0</v>
      </c>
    </row>
    <row r="7" spans="1:12" ht="15">
      <c r="A7" s="84" t="s">
        <v>292</v>
      </c>
      <c r="B7" s="84" t="s">
        <v>1719</v>
      </c>
      <c r="C7" s="84">
        <v>8</v>
      </c>
      <c r="D7" s="118">
        <v>0.006160600864160476</v>
      </c>
      <c r="E7" s="118">
        <v>2.026328938722349</v>
      </c>
      <c r="F7" s="84" t="s">
        <v>2191</v>
      </c>
      <c r="G7" s="84" t="b">
        <v>0</v>
      </c>
      <c r="H7" s="84" t="b">
        <v>0</v>
      </c>
      <c r="I7" s="84" t="b">
        <v>0</v>
      </c>
      <c r="J7" s="84" t="b">
        <v>0</v>
      </c>
      <c r="K7" s="84" t="b">
        <v>0</v>
      </c>
      <c r="L7" s="84" t="b">
        <v>0</v>
      </c>
    </row>
    <row r="8" spans="1:12" ht="15">
      <c r="A8" s="84" t="s">
        <v>1719</v>
      </c>
      <c r="B8" s="84" t="s">
        <v>1721</v>
      </c>
      <c r="C8" s="84">
        <v>8</v>
      </c>
      <c r="D8" s="118">
        <v>0.006160600864160476</v>
      </c>
      <c r="E8" s="118">
        <v>1.8880262405560677</v>
      </c>
      <c r="F8" s="84" t="s">
        <v>2191</v>
      </c>
      <c r="G8" s="84" t="b">
        <v>0</v>
      </c>
      <c r="H8" s="84" t="b">
        <v>0</v>
      </c>
      <c r="I8" s="84" t="b">
        <v>0</v>
      </c>
      <c r="J8" s="84" t="b">
        <v>0</v>
      </c>
      <c r="K8" s="84" t="b">
        <v>0</v>
      </c>
      <c r="L8" s="84" t="b">
        <v>0</v>
      </c>
    </row>
    <row r="9" spans="1:12" ht="15">
      <c r="A9" s="84" t="s">
        <v>1997</v>
      </c>
      <c r="B9" s="84" t="s">
        <v>1998</v>
      </c>
      <c r="C9" s="84">
        <v>6</v>
      </c>
      <c r="D9" s="118">
        <v>0.005943659420269725</v>
      </c>
      <c r="E9" s="118">
        <v>2.3273589343863303</v>
      </c>
      <c r="F9" s="84" t="s">
        <v>2191</v>
      </c>
      <c r="G9" s="84" t="b">
        <v>0</v>
      </c>
      <c r="H9" s="84" t="b">
        <v>0</v>
      </c>
      <c r="I9" s="84" t="b">
        <v>0</v>
      </c>
      <c r="J9" s="84" t="b">
        <v>0</v>
      </c>
      <c r="K9" s="84" t="b">
        <v>0</v>
      </c>
      <c r="L9" s="84" t="b">
        <v>0</v>
      </c>
    </row>
    <row r="10" spans="1:12" ht="15">
      <c r="A10" s="84" t="s">
        <v>1697</v>
      </c>
      <c r="B10" s="84" t="s">
        <v>253</v>
      </c>
      <c r="C10" s="84">
        <v>6</v>
      </c>
      <c r="D10" s="118">
        <v>0.005169631907937061</v>
      </c>
      <c r="E10" s="118">
        <v>1.4365034038113984</v>
      </c>
      <c r="F10" s="84" t="s">
        <v>2191</v>
      </c>
      <c r="G10" s="84" t="b">
        <v>0</v>
      </c>
      <c r="H10" s="84" t="b">
        <v>0</v>
      </c>
      <c r="I10" s="84" t="b">
        <v>0</v>
      </c>
      <c r="J10" s="84" t="b">
        <v>0</v>
      </c>
      <c r="K10" s="84" t="b">
        <v>0</v>
      </c>
      <c r="L10" s="84" t="b">
        <v>0</v>
      </c>
    </row>
    <row r="11" spans="1:12" ht="15">
      <c r="A11" s="84" t="s">
        <v>253</v>
      </c>
      <c r="B11" s="84" t="s">
        <v>1724</v>
      </c>
      <c r="C11" s="84">
        <v>6</v>
      </c>
      <c r="D11" s="118">
        <v>0.005169631907937061</v>
      </c>
      <c r="E11" s="118">
        <v>1.600360206450068</v>
      </c>
      <c r="F11" s="84" t="s">
        <v>2191</v>
      </c>
      <c r="G11" s="84" t="b">
        <v>0</v>
      </c>
      <c r="H11" s="84" t="b">
        <v>0</v>
      </c>
      <c r="I11" s="84" t="b">
        <v>0</v>
      </c>
      <c r="J11" s="84" t="b">
        <v>0</v>
      </c>
      <c r="K11" s="84" t="b">
        <v>0</v>
      </c>
      <c r="L11" s="84" t="b">
        <v>0</v>
      </c>
    </row>
    <row r="12" spans="1:12" ht="15">
      <c r="A12" s="84" t="s">
        <v>1724</v>
      </c>
      <c r="B12" s="84" t="s">
        <v>246</v>
      </c>
      <c r="C12" s="84">
        <v>6</v>
      </c>
      <c r="D12" s="118">
        <v>0.005169631907937061</v>
      </c>
      <c r="E12" s="118">
        <v>2.1055101847699738</v>
      </c>
      <c r="F12" s="84" t="s">
        <v>2191</v>
      </c>
      <c r="G12" s="84" t="b">
        <v>0</v>
      </c>
      <c r="H12" s="84" t="b">
        <v>0</v>
      </c>
      <c r="I12" s="84" t="b">
        <v>0</v>
      </c>
      <c r="J12" s="84" t="b">
        <v>0</v>
      </c>
      <c r="K12" s="84" t="b">
        <v>0</v>
      </c>
      <c r="L12" s="84" t="b">
        <v>0</v>
      </c>
    </row>
    <row r="13" spans="1:12" ht="15">
      <c r="A13" s="84" t="s">
        <v>246</v>
      </c>
      <c r="B13" s="84" t="s">
        <v>247</v>
      </c>
      <c r="C13" s="84">
        <v>6</v>
      </c>
      <c r="D13" s="118">
        <v>0.005169631907937061</v>
      </c>
      <c r="E13" s="118">
        <v>1.959382149091736</v>
      </c>
      <c r="F13" s="84" t="s">
        <v>2191</v>
      </c>
      <c r="G13" s="84" t="b">
        <v>0</v>
      </c>
      <c r="H13" s="84" t="b">
        <v>0</v>
      </c>
      <c r="I13" s="84" t="b">
        <v>0</v>
      </c>
      <c r="J13" s="84" t="b">
        <v>0</v>
      </c>
      <c r="K13" s="84" t="b">
        <v>0</v>
      </c>
      <c r="L13" s="84" t="b">
        <v>0</v>
      </c>
    </row>
    <row r="14" spans="1:12" ht="15">
      <c r="A14" s="84" t="s">
        <v>247</v>
      </c>
      <c r="B14" s="84" t="s">
        <v>292</v>
      </c>
      <c r="C14" s="84">
        <v>6</v>
      </c>
      <c r="D14" s="118">
        <v>0.005169631907937061</v>
      </c>
      <c r="E14" s="118">
        <v>2.151267675330649</v>
      </c>
      <c r="F14" s="84" t="s">
        <v>2191</v>
      </c>
      <c r="G14" s="84" t="b">
        <v>0</v>
      </c>
      <c r="H14" s="84" t="b">
        <v>0</v>
      </c>
      <c r="I14" s="84" t="b">
        <v>0</v>
      </c>
      <c r="J14" s="84" t="b">
        <v>0</v>
      </c>
      <c r="K14" s="84" t="b">
        <v>0</v>
      </c>
      <c r="L14" s="84" t="b">
        <v>0</v>
      </c>
    </row>
    <row r="15" spans="1:12" ht="15">
      <c r="A15" s="84" t="s">
        <v>1704</v>
      </c>
      <c r="B15" s="84" t="s">
        <v>1698</v>
      </c>
      <c r="C15" s="84">
        <v>6</v>
      </c>
      <c r="D15" s="118">
        <v>0.005169631907937061</v>
      </c>
      <c r="E15" s="118">
        <v>1.9751764162749679</v>
      </c>
      <c r="F15" s="84" t="s">
        <v>2191</v>
      </c>
      <c r="G15" s="84" t="b">
        <v>0</v>
      </c>
      <c r="H15" s="84" t="b">
        <v>0</v>
      </c>
      <c r="I15" s="84" t="b">
        <v>0</v>
      </c>
      <c r="J15" s="84" t="b">
        <v>0</v>
      </c>
      <c r="K15" s="84" t="b">
        <v>0</v>
      </c>
      <c r="L15" s="84" t="b">
        <v>0</v>
      </c>
    </row>
    <row r="16" spans="1:12" ht="15">
      <c r="A16" s="84" t="s">
        <v>2000</v>
      </c>
      <c r="B16" s="84" t="s">
        <v>2001</v>
      </c>
      <c r="C16" s="84">
        <v>6</v>
      </c>
      <c r="D16" s="118">
        <v>0.005169631907937061</v>
      </c>
      <c r="E16" s="118">
        <v>2.3273589343863303</v>
      </c>
      <c r="F16" s="84" t="s">
        <v>2191</v>
      </c>
      <c r="G16" s="84" t="b">
        <v>0</v>
      </c>
      <c r="H16" s="84" t="b">
        <v>0</v>
      </c>
      <c r="I16" s="84" t="b">
        <v>0</v>
      </c>
      <c r="J16" s="84" t="b">
        <v>0</v>
      </c>
      <c r="K16" s="84" t="b">
        <v>0</v>
      </c>
      <c r="L16" s="84" t="b">
        <v>0</v>
      </c>
    </row>
    <row r="17" spans="1:12" ht="15">
      <c r="A17" s="84" t="s">
        <v>246</v>
      </c>
      <c r="B17" s="84" t="s">
        <v>1720</v>
      </c>
      <c r="C17" s="84">
        <v>5</v>
      </c>
      <c r="D17" s="118">
        <v>0.004598067784261194</v>
      </c>
      <c r="E17" s="118">
        <v>1.8802009030441111</v>
      </c>
      <c r="F17" s="84" t="s">
        <v>2191</v>
      </c>
      <c r="G17" s="84" t="b">
        <v>0</v>
      </c>
      <c r="H17" s="84" t="b">
        <v>0</v>
      </c>
      <c r="I17" s="84" t="b">
        <v>0</v>
      </c>
      <c r="J17" s="84" t="b">
        <v>1</v>
      </c>
      <c r="K17" s="84" t="b">
        <v>0</v>
      </c>
      <c r="L17" s="84" t="b">
        <v>0</v>
      </c>
    </row>
    <row r="18" spans="1:12" ht="15">
      <c r="A18" s="84" t="s">
        <v>1723</v>
      </c>
      <c r="B18" s="84" t="s">
        <v>2007</v>
      </c>
      <c r="C18" s="84">
        <v>5</v>
      </c>
      <c r="D18" s="118">
        <v>0.004598067784261194</v>
      </c>
      <c r="E18" s="118">
        <v>2.064117499611749</v>
      </c>
      <c r="F18" s="84" t="s">
        <v>2191</v>
      </c>
      <c r="G18" s="84" t="b">
        <v>0</v>
      </c>
      <c r="H18" s="84" t="b">
        <v>0</v>
      </c>
      <c r="I18" s="84" t="b">
        <v>0</v>
      </c>
      <c r="J18" s="84" t="b">
        <v>0</v>
      </c>
      <c r="K18" s="84" t="b">
        <v>0</v>
      </c>
      <c r="L18" s="84" t="b">
        <v>0</v>
      </c>
    </row>
    <row r="19" spans="1:12" ht="15">
      <c r="A19" s="84" t="s">
        <v>1690</v>
      </c>
      <c r="B19" s="84" t="s">
        <v>1728</v>
      </c>
      <c r="C19" s="84">
        <v>5</v>
      </c>
      <c r="D19" s="118">
        <v>0.007158397470473718</v>
      </c>
      <c r="E19" s="118">
        <v>1.005139639652411</v>
      </c>
      <c r="F19" s="84" t="s">
        <v>2191</v>
      </c>
      <c r="G19" s="84" t="b">
        <v>0</v>
      </c>
      <c r="H19" s="84" t="b">
        <v>0</v>
      </c>
      <c r="I19" s="84" t="b">
        <v>0</v>
      </c>
      <c r="J19" s="84" t="b">
        <v>0</v>
      </c>
      <c r="K19" s="84" t="b">
        <v>0</v>
      </c>
      <c r="L19" s="84" t="b">
        <v>0</v>
      </c>
    </row>
    <row r="20" spans="1:12" ht="15">
      <c r="A20" s="84" t="s">
        <v>1728</v>
      </c>
      <c r="B20" s="84" t="s">
        <v>1690</v>
      </c>
      <c r="C20" s="84">
        <v>5</v>
      </c>
      <c r="D20" s="118">
        <v>0.007158397470473718</v>
      </c>
      <c r="E20" s="118">
        <v>1.005139639652411</v>
      </c>
      <c r="F20" s="84" t="s">
        <v>2191</v>
      </c>
      <c r="G20" s="84" t="b">
        <v>0</v>
      </c>
      <c r="H20" s="84" t="b">
        <v>0</v>
      </c>
      <c r="I20" s="84" t="b">
        <v>0</v>
      </c>
      <c r="J20" s="84" t="b">
        <v>0</v>
      </c>
      <c r="K20" s="84" t="b">
        <v>0</v>
      </c>
      <c r="L20" s="84" t="b">
        <v>0</v>
      </c>
    </row>
    <row r="21" spans="1:12" ht="15">
      <c r="A21" s="84" t="s">
        <v>1999</v>
      </c>
      <c r="B21" s="84" t="s">
        <v>2009</v>
      </c>
      <c r="C21" s="84">
        <v>5</v>
      </c>
      <c r="D21" s="118">
        <v>0.004598067784261194</v>
      </c>
      <c r="E21" s="118">
        <v>2.3273589343863303</v>
      </c>
      <c r="F21" s="84" t="s">
        <v>2191</v>
      </c>
      <c r="G21" s="84" t="b">
        <v>0</v>
      </c>
      <c r="H21" s="84" t="b">
        <v>0</v>
      </c>
      <c r="I21" s="84" t="b">
        <v>0</v>
      </c>
      <c r="J21" s="84" t="b">
        <v>0</v>
      </c>
      <c r="K21" s="84" t="b">
        <v>0</v>
      </c>
      <c r="L21" s="84" t="b">
        <v>0</v>
      </c>
    </row>
    <row r="22" spans="1:12" ht="15">
      <c r="A22" s="84" t="s">
        <v>2009</v>
      </c>
      <c r="B22" s="84" t="s">
        <v>2000</v>
      </c>
      <c r="C22" s="84">
        <v>5</v>
      </c>
      <c r="D22" s="118">
        <v>0.004598067784261194</v>
      </c>
      <c r="E22" s="118">
        <v>2.3273589343863303</v>
      </c>
      <c r="F22" s="84" t="s">
        <v>2191</v>
      </c>
      <c r="G22" s="84" t="b">
        <v>0</v>
      </c>
      <c r="H22" s="84" t="b">
        <v>0</v>
      </c>
      <c r="I22" s="84" t="b">
        <v>0</v>
      </c>
      <c r="J22" s="84" t="b">
        <v>0</v>
      </c>
      <c r="K22" s="84" t="b">
        <v>0</v>
      </c>
      <c r="L22" s="84" t="b">
        <v>0</v>
      </c>
    </row>
    <row r="23" spans="1:12" ht="15">
      <c r="A23" s="84" t="s">
        <v>253</v>
      </c>
      <c r="B23" s="84" t="s">
        <v>263</v>
      </c>
      <c r="C23" s="84">
        <v>4</v>
      </c>
      <c r="D23" s="118">
        <v>0.00396243961351315</v>
      </c>
      <c r="E23" s="118">
        <v>1.1232389517304056</v>
      </c>
      <c r="F23" s="84" t="s">
        <v>2191</v>
      </c>
      <c r="G23" s="84" t="b">
        <v>0</v>
      </c>
      <c r="H23" s="84" t="b">
        <v>0</v>
      </c>
      <c r="I23" s="84" t="b">
        <v>0</v>
      </c>
      <c r="J23" s="84" t="b">
        <v>0</v>
      </c>
      <c r="K23" s="84" t="b">
        <v>0</v>
      </c>
      <c r="L23" s="84" t="b">
        <v>0</v>
      </c>
    </row>
    <row r="24" spans="1:12" ht="15">
      <c r="A24" s="84" t="s">
        <v>263</v>
      </c>
      <c r="B24" s="84" t="s">
        <v>320</v>
      </c>
      <c r="C24" s="84">
        <v>4</v>
      </c>
      <c r="D24" s="118">
        <v>0.00396243961351315</v>
      </c>
      <c r="E24" s="118">
        <v>1.9294189257142926</v>
      </c>
      <c r="F24" s="84" t="s">
        <v>2191</v>
      </c>
      <c r="G24" s="84" t="b">
        <v>0</v>
      </c>
      <c r="H24" s="84" t="b">
        <v>0</v>
      </c>
      <c r="I24" s="84" t="b">
        <v>0</v>
      </c>
      <c r="J24" s="84" t="b">
        <v>0</v>
      </c>
      <c r="K24" s="84" t="b">
        <v>0</v>
      </c>
      <c r="L24" s="84" t="b">
        <v>0</v>
      </c>
    </row>
    <row r="25" spans="1:12" ht="15">
      <c r="A25" s="84" t="s">
        <v>1691</v>
      </c>
      <c r="B25" s="84" t="s">
        <v>1693</v>
      </c>
      <c r="C25" s="84">
        <v>4</v>
      </c>
      <c r="D25" s="118">
        <v>0.00396243961351315</v>
      </c>
      <c r="E25" s="118">
        <v>1.7119349815003864</v>
      </c>
      <c r="F25" s="84" t="s">
        <v>2191</v>
      </c>
      <c r="G25" s="84" t="b">
        <v>0</v>
      </c>
      <c r="H25" s="84" t="b">
        <v>0</v>
      </c>
      <c r="I25" s="84" t="b">
        <v>0</v>
      </c>
      <c r="J25" s="84" t="b">
        <v>0</v>
      </c>
      <c r="K25" s="84" t="b">
        <v>0</v>
      </c>
      <c r="L25" s="84" t="b">
        <v>0</v>
      </c>
    </row>
    <row r="26" spans="1:12" ht="15">
      <c r="A26" s="84" t="s">
        <v>2006</v>
      </c>
      <c r="B26" s="84" t="s">
        <v>1695</v>
      </c>
      <c r="C26" s="84">
        <v>4</v>
      </c>
      <c r="D26" s="118">
        <v>0.00396243961351315</v>
      </c>
      <c r="E26" s="118">
        <v>2.0543576623225928</v>
      </c>
      <c r="F26" s="84" t="s">
        <v>2191</v>
      </c>
      <c r="G26" s="84" t="b">
        <v>0</v>
      </c>
      <c r="H26" s="84" t="b">
        <v>0</v>
      </c>
      <c r="I26" s="84" t="b">
        <v>0</v>
      </c>
      <c r="J26" s="84" t="b">
        <v>1</v>
      </c>
      <c r="K26" s="84" t="b">
        <v>0</v>
      </c>
      <c r="L26" s="84" t="b">
        <v>0</v>
      </c>
    </row>
    <row r="27" spans="1:12" ht="15">
      <c r="A27" s="84" t="s">
        <v>1695</v>
      </c>
      <c r="B27" s="84" t="s">
        <v>2017</v>
      </c>
      <c r="C27" s="84">
        <v>4</v>
      </c>
      <c r="D27" s="118">
        <v>0.00396243961351315</v>
      </c>
      <c r="E27" s="118">
        <v>2.151267675330649</v>
      </c>
      <c r="F27" s="84" t="s">
        <v>2191</v>
      </c>
      <c r="G27" s="84" t="b">
        <v>1</v>
      </c>
      <c r="H27" s="84" t="b">
        <v>0</v>
      </c>
      <c r="I27" s="84" t="b">
        <v>0</v>
      </c>
      <c r="J27" s="84" t="b">
        <v>0</v>
      </c>
      <c r="K27" s="84" t="b">
        <v>0</v>
      </c>
      <c r="L27" s="84" t="b">
        <v>0</v>
      </c>
    </row>
    <row r="28" spans="1:12" ht="15">
      <c r="A28" s="84" t="s">
        <v>2017</v>
      </c>
      <c r="B28" s="84" t="s">
        <v>1695</v>
      </c>
      <c r="C28" s="84">
        <v>4</v>
      </c>
      <c r="D28" s="118">
        <v>0.00396243961351315</v>
      </c>
      <c r="E28" s="118">
        <v>2.151267675330649</v>
      </c>
      <c r="F28" s="84" t="s">
        <v>2191</v>
      </c>
      <c r="G28" s="84" t="b">
        <v>0</v>
      </c>
      <c r="H28" s="84" t="b">
        <v>0</v>
      </c>
      <c r="I28" s="84" t="b">
        <v>0</v>
      </c>
      <c r="J28" s="84" t="b">
        <v>1</v>
      </c>
      <c r="K28" s="84" t="b">
        <v>0</v>
      </c>
      <c r="L28" s="84" t="b">
        <v>0</v>
      </c>
    </row>
    <row r="29" spans="1:12" ht="15">
      <c r="A29" s="84" t="s">
        <v>2022</v>
      </c>
      <c r="B29" s="84" t="s">
        <v>2023</v>
      </c>
      <c r="C29" s="84">
        <v>4</v>
      </c>
      <c r="D29" s="118">
        <v>0.0048445787949460625</v>
      </c>
      <c r="E29" s="118">
        <v>2.5034501934420117</v>
      </c>
      <c r="F29" s="84" t="s">
        <v>2191</v>
      </c>
      <c r="G29" s="84" t="b">
        <v>0</v>
      </c>
      <c r="H29" s="84" t="b">
        <v>0</v>
      </c>
      <c r="I29" s="84" t="b">
        <v>0</v>
      </c>
      <c r="J29" s="84" t="b">
        <v>0</v>
      </c>
      <c r="K29" s="84" t="b">
        <v>1</v>
      </c>
      <c r="L29" s="84" t="b">
        <v>0</v>
      </c>
    </row>
    <row r="30" spans="1:12" ht="15">
      <c r="A30" s="84" t="s">
        <v>1690</v>
      </c>
      <c r="B30" s="84" t="s">
        <v>1729</v>
      </c>
      <c r="C30" s="84">
        <v>4</v>
      </c>
      <c r="D30" s="118">
        <v>0.005726717976378974</v>
      </c>
      <c r="E30" s="118">
        <v>1.005139639652411</v>
      </c>
      <c r="F30" s="84" t="s">
        <v>2191</v>
      </c>
      <c r="G30" s="84" t="b">
        <v>0</v>
      </c>
      <c r="H30" s="84" t="b">
        <v>0</v>
      </c>
      <c r="I30" s="84" t="b">
        <v>0</v>
      </c>
      <c r="J30" s="84" t="b">
        <v>0</v>
      </c>
      <c r="K30" s="84" t="b">
        <v>0</v>
      </c>
      <c r="L30" s="84" t="b">
        <v>0</v>
      </c>
    </row>
    <row r="31" spans="1:12" ht="15">
      <c r="A31" s="84" t="s">
        <v>1729</v>
      </c>
      <c r="B31" s="84" t="s">
        <v>1690</v>
      </c>
      <c r="C31" s="84">
        <v>4</v>
      </c>
      <c r="D31" s="118">
        <v>0.005726717976378974</v>
      </c>
      <c r="E31" s="118">
        <v>1.005139639652411</v>
      </c>
      <c r="F31" s="84" t="s">
        <v>2191</v>
      </c>
      <c r="G31" s="84" t="b">
        <v>0</v>
      </c>
      <c r="H31" s="84" t="b">
        <v>0</v>
      </c>
      <c r="I31" s="84" t="b">
        <v>0</v>
      </c>
      <c r="J31" s="84" t="b">
        <v>0</v>
      </c>
      <c r="K31" s="84" t="b">
        <v>0</v>
      </c>
      <c r="L31" s="84" t="b">
        <v>0</v>
      </c>
    </row>
    <row r="32" spans="1:12" ht="15">
      <c r="A32" s="84" t="s">
        <v>2027</v>
      </c>
      <c r="B32" s="84" t="s">
        <v>2028</v>
      </c>
      <c r="C32" s="84">
        <v>3</v>
      </c>
      <c r="D32" s="118">
        <v>0.003246420340043214</v>
      </c>
      <c r="E32" s="118">
        <v>2.6283889300503116</v>
      </c>
      <c r="F32" s="84" t="s">
        <v>2191</v>
      </c>
      <c r="G32" s="84" t="b">
        <v>0</v>
      </c>
      <c r="H32" s="84" t="b">
        <v>0</v>
      </c>
      <c r="I32" s="84" t="b">
        <v>0</v>
      </c>
      <c r="J32" s="84" t="b">
        <v>0</v>
      </c>
      <c r="K32" s="84" t="b">
        <v>0</v>
      </c>
      <c r="L32" s="84" t="b">
        <v>0</v>
      </c>
    </row>
    <row r="33" spans="1:12" ht="15">
      <c r="A33" s="84" t="s">
        <v>2028</v>
      </c>
      <c r="B33" s="84" t="s">
        <v>2029</v>
      </c>
      <c r="C33" s="84">
        <v>3</v>
      </c>
      <c r="D33" s="118">
        <v>0.003246420340043214</v>
      </c>
      <c r="E33" s="118">
        <v>2.6283889300503116</v>
      </c>
      <c r="F33" s="84" t="s">
        <v>2191</v>
      </c>
      <c r="G33" s="84" t="b">
        <v>0</v>
      </c>
      <c r="H33" s="84" t="b">
        <v>0</v>
      </c>
      <c r="I33" s="84" t="b">
        <v>0</v>
      </c>
      <c r="J33" s="84" t="b">
        <v>0</v>
      </c>
      <c r="K33" s="84" t="b">
        <v>0</v>
      </c>
      <c r="L33" s="84" t="b">
        <v>0</v>
      </c>
    </row>
    <row r="34" spans="1:12" ht="15">
      <c r="A34" s="84" t="s">
        <v>2029</v>
      </c>
      <c r="B34" s="84" t="s">
        <v>2030</v>
      </c>
      <c r="C34" s="84">
        <v>3</v>
      </c>
      <c r="D34" s="118">
        <v>0.003246420340043214</v>
      </c>
      <c r="E34" s="118">
        <v>2.6283889300503116</v>
      </c>
      <c r="F34" s="84" t="s">
        <v>2191</v>
      </c>
      <c r="G34" s="84" t="b">
        <v>0</v>
      </c>
      <c r="H34" s="84" t="b">
        <v>0</v>
      </c>
      <c r="I34" s="84" t="b">
        <v>0</v>
      </c>
      <c r="J34" s="84" t="b">
        <v>1</v>
      </c>
      <c r="K34" s="84" t="b">
        <v>0</v>
      </c>
      <c r="L34" s="84" t="b">
        <v>0</v>
      </c>
    </row>
    <row r="35" spans="1:12" ht="15">
      <c r="A35" s="84" t="s">
        <v>2030</v>
      </c>
      <c r="B35" s="84" t="s">
        <v>2031</v>
      </c>
      <c r="C35" s="84">
        <v>3</v>
      </c>
      <c r="D35" s="118">
        <v>0.003246420340043214</v>
      </c>
      <c r="E35" s="118">
        <v>2.6283889300503116</v>
      </c>
      <c r="F35" s="84" t="s">
        <v>2191</v>
      </c>
      <c r="G35" s="84" t="b">
        <v>1</v>
      </c>
      <c r="H35" s="84" t="b">
        <v>0</v>
      </c>
      <c r="I35" s="84" t="b">
        <v>0</v>
      </c>
      <c r="J35" s="84" t="b">
        <v>0</v>
      </c>
      <c r="K35" s="84" t="b">
        <v>0</v>
      </c>
      <c r="L35" s="84" t="b">
        <v>0</v>
      </c>
    </row>
    <row r="36" spans="1:12" ht="15">
      <c r="A36" s="84" t="s">
        <v>2031</v>
      </c>
      <c r="B36" s="84" t="s">
        <v>2032</v>
      </c>
      <c r="C36" s="84">
        <v>3</v>
      </c>
      <c r="D36" s="118">
        <v>0.003246420340043214</v>
      </c>
      <c r="E36" s="118">
        <v>2.6283889300503116</v>
      </c>
      <c r="F36" s="84" t="s">
        <v>2191</v>
      </c>
      <c r="G36" s="84" t="b">
        <v>0</v>
      </c>
      <c r="H36" s="84" t="b">
        <v>0</v>
      </c>
      <c r="I36" s="84" t="b">
        <v>0</v>
      </c>
      <c r="J36" s="84" t="b">
        <v>0</v>
      </c>
      <c r="K36" s="84" t="b">
        <v>0</v>
      </c>
      <c r="L36" s="84" t="b">
        <v>0</v>
      </c>
    </row>
    <row r="37" spans="1:12" ht="15">
      <c r="A37" s="84" t="s">
        <v>2032</v>
      </c>
      <c r="B37" s="84" t="s">
        <v>263</v>
      </c>
      <c r="C37" s="84">
        <v>3</v>
      </c>
      <c r="D37" s="118">
        <v>0.003246420340043214</v>
      </c>
      <c r="E37" s="118">
        <v>2.026328938722349</v>
      </c>
      <c r="F37" s="84" t="s">
        <v>2191</v>
      </c>
      <c r="G37" s="84" t="b">
        <v>0</v>
      </c>
      <c r="H37" s="84" t="b">
        <v>0</v>
      </c>
      <c r="I37" s="84" t="b">
        <v>0</v>
      </c>
      <c r="J37" s="84" t="b">
        <v>0</v>
      </c>
      <c r="K37" s="84" t="b">
        <v>0</v>
      </c>
      <c r="L37" s="84" t="b">
        <v>0</v>
      </c>
    </row>
    <row r="38" spans="1:12" ht="15">
      <c r="A38" s="84" t="s">
        <v>320</v>
      </c>
      <c r="B38" s="84" t="s">
        <v>2033</v>
      </c>
      <c r="C38" s="84">
        <v>3</v>
      </c>
      <c r="D38" s="118">
        <v>0.003246420340043214</v>
      </c>
      <c r="E38" s="118">
        <v>2.5034501934420117</v>
      </c>
      <c r="F38" s="84" t="s">
        <v>2191</v>
      </c>
      <c r="G38" s="84" t="b">
        <v>0</v>
      </c>
      <c r="H38" s="84" t="b">
        <v>0</v>
      </c>
      <c r="I38" s="84" t="b">
        <v>0</v>
      </c>
      <c r="J38" s="84" t="b">
        <v>0</v>
      </c>
      <c r="K38" s="84" t="b">
        <v>0</v>
      </c>
      <c r="L38" s="84" t="b">
        <v>0</v>
      </c>
    </row>
    <row r="39" spans="1:12" ht="15">
      <c r="A39" s="84" t="s">
        <v>2033</v>
      </c>
      <c r="B39" s="84" t="s">
        <v>2034</v>
      </c>
      <c r="C39" s="84">
        <v>3</v>
      </c>
      <c r="D39" s="118">
        <v>0.003246420340043214</v>
      </c>
      <c r="E39" s="118">
        <v>2.6283889300503116</v>
      </c>
      <c r="F39" s="84" t="s">
        <v>2191</v>
      </c>
      <c r="G39" s="84" t="b">
        <v>0</v>
      </c>
      <c r="H39" s="84" t="b">
        <v>0</v>
      </c>
      <c r="I39" s="84" t="b">
        <v>0</v>
      </c>
      <c r="J39" s="84" t="b">
        <v>0</v>
      </c>
      <c r="K39" s="84" t="b">
        <v>0</v>
      </c>
      <c r="L39" s="84" t="b">
        <v>0</v>
      </c>
    </row>
    <row r="40" spans="1:12" ht="15">
      <c r="A40" s="84" t="s">
        <v>2034</v>
      </c>
      <c r="B40" s="84" t="s">
        <v>2035</v>
      </c>
      <c r="C40" s="84">
        <v>3</v>
      </c>
      <c r="D40" s="118">
        <v>0.003246420340043214</v>
      </c>
      <c r="E40" s="118">
        <v>2.6283889300503116</v>
      </c>
      <c r="F40" s="84" t="s">
        <v>2191</v>
      </c>
      <c r="G40" s="84" t="b">
        <v>0</v>
      </c>
      <c r="H40" s="84" t="b">
        <v>0</v>
      </c>
      <c r="I40" s="84" t="b">
        <v>0</v>
      </c>
      <c r="J40" s="84" t="b">
        <v>1</v>
      </c>
      <c r="K40" s="84" t="b">
        <v>0</v>
      </c>
      <c r="L40" s="84" t="b">
        <v>0</v>
      </c>
    </row>
    <row r="41" spans="1:12" ht="15">
      <c r="A41" s="84" t="s">
        <v>2038</v>
      </c>
      <c r="B41" s="84" t="s">
        <v>2002</v>
      </c>
      <c r="C41" s="84">
        <v>3</v>
      </c>
      <c r="D41" s="118">
        <v>0.0036334340962095465</v>
      </c>
      <c r="E41" s="118">
        <v>2.406540180433955</v>
      </c>
      <c r="F41" s="84" t="s">
        <v>2191</v>
      </c>
      <c r="G41" s="84" t="b">
        <v>0</v>
      </c>
      <c r="H41" s="84" t="b">
        <v>0</v>
      </c>
      <c r="I41" s="84" t="b">
        <v>0</v>
      </c>
      <c r="J41" s="84" t="b">
        <v>0</v>
      </c>
      <c r="K41" s="84" t="b">
        <v>0</v>
      </c>
      <c r="L41" s="84" t="b">
        <v>0</v>
      </c>
    </row>
    <row r="42" spans="1:12" ht="15">
      <c r="A42" s="84" t="s">
        <v>2002</v>
      </c>
      <c r="B42" s="84" t="s">
        <v>2039</v>
      </c>
      <c r="C42" s="84">
        <v>3</v>
      </c>
      <c r="D42" s="118">
        <v>0.0036334340962095465</v>
      </c>
      <c r="E42" s="118">
        <v>2.406540180433955</v>
      </c>
      <c r="F42" s="84" t="s">
        <v>2191</v>
      </c>
      <c r="G42" s="84" t="b">
        <v>0</v>
      </c>
      <c r="H42" s="84" t="b">
        <v>0</v>
      </c>
      <c r="I42" s="84" t="b">
        <v>0</v>
      </c>
      <c r="J42" s="84" t="b">
        <v>0</v>
      </c>
      <c r="K42" s="84" t="b">
        <v>0</v>
      </c>
      <c r="L42" s="84" t="b">
        <v>0</v>
      </c>
    </row>
    <row r="43" spans="1:12" ht="15">
      <c r="A43" s="84" t="s">
        <v>2051</v>
      </c>
      <c r="B43" s="84" t="s">
        <v>2004</v>
      </c>
      <c r="C43" s="84">
        <v>3</v>
      </c>
      <c r="D43" s="118">
        <v>0.0036334340962095465</v>
      </c>
      <c r="E43" s="118">
        <v>2.406540180433955</v>
      </c>
      <c r="F43" s="84" t="s">
        <v>2191</v>
      </c>
      <c r="G43" s="84" t="b">
        <v>0</v>
      </c>
      <c r="H43" s="84" t="b">
        <v>0</v>
      </c>
      <c r="I43" s="84" t="b">
        <v>0</v>
      </c>
      <c r="J43" s="84" t="b">
        <v>0</v>
      </c>
      <c r="K43" s="84" t="b">
        <v>0</v>
      </c>
      <c r="L43" s="84" t="b">
        <v>0</v>
      </c>
    </row>
    <row r="44" spans="1:12" ht="15">
      <c r="A44" s="84" t="s">
        <v>2005</v>
      </c>
      <c r="B44" s="84" t="s">
        <v>274</v>
      </c>
      <c r="C44" s="84">
        <v>3</v>
      </c>
      <c r="D44" s="118">
        <v>0.003246420340043214</v>
      </c>
      <c r="E44" s="118">
        <v>1.6532125137753435</v>
      </c>
      <c r="F44" s="84" t="s">
        <v>2191</v>
      </c>
      <c r="G44" s="84" t="b">
        <v>0</v>
      </c>
      <c r="H44" s="84" t="b">
        <v>0</v>
      </c>
      <c r="I44" s="84" t="b">
        <v>0</v>
      </c>
      <c r="J44" s="84" t="b">
        <v>0</v>
      </c>
      <c r="K44" s="84" t="b">
        <v>0</v>
      </c>
      <c r="L44" s="84" t="b">
        <v>0</v>
      </c>
    </row>
    <row r="45" spans="1:12" ht="15">
      <c r="A45" s="84" t="s">
        <v>1723</v>
      </c>
      <c r="B45" s="84" t="s">
        <v>1704</v>
      </c>
      <c r="C45" s="84">
        <v>3</v>
      </c>
      <c r="D45" s="118">
        <v>0.003246420340043214</v>
      </c>
      <c r="E45" s="118">
        <v>1.5869962448920865</v>
      </c>
      <c r="F45" s="84" t="s">
        <v>2191</v>
      </c>
      <c r="G45" s="84" t="b">
        <v>0</v>
      </c>
      <c r="H45" s="84" t="b">
        <v>0</v>
      </c>
      <c r="I45" s="84" t="b">
        <v>0</v>
      </c>
      <c r="J45" s="84" t="b">
        <v>0</v>
      </c>
      <c r="K45" s="84" t="b">
        <v>0</v>
      </c>
      <c r="L45" s="84" t="b">
        <v>0</v>
      </c>
    </row>
    <row r="46" spans="1:12" ht="15">
      <c r="A46" s="84" t="s">
        <v>1707</v>
      </c>
      <c r="B46" s="84" t="s">
        <v>288</v>
      </c>
      <c r="C46" s="84">
        <v>3</v>
      </c>
      <c r="D46" s="118">
        <v>0.003246420340043214</v>
      </c>
      <c r="E46" s="118">
        <v>2.2604121447557173</v>
      </c>
      <c r="F46" s="84" t="s">
        <v>2191</v>
      </c>
      <c r="G46" s="84" t="b">
        <v>0</v>
      </c>
      <c r="H46" s="84" t="b">
        <v>0</v>
      </c>
      <c r="I46" s="84" t="b">
        <v>0</v>
      </c>
      <c r="J46" s="84" t="b">
        <v>0</v>
      </c>
      <c r="K46" s="84" t="b">
        <v>0</v>
      </c>
      <c r="L46" s="84" t="b">
        <v>0</v>
      </c>
    </row>
    <row r="47" spans="1:12" ht="15">
      <c r="A47" s="84" t="s">
        <v>288</v>
      </c>
      <c r="B47" s="84" t="s">
        <v>1708</v>
      </c>
      <c r="C47" s="84">
        <v>3</v>
      </c>
      <c r="D47" s="118">
        <v>0.003246420340043214</v>
      </c>
      <c r="E47" s="118">
        <v>2.2604121447557173</v>
      </c>
      <c r="F47" s="84" t="s">
        <v>2191</v>
      </c>
      <c r="G47" s="84" t="b">
        <v>0</v>
      </c>
      <c r="H47" s="84" t="b">
        <v>0</v>
      </c>
      <c r="I47" s="84" t="b">
        <v>0</v>
      </c>
      <c r="J47" s="84" t="b">
        <v>0</v>
      </c>
      <c r="K47" s="84" t="b">
        <v>0</v>
      </c>
      <c r="L47" s="84" t="b">
        <v>0</v>
      </c>
    </row>
    <row r="48" spans="1:12" ht="15">
      <c r="A48" s="84" t="s">
        <v>1708</v>
      </c>
      <c r="B48" s="84" t="s">
        <v>1709</v>
      </c>
      <c r="C48" s="84">
        <v>3</v>
      </c>
      <c r="D48" s="118">
        <v>0.003246420340043214</v>
      </c>
      <c r="E48" s="118">
        <v>2.6283889300503116</v>
      </c>
      <c r="F48" s="84" t="s">
        <v>2191</v>
      </c>
      <c r="G48" s="84" t="b">
        <v>0</v>
      </c>
      <c r="H48" s="84" t="b">
        <v>0</v>
      </c>
      <c r="I48" s="84" t="b">
        <v>0</v>
      </c>
      <c r="J48" s="84" t="b">
        <v>0</v>
      </c>
      <c r="K48" s="84" t="b">
        <v>0</v>
      </c>
      <c r="L48" s="84" t="b">
        <v>0</v>
      </c>
    </row>
    <row r="49" spans="1:12" ht="15">
      <c r="A49" s="84" t="s">
        <v>1709</v>
      </c>
      <c r="B49" s="84" t="s">
        <v>1710</v>
      </c>
      <c r="C49" s="84">
        <v>3</v>
      </c>
      <c r="D49" s="118">
        <v>0.003246420340043214</v>
      </c>
      <c r="E49" s="118">
        <v>2.6283889300503116</v>
      </c>
      <c r="F49" s="84" t="s">
        <v>2191</v>
      </c>
      <c r="G49" s="84" t="b">
        <v>0</v>
      </c>
      <c r="H49" s="84" t="b">
        <v>0</v>
      </c>
      <c r="I49" s="84" t="b">
        <v>0</v>
      </c>
      <c r="J49" s="84" t="b">
        <v>0</v>
      </c>
      <c r="K49" s="84" t="b">
        <v>0</v>
      </c>
      <c r="L49" s="84" t="b">
        <v>0</v>
      </c>
    </row>
    <row r="50" spans="1:12" ht="15">
      <c r="A50" s="84" t="s">
        <v>1710</v>
      </c>
      <c r="B50" s="84" t="s">
        <v>1711</v>
      </c>
      <c r="C50" s="84">
        <v>3</v>
      </c>
      <c r="D50" s="118">
        <v>0.003246420340043214</v>
      </c>
      <c r="E50" s="118">
        <v>2.406540180433955</v>
      </c>
      <c r="F50" s="84" t="s">
        <v>2191</v>
      </c>
      <c r="G50" s="84" t="b">
        <v>0</v>
      </c>
      <c r="H50" s="84" t="b">
        <v>0</v>
      </c>
      <c r="I50" s="84" t="b">
        <v>0</v>
      </c>
      <c r="J50" s="84" t="b">
        <v>0</v>
      </c>
      <c r="K50" s="84" t="b">
        <v>0</v>
      </c>
      <c r="L50" s="84" t="b">
        <v>0</v>
      </c>
    </row>
    <row r="51" spans="1:12" ht="15">
      <c r="A51" s="84" t="s">
        <v>1711</v>
      </c>
      <c r="B51" s="84" t="s">
        <v>2057</v>
      </c>
      <c r="C51" s="84">
        <v>3</v>
      </c>
      <c r="D51" s="118">
        <v>0.003246420340043214</v>
      </c>
      <c r="E51" s="118">
        <v>2.3273589343863303</v>
      </c>
      <c r="F51" s="84" t="s">
        <v>2191</v>
      </c>
      <c r="G51" s="84" t="b">
        <v>0</v>
      </c>
      <c r="H51" s="84" t="b">
        <v>0</v>
      </c>
      <c r="I51" s="84" t="b">
        <v>0</v>
      </c>
      <c r="J51" s="84" t="b">
        <v>0</v>
      </c>
      <c r="K51" s="84" t="b">
        <v>0</v>
      </c>
      <c r="L51" s="84" t="b">
        <v>0</v>
      </c>
    </row>
    <row r="52" spans="1:12" ht="15">
      <c r="A52" s="84" t="s">
        <v>2057</v>
      </c>
      <c r="B52" s="84" t="s">
        <v>286</v>
      </c>
      <c r="C52" s="84">
        <v>3</v>
      </c>
      <c r="D52" s="118">
        <v>0.003246420340043214</v>
      </c>
      <c r="E52" s="118">
        <v>2.406540180433955</v>
      </c>
      <c r="F52" s="84" t="s">
        <v>2191</v>
      </c>
      <c r="G52" s="84" t="b">
        <v>0</v>
      </c>
      <c r="H52" s="84" t="b">
        <v>0</v>
      </c>
      <c r="I52" s="84" t="b">
        <v>0</v>
      </c>
      <c r="J52" s="84" t="b">
        <v>0</v>
      </c>
      <c r="K52" s="84" t="b">
        <v>0</v>
      </c>
      <c r="L52" s="84" t="b">
        <v>0</v>
      </c>
    </row>
    <row r="53" spans="1:12" ht="15">
      <c r="A53" s="84" t="s">
        <v>286</v>
      </c>
      <c r="B53" s="84" t="s">
        <v>2058</v>
      </c>
      <c r="C53" s="84">
        <v>3</v>
      </c>
      <c r="D53" s="118">
        <v>0.003246420340043214</v>
      </c>
      <c r="E53" s="118">
        <v>2.406540180433955</v>
      </c>
      <c r="F53" s="84" t="s">
        <v>2191</v>
      </c>
      <c r="G53" s="84" t="b">
        <v>0</v>
      </c>
      <c r="H53" s="84" t="b">
        <v>0</v>
      </c>
      <c r="I53" s="84" t="b">
        <v>0</v>
      </c>
      <c r="J53" s="84" t="b">
        <v>0</v>
      </c>
      <c r="K53" s="84" t="b">
        <v>0</v>
      </c>
      <c r="L53" s="84" t="b">
        <v>0</v>
      </c>
    </row>
    <row r="54" spans="1:12" ht="15">
      <c r="A54" s="84" t="s">
        <v>2063</v>
      </c>
      <c r="B54" s="84" t="s">
        <v>1694</v>
      </c>
      <c r="C54" s="84">
        <v>3</v>
      </c>
      <c r="D54" s="118">
        <v>0.0036334340962095465</v>
      </c>
      <c r="E54" s="118">
        <v>2.1055101847699738</v>
      </c>
      <c r="F54" s="84" t="s">
        <v>2191</v>
      </c>
      <c r="G54" s="84" t="b">
        <v>0</v>
      </c>
      <c r="H54" s="84" t="b">
        <v>0</v>
      </c>
      <c r="I54" s="84" t="b">
        <v>0</v>
      </c>
      <c r="J54" s="84" t="b">
        <v>0</v>
      </c>
      <c r="K54" s="84" t="b">
        <v>0</v>
      </c>
      <c r="L54" s="84" t="b">
        <v>0</v>
      </c>
    </row>
    <row r="55" spans="1:12" ht="15">
      <c r="A55" s="84" t="s">
        <v>253</v>
      </c>
      <c r="B55" s="84" t="s">
        <v>2027</v>
      </c>
      <c r="C55" s="84">
        <v>2</v>
      </c>
      <c r="D55" s="118">
        <v>0.0024222893974730313</v>
      </c>
      <c r="E55" s="118">
        <v>1.600360206450068</v>
      </c>
      <c r="F55" s="84" t="s">
        <v>2191</v>
      </c>
      <c r="G55" s="84" t="b">
        <v>0</v>
      </c>
      <c r="H55" s="84" t="b">
        <v>0</v>
      </c>
      <c r="I55" s="84" t="b">
        <v>0</v>
      </c>
      <c r="J55" s="84" t="b">
        <v>0</v>
      </c>
      <c r="K55" s="84" t="b">
        <v>0</v>
      </c>
      <c r="L55" s="84" t="b">
        <v>0</v>
      </c>
    </row>
    <row r="56" spans="1:12" ht="15">
      <c r="A56" s="84" t="s">
        <v>2035</v>
      </c>
      <c r="B56" s="84" t="s">
        <v>2067</v>
      </c>
      <c r="C56" s="84">
        <v>2</v>
      </c>
      <c r="D56" s="118">
        <v>0.0024222893974730313</v>
      </c>
      <c r="E56" s="118">
        <v>2.6283889300503116</v>
      </c>
      <c r="F56" s="84" t="s">
        <v>2191</v>
      </c>
      <c r="G56" s="84" t="b">
        <v>1</v>
      </c>
      <c r="H56" s="84" t="b">
        <v>0</v>
      </c>
      <c r="I56" s="84" t="b">
        <v>0</v>
      </c>
      <c r="J56" s="84" t="b">
        <v>0</v>
      </c>
      <c r="K56" s="84" t="b">
        <v>0</v>
      </c>
      <c r="L56" s="84" t="b">
        <v>0</v>
      </c>
    </row>
    <row r="57" spans="1:12" ht="15">
      <c r="A57" s="84" t="s">
        <v>2068</v>
      </c>
      <c r="B57" s="84" t="s">
        <v>2038</v>
      </c>
      <c r="C57" s="84">
        <v>2</v>
      </c>
      <c r="D57" s="118">
        <v>0.0024222893974730313</v>
      </c>
      <c r="E57" s="118">
        <v>2.6283889300503116</v>
      </c>
      <c r="F57" s="84" t="s">
        <v>2191</v>
      </c>
      <c r="G57" s="84" t="b">
        <v>0</v>
      </c>
      <c r="H57" s="84" t="b">
        <v>0</v>
      </c>
      <c r="I57" s="84" t="b">
        <v>0</v>
      </c>
      <c r="J57" s="84" t="b">
        <v>0</v>
      </c>
      <c r="K57" s="84" t="b">
        <v>0</v>
      </c>
      <c r="L57" s="84" t="b">
        <v>0</v>
      </c>
    </row>
    <row r="58" spans="1:12" ht="15">
      <c r="A58" s="84" t="s">
        <v>2039</v>
      </c>
      <c r="B58" s="84" t="s">
        <v>2069</v>
      </c>
      <c r="C58" s="84">
        <v>2</v>
      </c>
      <c r="D58" s="118">
        <v>0.0024222893974730313</v>
      </c>
      <c r="E58" s="118">
        <v>2.804480189105993</v>
      </c>
      <c r="F58" s="84" t="s">
        <v>2191</v>
      </c>
      <c r="G58" s="84" t="b">
        <v>0</v>
      </c>
      <c r="H58" s="84" t="b">
        <v>0</v>
      </c>
      <c r="I58" s="84" t="b">
        <v>0</v>
      </c>
      <c r="J58" s="84" t="b">
        <v>0</v>
      </c>
      <c r="K58" s="84" t="b">
        <v>0</v>
      </c>
      <c r="L58" s="84" t="b">
        <v>0</v>
      </c>
    </row>
    <row r="59" spans="1:12" ht="15">
      <c r="A59" s="84" t="s">
        <v>2069</v>
      </c>
      <c r="B59" s="84" t="s">
        <v>2070</v>
      </c>
      <c r="C59" s="84">
        <v>2</v>
      </c>
      <c r="D59" s="118">
        <v>0.0024222893974730313</v>
      </c>
      <c r="E59" s="118">
        <v>2.804480189105993</v>
      </c>
      <c r="F59" s="84" t="s">
        <v>2191</v>
      </c>
      <c r="G59" s="84" t="b">
        <v>0</v>
      </c>
      <c r="H59" s="84" t="b">
        <v>0</v>
      </c>
      <c r="I59" s="84" t="b">
        <v>0</v>
      </c>
      <c r="J59" s="84" t="b">
        <v>0</v>
      </c>
      <c r="K59" s="84" t="b">
        <v>0</v>
      </c>
      <c r="L59" s="84" t="b">
        <v>0</v>
      </c>
    </row>
    <row r="60" spans="1:12" ht="15">
      <c r="A60" s="84" t="s">
        <v>2070</v>
      </c>
      <c r="B60" s="84" t="s">
        <v>2040</v>
      </c>
      <c r="C60" s="84">
        <v>2</v>
      </c>
      <c r="D60" s="118">
        <v>0.0024222893974730313</v>
      </c>
      <c r="E60" s="118">
        <v>2.6283889300503116</v>
      </c>
      <c r="F60" s="84" t="s">
        <v>2191</v>
      </c>
      <c r="G60" s="84" t="b">
        <v>0</v>
      </c>
      <c r="H60" s="84" t="b">
        <v>0</v>
      </c>
      <c r="I60" s="84" t="b">
        <v>0</v>
      </c>
      <c r="J60" s="84" t="b">
        <v>0</v>
      </c>
      <c r="K60" s="84" t="b">
        <v>0</v>
      </c>
      <c r="L60" s="84" t="b">
        <v>0</v>
      </c>
    </row>
    <row r="61" spans="1:12" ht="15">
      <c r="A61" s="84" t="s">
        <v>2040</v>
      </c>
      <c r="B61" s="84" t="s">
        <v>2071</v>
      </c>
      <c r="C61" s="84">
        <v>2</v>
      </c>
      <c r="D61" s="118">
        <v>0.0024222893974730313</v>
      </c>
      <c r="E61" s="118">
        <v>2.6283889300503116</v>
      </c>
      <c r="F61" s="84" t="s">
        <v>2191</v>
      </c>
      <c r="G61" s="84" t="b">
        <v>0</v>
      </c>
      <c r="H61" s="84" t="b">
        <v>0</v>
      </c>
      <c r="I61" s="84" t="b">
        <v>0</v>
      </c>
      <c r="J61" s="84" t="b">
        <v>0</v>
      </c>
      <c r="K61" s="84" t="b">
        <v>0</v>
      </c>
      <c r="L61" s="84" t="b">
        <v>0</v>
      </c>
    </row>
    <row r="62" spans="1:12" ht="15">
      <c r="A62" s="84" t="s">
        <v>2071</v>
      </c>
      <c r="B62" s="84" t="s">
        <v>2010</v>
      </c>
      <c r="C62" s="84">
        <v>2</v>
      </c>
      <c r="D62" s="118">
        <v>0.0024222893974730313</v>
      </c>
      <c r="E62" s="118">
        <v>2.5034501934420117</v>
      </c>
      <c r="F62" s="84" t="s">
        <v>2191</v>
      </c>
      <c r="G62" s="84" t="b">
        <v>0</v>
      </c>
      <c r="H62" s="84" t="b">
        <v>0</v>
      </c>
      <c r="I62" s="84" t="b">
        <v>0</v>
      </c>
      <c r="J62" s="84" t="b">
        <v>0</v>
      </c>
      <c r="K62" s="84" t="b">
        <v>0</v>
      </c>
      <c r="L62" s="84" t="b">
        <v>0</v>
      </c>
    </row>
    <row r="63" spans="1:12" ht="15">
      <c r="A63" s="84" t="s">
        <v>2010</v>
      </c>
      <c r="B63" s="84" t="s">
        <v>2072</v>
      </c>
      <c r="C63" s="84">
        <v>2</v>
      </c>
      <c r="D63" s="118">
        <v>0.0024222893974730313</v>
      </c>
      <c r="E63" s="118">
        <v>2.5034501934420117</v>
      </c>
      <c r="F63" s="84" t="s">
        <v>2191</v>
      </c>
      <c r="G63" s="84" t="b">
        <v>0</v>
      </c>
      <c r="H63" s="84" t="b">
        <v>0</v>
      </c>
      <c r="I63" s="84" t="b">
        <v>0</v>
      </c>
      <c r="J63" s="84" t="b">
        <v>0</v>
      </c>
      <c r="K63" s="84" t="b">
        <v>0</v>
      </c>
      <c r="L63" s="84" t="b">
        <v>0</v>
      </c>
    </row>
    <row r="64" spans="1:12" ht="15">
      <c r="A64" s="84" t="s">
        <v>2072</v>
      </c>
      <c r="B64" s="84" t="s">
        <v>1703</v>
      </c>
      <c r="C64" s="84">
        <v>2</v>
      </c>
      <c r="D64" s="118">
        <v>0.0024222893974730313</v>
      </c>
      <c r="E64" s="118">
        <v>2.151267675330649</v>
      </c>
      <c r="F64" s="84" t="s">
        <v>2191</v>
      </c>
      <c r="G64" s="84" t="b">
        <v>0</v>
      </c>
      <c r="H64" s="84" t="b">
        <v>0</v>
      </c>
      <c r="I64" s="84" t="b">
        <v>0</v>
      </c>
      <c r="J64" s="84" t="b">
        <v>0</v>
      </c>
      <c r="K64" s="84" t="b">
        <v>0</v>
      </c>
      <c r="L64" s="84" t="b">
        <v>0</v>
      </c>
    </row>
    <row r="65" spans="1:12" ht="15">
      <c r="A65" s="84" t="s">
        <v>1703</v>
      </c>
      <c r="B65" s="84" t="s">
        <v>2073</v>
      </c>
      <c r="C65" s="84">
        <v>2</v>
      </c>
      <c r="D65" s="118">
        <v>0.0024222893974730313</v>
      </c>
      <c r="E65" s="118">
        <v>2.151267675330649</v>
      </c>
      <c r="F65" s="84" t="s">
        <v>2191</v>
      </c>
      <c r="G65" s="84" t="b">
        <v>0</v>
      </c>
      <c r="H65" s="84" t="b">
        <v>0</v>
      </c>
      <c r="I65" s="84" t="b">
        <v>0</v>
      </c>
      <c r="J65" s="84" t="b">
        <v>0</v>
      </c>
      <c r="K65" s="84" t="b">
        <v>0</v>
      </c>
      <c r="L65" s="84" t="b">
        <v>0</v>
      </c>
    </row>
    <row r="66" spans="1:12" ht="15">
      <c r="A66" s="84" t="s">
        <v>2073</v>
      </c>
      <c r="B66" s="84" t="s">
        <v>2002</v>
      </c>
      <c r="C66" s="84">
        <v>2</v>
      </c>
      <c r="D66" s="118">
        <v>0.0024222893974730313</v>
      </c>
      <c r="E66" s="118">
        <v>2.406540180433955</v>
      </c>
      <c r="F66" s="84" t="s">
        <v>2191</v>
      </c>
      <c r="G66" s="84" t="b">
        <v>0</v>
      </c>
      <c r="H66" s="84" t="b">
        <v>0</v>
      </c>
      <c r="I66" s="84" t="b">
        <v>0</v>
      </c>
      <c r="J66" s="84" t="b">
        <v>0</v>
      </c>
      <c r="K66" s="84" t="b">
        <v>0</v>
      </c>
      <c r="L66" s="84" t="b">
        <v>0</v>
      </c>
    </row>
    <row r="67" spans="1:12" ht="15">
      <c r="A67" s="84" t="s">
        <v>2074</v>
      </c>
      <c r="B67" s="84" t="s">
        <v>2075</v>
      </c>
      <c r="C67" s="84">
        <v>2</v>
      </c>
      <c r="D67" s="118">
        <v>0.0024222893974730313</v>
      </c>
      <c r="E67" s="118">
        <v>2.804480189105993</v>
      </c>
      <c r="F67" s="84" t="s">
        <v>2191</v>
      </c>
      <c r="G67" s="84" t="b">
        <v>0</v>
      </c>
      <c r="H67" s="84" t="b">
        <v>0</v>
      </c>
      <c r="I67" s="84" t="b">
        <v>0</v>
      </c>
      <c r="J67" s="84" t="b">
        <v>0</v>
      </c>
      <c r="K67" s="84" t="b">
        <v>0</v>
      </c>
      <c r="L67" s="84" t="b">
        <v>0</v>
      </c>
    </row>
    <row r="68" spans="1:12" ht="15">
      <c r="A68" s="84" t="s">
        <v>2075</v>
      </c>
      <c r="B68" s="84" t="s">
        <v>2076</v>
      </c>
      <c r="C68" s="84">
        <v>2</v>
      </c>
      <c r="D68" s="118">
        <v>0.0024222893974730313</v>
      </c>
      <c r="E68" s="118">
        <v>2.804480189105993</v>
      </c>
      <c r="F68" s="84" t="s">
        <v>2191</v>
      </c>
      <c r="G68" s="84" t="b">
        <v>0</v>
      </c>
      <c r="H68" s="84" t="b">
        <v>0</v>
      </c>
      <c r="I68" s="84" t="b">
        <v>0</v>
      </c>
      <c r="J68" s="84" t="b">
        <v>0</v>
      </c>
      <c r="K68" s="84" t="b">
        <v>1</v>
      </c>
      <c r="L68" s="84" t="b">
        <v>0</v>
      </c>
    </row>
    <row r="69" spans="1:12" ht="15">
      <c r="A69" s="84" t="s">
        <v>2076</v>
      </c>
      <c r="B69" s="84" t="s">
        <v>2077</v>
      </c>
      <c r="C69" s="84">
        <v>2</v>
      </c>
      <c r="D69" s="118">
        <v>0.0024222893974730313</v>
      </c>
      <c r="E69" s="118">
        <v>2.804480189105993</v>
      </c>
      <c r="F69" s="84" t="s">
        <v>2191</v>
      </c>
      <c r="G69" s="84" t="b">
        <v>0</v>
      </c>
      <c r="H69" s="84" t="b">
        <v>1</v>
      </c>
      <c r="I69" s="84" t="b">
        <v>0</v>
      </c>
      <c r="J69" s="84" t="b">
        <v>0</v>
      </c>
      <c r="K69" s="84" t="b">
        <v>1</v>
      </c>
      <c r="L69" s="84" t="b">
        <v>0</v>
      </c>
    </row>
    <row r="70" spans="1:12" ht="15">
      <c r="A70" s="84" t="s">
        <v>2077</v>
      </c>
      <c r="B70" s="84" t="s">
        <v>2078</v>
      </c>
      <c r="C70" s="84">
        <v>2</v>
      </c>
      <c r="D70" s="118">
        <v>0.0024222893974730313</v>
      </c>
      <c r="E70" s="118">
        <v>2.804480189105993</v>
      </c>
      <c r="F70" s="84" t="s">
        <v>2191</v>
      </c>
      <c r="G70" s="84" t="b">
        <v>0</v>
      </c>
      <c r="H70" s="84" t="b">
        <v>1</v>
      </c>
      <c r="I70" s="84" t="b">
        <v>0</v>
      </c>
      <c r="J70" s="84" t="b">
        <v>0</v>
      </c>
      <c r="K70" s="84" t="b">
        <v>0</v>
      </c>
      <c r="L70" s="84" t="b">
        <v>0</v>
      </c>
    </row>
    <row r="71" spans="1:12" ht="15">
      <c r="A71" s="84" t="s">
        <v>2078</v>
      </c>
      <c r="B71" s="84" t="s">
        <v>2079</v>
      </c>
      <c r="C71" s="84">
        <v>2</v>
      </c>
      <c r="D71" s="118">
        <v>0.0024222893974730313</v>
      </c>
      <c r="E71" s="118">
        <v>2.804480189105993</v>
      </c>
      <c r="F71" s="84" t="s">
        <v>2191</v>
      </c>
      <c r="G71" s="84" t="b">
        <v>0</v>
      </c>
      <c r="H71" s="84" t="b">
        <v>0</v>
      </c>
      <c r="I71" s="84" t="b">
        <v>0</v>
      </c>
      <c r="J71" s="84" t="b">
        <v>0</v>
      </c>
      <c r="K71" s="84" t="b">
        <v>0</v>
      </c>
      <c r="L71" s="84" t="b">
        <v>0</v>
      </c>
    </row>
    <row r="72" spans="1:12" ht="15">
      <c r="A72" s="84" t="s">
        <v>2079</v>
      </c>
      <c r="B72" s="84" t="s">
        <v>2080</v>
      </c>
      <c r="C72" s="84">
        <v>2</v>
      </c>
      <c r="D72" s="118">
        <v>0.0024222893974730313</v>
      </c>
      <c r="E72" s="118">
        <v>2.804480189105993</v>
      </c>
      <c r="F72" s="84" t="s">
        <v>2191</v>
      </c>
      <c r="G72" s="84" t="b">
        <v>0</v>
      </c>
      <c r="H72" s="84" t="b">
        <v>0</v>
      </c>
      <c r="I72" s="84" t="b">
        <v>0</v>
      </c>
      <c r="J72" s="84" t="b">
        <v>0</v>
      </c>
      <c r="K72" s="84" t="b">
        <v>0</v>
      </c>
      <c r="L72" s="84" t="b">
        <v>0</v>
      </c>
    </row>
    <row r="73" spans="1:12" ht="15">
      <c r="A73" s="84" t="s">
        <v>2080</v>
      </c>
      <c r="B73" s="84" t="s">
        <v>2081</v>
      </c>
      <c r="C73" s="84">
        <v>2</v>
      </c>
      <c r="D73" s="118">
        <v>0.0024222893974730313</v>
      </c>
      <c r="E73" s="118">
        <v>2.804480189105993</v>
      </c>
      <c r="F73" s="84" t="s">
        <v>2191</v>
      </c>
      <c r="G73" s="84" t="b">
        <v>0</v>
      </c>
      <c r="H73" s="84" t="b">
        <v>0</v>
      </c>
      <c r="I73" s="84" t="b">
        <v>0</v>
      </c>
      <c r="J73" s="84" t="b">
        <v>0</v>
      </c>
      <c r="K73" s="84" t="b">
        <v>0</v>
      </c>
      <c r="L73" s="84" t="b">
        <v>0</v>
      </c>
    </row>
    <row r="74" spans="1:12" ht="15">
      <c r="A74" s="84" t="s">
        <v>2081</v>
      </c>
      <c r="B74" s="84" t="s">
        <v>2082</v>
      </c>
      <c r="C74" s="84">
        <v>2</v>
      </c>
      <c r="D74" s="118">
        <v>0.0024222893974730313</v>
      </c>
      <c r="E74" s="118">
        <v>2.804480189105993</v>
      </c>
      <c r="F74" s="84" t="s">
        <v>2191</v>
      </c>
      <c r="G74" s="84" t="b">
        <v>0</v>
      </c>
      <c r="H74" s="84" t="b">
        <v>0</v>
      </c>
      <c r="I74" s="84" t="b">
        <v>0</v>
      </c>
      <c r="J74" s="84" t="b">
        <v>0</v>
      </c>
      <c r="K74" s="84" t="b">
        <v>0</v>
      </c>
      <c r="L74" s="84" t="b">
        <v>0</v>
      </c>
    </row>
    <row r="75" spans="1:12" ht="15">
      <c r="A75" s="84" t="s">
        <v>2082</v>
      </c>
      <c r="B75" s="84" t="s">
        <v>2083</v>
      </c>
      <c r="C75" s="84">
        <v>2</v>
      </c>
      <c r="D75" s="118">
        <v>0.0024222893974730313</v>
      </c>
      <c r="E75" s="118">
        <v>2.804480189105993</v>
      </c>
      <c r="F75" s="84" t="s">
        <v>2191</v>
      </c>
      <c r="G75" s="84" t="b">
        <v>0</v>
      </c>
      <c r="H75" s="84" t="b">
        <v>0</v>
      </c>
      <c r="I75" s="84" t="b">
        <v>0</v>
      </c>
      <c r="J75" s="84" t="b">
        <v>0</v>
      </c>
      <c r="K75" s="84" t="b">
        <v>0</v>
      </c>
      <c r="L75" s="84" t="b">
        <v>0</v>
      </c>
    </row>
    <row r="76" spans="1:12" ht="15">
      <c r="A76" s="84" t="s">
        <v>2083</v>
      </c>
      <c r="B76" s="84" t="s">
        <v>2084</v>
      </c>
      <c r="C76" s="84">
        <v>2</v>
      </c>
      <c r="D76" s="118">
        <v>0.0024222893974730313</v>
      </c>
      <c r="E76" s="118">
        <v>2.804480189105993</v>
      </c>
      <c r="F76" s="84" t="s">
        <v>2191</v>
      </c>
      <c r="G76" s="84" t="b">
        <v>0</v>
      </c>
      <c r="H76" s="84" t="b">
        <v>0</v>
      </c>
      <c r="I76" s="84" t="b">
        <v>0</v>
      </c>
      <c r="J76" s="84" t="b">
        <v>0</v>
      </c>
      <c r="K76" s="84" t="b">
        <v>0</v>
      </c>
      <c r="L76" s="84" t="b">
        <v>0</v>
      </c>
    </row>
    <row r="77" spans="1:12" ht="15">
      <c r="A77" s="84" t="s">
        <v>1994</v>
      </c>
      <c r="B77" s="84" t="s">
        <v>1703</v>
      </c>
      <c r="C77" s="84">
        <v>2</v>
      </c>
      <c r="D77" s="118">
        <v>0.0024222893974730313</v>
      </c>
      <c r="E77" s="118">
        <v>1.6741464206109866</v>
      </c>
      <c r="F77" s="84" t="s">
        <v>2191</v>
      </c>
      <c r="G77" s="84" t="b">
        <v>0</v>
      </c>
      <c r="H77" s="84" t="b">
        <v>0</v>
      </c>
      <c r="I77" s="84" t="b">
        <v>0</v>
      </c>
      <c r="J77" s="84" t="b">
        <v>0</v>
      </c>
      <c r="K77" s="84" t="b">
        <v>0</v>
      </c>
      <c r="L77" s="84" t="b">
        <v>0</v>
      </c>
    </row>
    <row r="78" spans="1:12" ht="15">
      <c r="A78" s="84" t="s">
        <v>1703</v>
      </c>
      <c r="B78" s="84" t="s">
        <v>2041</v>
      </c>
      <c r="C78" s="84">
        <v>2</v>
      </c>
      <c r="D78" s="118">
        <v>0.0024222893974730313</v>
      </c>
      <c r="E78" s="118">
        <v>1.9751764162749679</v>
      </c>
      <c r="F78" s="84" t="s">
        <v>2191</v>
      </c>
      <c r="G78" s="84" t="b">
        <v>0</v>
      </c>
      <c r="H78" s="84" t="b">
        <v>0</v>
      </c>
      <c r="I78" s="84" t="b">
        <v>0</v>
      </c>
      <c r="J78" s="84" t="b">
        <v>0</v>
      </c>
      <c r="K78" s="84" t="b">
        <v>0</v>
      </c>
      <c r="L78" s="84" t="b">
        <v>0</v>
      </c>
    </row>
    <row r="79" spans="1:12" ht="15">
      <c r="A79" s="84" t="s">
        <v>2041</v>
      </c>
      <c r="B79" s="84" t="s">
        <v>2042</v>
      </c>
      <c r="C79" s="84">
        <v>2</v>
      </c>
      <c r="D79" s="118">
        <v>0.0024222893974730313</v>
      </c>
      <c r="E79" s="118">
        <v>2.4522976709946303</v>
      </c>
      <c r="F79" s="84" t="s">
        <v>2191</v>
      </c>
      <c r="G79" s="84" t="b">
        <v>0</v>
      </c>
      <c r="H79" s="84" t="b">
        <v>0</v>
      </c>
      <c r="I79" s="84" t="b">
        <v>0</v>
      </c>
      <c r="J79" s="84" t="b">
        <v>0</v>
      </c>
      <c r="K79" s="84" t="b">
        <v>0</v>
      </c>
      <c r="L79" s="84" t="b">
        <v>0</v>
      </c>
    </row>
    <row r="80" spans="1:12" ht="15">
      <c r="A80" s="84" t="s">
        <v>2042</v>
      </c>
      <c r="B80" s="84" t="s">
        <v>2085</v>
      </c>
      <c r="C80" s="84">
        <v>2</v>
      </c>
      <c r="D80" s="118">
        <v>0.0024222893974730313</v>
      </c>
      <c r="E80" s="118">
        <v>2.6283889300503116</v>
      </c>
      <c r="F80" s="84" t="s">
        <v>2191</v>
      </c>
      <c r="G80" s="84" t="b">
        <v>0</v>
      </c>
      <c r="H80" s="84" t="b">
        <v>0</v>
      </c>
      <c r="I80" s="84" t="b">
        <v>0</v>
      </c>
      <c r="J80" s="84" t="b">
        <v>0</v>
      </c>
      <c r="K80" s="84" t="b">
        <v>0</v>
      </c>
      <c r="L80" s="84" t="b">
        <v>0</v>
      </c>
    </row>
    <row r="81" spans="1:12" ht="15">
      <c r="A81" s="84" t="s">
        <v>2085</v>
      </c>
      <c r="B81" s="84" t="s">
        <v>2086</v>
      </c>
      <c r="C81" s="84">
        <v>2</v>
      </c>
      <c r="D81" s="118">
        <v>0.0024222893974730313</v>
      </c>
      <c r="E81" s="118">
        <v>2.804480189105993</v>
      </c>
      <c r="F81" s="84" t="s">
        <v>2191</v>
      </c>
      <c r="G81" s="84" t="b">
        <v>0</v>
      </c>
      <c r="H81" s="84" t="b">
        <v>0</v>
      </c>
      <c r="I81" s="84" t="b">
        <v>0</v>
      </c>
      <c r="J81" s="84" t="b">
        <v>0</v>
      </c>
      <c r="K81" s="84" t="b">
        <v>0</v>
      </c>
      <c r="L81" s="84" t="b">
        <v>0</v>
      </c>
    </row>
    <row r="82" spans="1:12" ht="15">
      <c r="A82" s="84" t="s">
        <v>2086</v>
      </c>
      <c r="B82" s="84" t="s">
        <v>2011</v>
      </c>
      <c r="C82" s="84">
        <v>2</v>
      </c>
      <c r="D82" s="118">
        <v>0.0024222893974730313</v>
      </c>
      <c r="E82" s="118">
        <v>2.5034501934420117</v>
      </c>
      <c r="F82" s="84" t="s">
        <v>2191</v>
      </c>
      <c r="G82" s="84" t="b">
        <v>0</v>
      </c>
      <c r="H82" s="84" t="b">
        <v>0</v>
      </c>
      <c r="I82" s="84" t="b">
        <v>0</v>
      </c>
      <c r="J82" s="84" t="b">
        <v>0</v>
      </c>
      <c r="K82" s="84" t="b">
        <v>0</v>
      </c>
      <c r="L82" s="84" t="b">
        <v>0</v>
      </c>
    </row>
    <row r="83" spans="1:12" ht="15">
      <c r="A83" s="84" t="s">
        <v>2011</v>
      </c>
      <c r="B83" s="84" t="s">
        <v>2087</v>
      </c>
      <c r="C83" s="84">
        <v>2</v>
      </c>
      <c r="D83" s="118">
        <v>0.0024222893974730313</v>
      </c>
      <c r="E83" s="118">
        <v>2.5034501934420117</v>
      </c>
      <c r="F83" s="84" t="s">
        <v>2191</v>
      </c>
      <c r="G83" s="84" t="b">
        <v>0</v>
      </c>
      <c r="H83" s="84" t="b">
        <v>0</v>
      </c>
      <c r="I83" s="84" t="b">
        <v>0</v>
      </c>
      <c r="J83" s="84" t="b">
        <v>0</v>
      </c>
      <c r="K83" s="84" t="b">
        <v>0</v>
      </c>
      <c r="L83" s="84" t="b">
        <v>0</v>
      </c>
    </row>
    <row r="84" spans="1:12" ht="15">
      <c r="A84" s="84" t="s">
        <v>2087</v>
      </c>
      <c r="B84" s="84" t="s">
        <v>2088</v>
      </c>
      <c r="C84" s="84">
        <v>2</v>
      </c>
      <c r="D84" s="118">
        <v>0.0024222893974730313</v>
      </c>
      <c r="E84" s="118">
        <v>2.804480189105993</v>
      </c>
      <c r="F84" s="84" t="s">
        <v>2191</v>
      </c>
      <c r="G84" s="84" t="b">
        <v>0</v>
      </c>
      <c r="H84" s="84" t="b">
        <v>0</v>
      </c>
      <c r="I84" s="84" t="b">
        <v>0</v>
      </c>
      <c r="J84" s="84" t="b">
        <v>0</v>
      </c>
      <c r="K84" s="84" t="b">
        <v>0</v>
      </c>
      <c r="L84" s="84" t="b">
        <v>0</v>
      </c>
    </row>
    <row r="85" spans="1:12" ht="15">
      <c r="A85" s="84" t="s">
        <v>2088</v>
      </c>
      <c r="B85" s="84" t="s">
        <v>2043</v>
      </c>
      <c r="C85" s="84">
        <v>2</v>
      </c>
      <c r="D85" s="118">
        <v>0.0024222893974730313</v>
      </c>
      <c r="E85" s="118">
        <v>2.6283889300503116</v>
      </c>
      <c r="F85" s="84" t="s">
        <v>2191</v>
      </c>
      <c r="G85" s="84" t="b">
        <v>0</v>
      </c>
      <c r="H85" s="84" t="b">
        <v>0</v>
      </c>
      <c r="I85" s="84" t="b">
        <v>0</v>
      </c>
      <c r="J85" s="84" t="b">
        <v>0</v>
      </c>
      <c r="K85" s="84" t="b">
        <v>0</v>
      </c>
      <c r="L85" s="84" t="b">
        <v>0</v>
      </c>
    </row>
    <row r="86" spans="1:12" ht="15">
      <c r="A86" s="84" t="s">
        <v>2045</v>
      </c>
      <c r="B86" s="84" t="s">
        <v>1696</v>
      </c>
      <c r="C86" s="84">
        <v>2</v>
      </c>
      <c r="D86" s="118">
        <v>0.0024222893974730313</v>
      </c>
      <c r="E86" s="118">
        <v>1.9751764162749679</v>
      </c>
      <c r="F86" s="84" t="s">
        <v>2191</v>
      </c>
      <c r="G86" s="84" t="b">
        <v>0</v>
      </c>
      <c r="H86" s="84" t="b">
        <v>0</v>
      </c>
      <c r="I86" s="84" t="b">
        <v>0</v>
      </c>
      <c r="J86" s="84" t="b">
        <v>0</v>
      </c>
      <c r="K86" s="84" t="b">
        <v>0</v>
      </c>
      <c r="L86" s="84" t="b">
        <v>0</v>
      </c>
    </row>
    <row r="87" spans="1:12" ht="15">
      <c r="A87" s="84" t="s">
        <v>1696</v>
      </c>
      <c r="B87" s="84" t="s">
        <v>1719</v>
      </c>
      <c r="C87" s="84">
        <v>2</v>
      </c>
      <c r="D87" s="118">
        <v>0.0024222893974730313</v>
      </c>
      <c r="E87" s="118">
        <v>1.3731164249470054</v>
      </c>
      <c r="F87" s="84" t="s">
        <v>2191</v>
      </c>
      <c r="G87" s="84" t="b">
        <v>0</v>
      </c>
      <c r="H87" s="84" t="b">
        <v>0</v>
      </c>
      <c r="I87" s="84" t="b">
        <v>0</v>
      </c>
      <c r="J87" s="84" t="b">
        <v>0</v>
      </c>
      <c r="K87" s="84" t="b">
        <v>0</v>
      </c>
      <c r="L87" s="84" t="b">
        <v>0</v>
      </c>
    </row>
    <row r="88" spans="1:12" ht="15">
      <c r="A88" s="84" t="s">
        <v>1719</v>
      </c>
      <c r="B88" s="84" t="s">
        <v>1703</v>
      </c>
      <c r="C88" s="84">
        <v>2</v>
      </c>
      <c r="D88" s="118">
        <v>0.0024222893974730313</v>
      </c>
      <c r="E88" s="118">
        <v>1.3731164249470054</v>
      </c>
      <c r="F88" s="84" t="s">
        <v>2191</v>
      </c>
      <c r="G88" s="84" t="b">
        <v>0</v>
      </c>
      <c r="H88" s="84" t="b">
        <v>0</v>
      </c>
      <c r="I88" s="84" t="b">
        <v>0</v>
      </c>
      <c r="J88" s="84" t="b">
        <v>0</v>
      </c>
      <c r="K88" s="84" t="b">
        <v>0</v>
      </c>
      <c r="L88" s="84" t="b">
        <v>0</v>
      </c>
    </row>
    <row r="89" spans="1:12" ht="15">
      <c r="A89" s="84" t="s">
        <v>1703</v>
      </c>
      <c r="B89" s="84" t="s">
        <v>2012</v>
      </c>
      <c r="C89" s="84">
        <v>2</v>
      </c>
      <c r="D89" s="118">
        <v>0.0024222893974730313</v>
      </c>
      <c r="E89" s="118">
        <v>1.850237679666668</v>
      </c>
      <c r="F89" s="84" t="s">
        <v>2191</v>
      </c>
      <c r="G89" s="84" t="b">
        <v>0</v>
      </c>
      <c r="H89" s="84" t="b">
        <v>0</v>
      </c>
      <c r="I89" s="84" t="b">
        <v>0</v>
      </c>
      <c r="J89" s="84" t="b">
        <v>0</v>
      </c>
      <c r="K89" s="84" t="b">
        <v>0</v>
      </c>
      <c r="L89" s="84" t="b">
        <v>0</v>
      </c>
    </row>
    <row r="90" spans="1:12" ht="15">
      <c r="A90" s="84" t="s">
        <v>2012</v>
      </c>
      <c r="B90" s="84" t="s">
        <v>2091</v>
      </c>
      <c r="C90" s="84">
        <v>2</v>
      </c>
      <c r="D90" s="118">
        <v>0.0024222893974730313</v>
      </c>
      <c r="E90" s="118">
        <v>2.5034501934420117</v>
      </c>
      <c r="F90" s="84" t="s">
        <v>2191</v>
      </c>
      <c r="G90" s="84" t="b">
        <v>0</v>
      </c>
      <c r="H90" s="84" t="b">
        <v>0</v>
      </c>
      <c r="I90" s="84" t="b">
        <v>0</v>
      </c>
      <c r="J90" s="84" t="b">
        <v>0</v>
      </c>
      <c r="K90" s="84" t="b">
        <v>0</v>
      </c>
      <c r="L90" s="84" t="b">
        <v>0</v>
      </c>
    </row>
    <row r="91" spans="1:12" ht="15">
      <c r="A91" s="84" t="s">
        <v>2091</v>
      </c>
      <c r="B91" s="84" t="s">
        <v>2092</v>
      </c>
      <c r="C91" s="84">
        <v>2</v>
      </c>
      <c r="D91" s="118">
        <v>0.0024222893974730313</v>
      </c>
      <c r="E91" s="118">
        <v>2.804480189105993</v>
      </c>
      <c r="F91" s="84" t="s">
        <v>2191</v>
      </c>
      <c r="G91" s="84" t="b">
        <v>0</v>
      </c>
      <c r="H91" s="84" t="b">
        <v>0</v>
      </c>
      <c r="I91" s="84" t="b">
        <v>0</v>
      </c>
      <c r="J91" s="84" t="b">
        <v>0</v>
      </c>
      <c r="K91" s="84" t="b">
        <v>0</v>
      </c>
      <c r="L91" s="84" t="b">
        <v>0</v>
      </c>
    </row>
    <row r="92" spans="1:12" ht="15">
      <c r="A92" s="84" t="s">
        <v>2092</v>
      </c>
      <c r="B92" s="84" t="s">
        <v>2093</v>
      </c>
      <c r="C92" s="84">
        <v>2</v>
      </c>
      <c r="D92" s="118">
        <v>0.0024222893974730313</v>
      </c>
      <c r="E92" s="118">
        <v>2.804480189105993</v>
      </c>
      <c r="F92" s="84" t="s">
        <v>2191</v>
      </c>
      <c r="G92" s="84" t="b">
        <v>0</v>
      </c>
      <c r="H92" s="84" t="b">
        <v>0</v>
      </c>
      <c r="I92" s="84" t="b">
        <v>0</v>
      </c>
      <c r="J92" s="84" t="b">
        <v>0</v>
      </c>
      <c r="K92" s="84" t="b">
        <v>0</v>
      </c>
      <c r="L92" s="84" t="b">
        <v>0</v>
      </c>
    </row>
    <row r="93" spans="1:12" ht="15">
      <c r="A93" s="84" t="s">
        <v>2093</v>
      </c>
      <c r="B93" s="84" t="s">
        <v>1995</v>
      </c>
      <c r="C93" s="84">
        <v>2</v>
      </c>
      <c r="D93" s="118">
        <v>0.0024222893974730313</v>
      </c>
      <c r="E93" s="118">
        <v>2.3273589343863303</v>
      </c>
      <c r="F93" s="84" t="s">
        <v>2191</v>
      </c>
      <c r="G93" s="84" t="b">
        <v>0</v>
      </c>
      <c r="H93" s="84" t="b">
        <v>0</v>
      </c>
      <c r="I93" s="84" t="b">
        <v>0</v>
      </c>
      <c r="J93" s="84" t="b">
        <v>0</v>
      </c>
      <c r="K93" s="84" t="b">
        <v>0</v>
      </c>
      <c r="L93" s="84" t="b">
        <v>0</v>
      </c>
    </row>
    <row r="94" spans="1:12" ht="15">
      <c r="A94" s="84" t="s">
        <v>1995</v>
      </c>
      <c r="B94" s="84" t="s">
        <v>2026</v>
      </c>
      <c r="C94" s="84">
        <v>2</v>
      </c>
      <c r="D94" s="118">
        <v>0.0024222893974730313</v>
      </c>
      <c r="E94" s="118">
        <v>2.151267675330649</v>
      </c>
      <c r="F94" s="84" t="s">
        <v>2191</v>
      </c>
      <c r="G94" s="84" t="b">
        <v>0</v>
      </c>
      <c r="H94" s="84" t="b">
        <v>0</v>
      </c>
      <c r="I94" s="84" t="b">
        <v>0</v>
      </c>
      <c r="J94" s="84" t="b">
        <v>0</v>
      </c>
      <c r="K94" s="84" t="b">
        <v>0</v>
      </c>
      <c r="L94" s="84" t="b">
        <v>0</v>
      </c>
    </row>
    <row r="95" spans="1:12" ht="15">
      <c r="A95" s="84" t="s">
        <v>2026</v>
      </c>
      <c r="B95" s="84" t="s">
        <v>2003</v>
      </c>
      <c r="C95" s="84">
        <v>2</v>
      </c>
      <c r="D95" s="118">
        <v>0.0024222893974730313</v>
      </c>
      <c r="E95" s="118">
        <v>2.230448921378274</v>
      </c>
      <c r="F95" s="84" t="s">
        <v>2191</v>
      </c>
      <c r="G95" s="84" t="b">
        <v>0</v>
      </c>
      <c r="H95" s="84" t="b">
        <v>0</v>
      </c>
      <c r="I95" s="84" t="b">
        <v>0</v>
      </c>
      <c r="J95" s="84" t="b">
        <v>0</v>
      </c>
      <c r="K95" s="84" t="b">
        <v>0</v>
      </c>
      <c r="L95" s="84" t="b">
        <v>0</v>
      </c>
    </row>
    <row r="96" spans="1:12" ht="15">
      <c r="A96" s="84" t="s">
        <v>2003</v>
      </c>
      <c r="B96" s="84" t="s">
        <v>2094</v>
      </c>
      <c r="C96" s="84">
        <v>2</v>
      </c>
      <c r="D96" s="118">
        <v>0.0024222893974730313</v>
      </c>
      <c r="E96" s="118">
        <v>2.406540180433955</v>
      </c>
      <c r="F96" s="84" t="s">
        <v>2191</v>
      </c>
      <c r="G96" s="84" t="b">
        <v>0</v>
      </c>
      <c r="H96" s="84" t="b">
        <v>0</v>
      </c>
      <c r="I96" s="84" t="b">
        <v>0</v>
      </c>
      <c r="J96" s="84" t="b">
        <v>0</v>
      </c>
      <c r="K96" s="84" t="b">
        <v>0</v>
      </c>
      <c r="L96" s="84" t="b">
        <v>0</v>
      </c>
    </row>
    <row r="97" spans="1:12" ht="15">
      <c r="A97" s="84" t="s">
        <v>2094</v>
      </c>
      <c r="B97" s="84" t="s">
        <v>2095</v>
      </c>
      <c r="C97" s="84">
        <v>2</v>
      </c>
      <c r="D97" s="118">
        <v>0.0024222893974730313</v>
      </c>
      <c r="E97" s="118">
        <v>2.804480189105993</v>
      </c>
      <c r="F97" s="84" t="s">
        <v>2191</v>
      </c>
      <c r="G97" s="84" t="b">
        <v>0</v>
      </c>
      <c r="H97" s="84" t="b">
        <v>0</v>
      </c>
      <c r="I97" s="84" t="b">
        <v>0</v>
      </c>
      <c r="J97" s="84" t="b">
        <v>0</v>
      </c>
      <c r="K97" s="84" t="b">
        <v>0</v>
      </c>
      <c r="L97" s="84" t="b">
        <v>0</v>
      </c>
    </row>
    <row r="98" spans="1:12" ht="15">
      <c r="A98" s="84" t="s">
        <v>2095</v>
      </c>
      <c r="B98" s="84" t="s">
        <v>2096</v>
      </c>
      <c r="C98" s="84">
        <v>2</v>
      </c>
      <c r="D98" s="118">
        <v>0.0024222893974730313</v>
      </c>
      <c r="E98" s="118">
        <v>2.804480189105993</v>
      </c>
      <c r="F98" s="84" t="s">
        <v>2191</v>
      </c>
      <c r="G98" s="84" t="b">
        <v>0</v>
      </c>
      <c r="H98" s="84" t="b">
        <v>0</v>
      </c>
      <c r="I98" s="84" t="b">
        <v>0</v>
      </c>
      <c r="J98" s="84" t="b">
        <v>0</v>
      </c>
      <c r="K98" s="84" t="b">
        <v>0</v>
      </c>
      <c r="L98" s="84" t="b">
        <v>0</v>
      </c>
    </row>
    <row r="99" spans="1:12" ht="15">
      <c r="A99" s="84" t="s">
        <v>2096</v>
      </c>
      <c r="B99" s="84" t="s">
        <v>2097</v>
      </c>
      <c r="C99" s="84">
        <v>2</v>
      </c>
      <c r="D99" s="118">
        <v>0.0024222893974730313</v>
      </c>
      <c r="E99" s="118">
        <v>2.804480189105993</v>
      </c>
      <c r="F99" s="84" t="s">
        <v>2191</v>
      </c>
      <c r="G99" s="84" t="b">
        <v>0</v>
      </c>
      <c r="H99" s="84" t="b">
        <v>0</v>
      </c>
      <c r="I99" s="84" t="b">
        <v>0</v>
      </c>
      <c r="J99" s="84" t="b">
        <v>0</v>
      </c>
      <c r="K99" s="84" t="b">
        <v>0</v>
      </c>
      <c r="L99" s="84" t="b">
        <v>0</v>
      </c>
    </row>
    <row r="100" spans="1:12" ht="15">
      <c r="A100" s="84" t="s">
        <v>2097</v>
      </c>
      <c r="B100" s="84" t="s">
        <v>2098</v>
      </c>
      <c r="C100" s="84">
        <v>2</v>
      </c>
      <c r="D100" s="118">
        <v>0.0024222893974730313</v>
      </c>
      <c r="E100" s="118">
        <v>2.804480189105993</v>
      </c>
      <c r="F100" s="84" t="s">
        <v>2191</v>
      </c>
      <c r="G100" s="84" t="b">
        <v>0</v>
      </c>
      <c r="H100" s="84" t="b">
        <v>0</v>
      </c>
      <c r="I100" s="84" t="b">
        <v>0</v>
      </c>
      <c r="J100" s="84" t="b">
        <v>0</v>
      </c>
      <c r="K100" s="84" t="b">
        <v>0</v>
      </c>
      <c r="L100" s="84" t="b">
        <v>0</v>
      </c>
    </row>
    <row r="101" spans="1:12" ht="15">
      <c r="A101" s="84" t="s">
        <v>2099</v>
      </c>
      <c r="B101" s="84" t="s">
        <v>2100</v>
      </c>
      <c r="C101" s="84">
        <v>2</v>
      </c>
      <c r="D101" s="118">
        <v>0.0024222893974730313</v>
      </c>
      <c r="E101" s="118">
        <v>2.804480189105993</v>
      </c>
      <c r="F101" s="84" t="s">
        <v>2191</v>
      </c>
      <c r="G101" s="84" t="b">
        <v>0</v>
      </c>
      <c r="H101" s="84" t="b">
        <v>0</v>
      </c>
      <c r="I101" s="84" t="b">
        <v>0</v>
      </c>
      <c r="J101" s="84" t="b">
        <v>0</v>
      </c>
      <c r="K101" s="84" t="b">
        <v>0</v>
      </c>
      <c r="L101" s="84" t="b">
        <v>0</v>
      </c>
    </row>
    <row r="102" spans="1:12" ht="15">
      <c r="A102" s="84" t="s">
        <v>2100</v>
      </c>
      <c r="B102" s="84" t="s">
        <v>2101</v>
      </c>
      <c r="C102" s="84">
        <v>2</v>
      </c>
      <c r="D102" s="118">
        <v>0.0024222893974730313</v>
      </c>
      <c r="E102" s="118">
        <v>2.804480189105993</v>
      </c>
      <c r="F102" s="84" t="s">
        <v>2191</v>
      </c>
      <c r="G102" s="84" t="b">
        <v>0</v>
      </c>
      <c r="H102" s="84" t="b">
        <v>0</v>
      </c>
      <c r="I102" s="84" t="b">
        <v>0</v>
      </c>
      <c r="J102" s="84" t="b">
        <v>0</v>
      </c>
      <c r="K102" s="84" t="b">
        <v>1</v>
      </c>
      <c r="L102" s="84" t="b">
        <v>0</v>
      </c>
    </row>
    <row r="103" spans="1:12" ht="15">
      <c r="A103" s="84" t="s">
        <v>2101</v>
      </c>
      <c r="B103" s="84" t="s">
        <v>2013</v>
      </c>
      <c r="C103" s="84">
        <v>2</v>
      </c>
      <c r="D103" s="118">
        <v>0.0024222893974730313</v>
      </c>
      <c r="E103" s="118">
        <v>2.5034501934420117</v>
      </c>
      <c r="F103" s="84" t="s">
        <v>2191</v>
      </c>
      <c r="G103" s="84" t="b">
        <v>0</v>
      </c>
      <c r="H103" s="84" t="b">
        <v>1</v>
      </c>
      <c r="I103" s="84" t="b">
        <v>0</v>
      </c>
      <c r="J103" s="84" t="b">
        <v>0</v>
      </c>
      <c r="K103" s="84" t="b">
        <v>0</v>
      </c>
      <c r="L103" s="84" t="b">
        <v>0</v>
      </c>
    </row>
    <row r="104" spans="1:12" ht="15">
      <c r="A104" s="84" t="s">
        <v>2013</v>
      </c>
      <c r="B104" s="84" t="s">
        <v>2102</v>
      </c>
      <c r="C104" s="84">
        <v>2</v>
      </c>
      <c r="D104" s="118">
        <v>0.0024222893974730313</v>
      </c>
      <c r="E104" s="118">
        <v>2.5034501934420117</v>
      </c>
      <c r="F104" s="84" t="s">
        <v>2191</v>
      </c>
      <c r="G104" s="84" t="b">
        <v>0</v>
      </c>
      <c r="H104" s="84" t="b">
        <v>0</v>
      </c>
      <c r="I104" s="84" t="b">
        <v>0</v>
      </c>
      <c r="J104" s="84" t="b">
        <v>0</v>
      </c>
      <c r="K104" s="84" t="b">
        <v>0</v>
      </c>
      <c r="L104" s="84" t="b">
        <v>0</v>
      </c>
    </row>
    <row r="105" spans="1:12" ht="15">
      <c r="A105" s="84" t="s">
        <v>2102</v>
      </c>
      <c r="B105" s="84" t="s">
        <v>2103</v>
      </c>
      <c r="C105" s="84">
        <v>2</v>
      </c>
      <c r="D105" s="118">
        <v>0.0024222893974730313</v>
      </c>
      <c r="E105" s="118">
        <v>2.804480189105993</v>
      </c>
      <c r="F105" s="84" t="s">
        <v>2191</v>
      </c>
      <c r="G105" s="84" t="b">
        <v>0</v>
      </c>
      <c r="H105" s="84" t="b">
        <v>0</v>
      </c>
      <c r="I105" s="84" t="b">
        <v>0</v>
      </c>
      <c r="J105" s="84" t="b">
        <v>0</v>
      </c>
      <c r="K105" s="84" t="b">
        <v>0</v>
      </c>
      <c r="L105" s="84" t="b">
        <v>0</v>
      </c>
    </row>
    <row r="106" spans="1:12" ht="15">
      <c r="A106" s="84" t="s">
        <v>2103</v>
      </c>
      <c r="B106" s="84" t="s">
        <v>2104</v>
      </c>
      <c r="C106" s="84">
        <v>2</v>
      </c>
      <c r="D106" s="118">
        <v>0.0024222893974730313</v>
      </c>
      <c r="E106" s="118">
        <v>2.804480189105993</v>
      </c>
      <c r="F106" s="84" t="s">
        <v>2191</v>
      </c>
      <c r="G106" s="84" t="b">
        <v>0</v>
      </c>
      <c r="H106" s="84" t="b">
        <v>0</v>
      </c>
      <c r="I106" s="84" t="b">
        <v>0</v>
      </c>
      <c r="J106" s="84" t="b">
        <v>0</v>
      </c>
      <c r="K106" s="84" t="b">
        <v>0</v>
      </c>
      <c r="L106" s="84" t="b">
        <v>0</v>
      </c>
    </row>
    <row r="107" spans="1:12" ht="15">
      <c r="A107" s="84" t="s">
        <v>2104</v>
      </c>
      <c r="B107" s="84" t="s">
        <v>2013</v>
      </c>
      <c r="C107" s="84">
        <v>2</v>
      </c>
      <c r="D107" s="118">
        <v>0.0024222893974730313</v>
      </c>
      <c r="E107" s="118">
        <v>2.5034501934420117</v>
      </c>
      <c r="F107" s="84" t="s">
        <v>2191</v>
      </c>
      <c r="G107" s="84" t="b">
        <v>0</v>
      </c>
      <c r="H107" s="84" t="b">
        <v>0</v>
      </c>
      <c r="I107" s="84" t="b">
        <v>0</v>
      </c>
      <c r="J107" s="84" t="b">
        <v>0</v>
      </c>
      <c r="K107" s="84" t="b">
        <v>0</v>
      </c>
      <c r="L107" s="84" t="b">
        <v>0</v>
      </c>
    </row>
    <row r="108" spans="1:12" ht="15">
      <c r="A108" s="84" t="s">
        <v>2013</v>
      </c>
      <c r="B108" s="84" t="s">
        <v>2105</v>
      </c>
      <c r="C108" s="84">
        <v>2</v>
      </c>
      <c r="D108" s="118">
        <v>0.0024222893974730313</v>
      </c>
      <c r="E108" s="118">
        <v>2.5034501934420117</v>
      </c>
      <c r="F108" s="84" t="s">
        <v>2191</v>
      </c>
      <c r="G108" s="84" t="b">
        <v>0</v>
      </c>
      <c r="H108" s="84" t="b">
        <v>0</v>
      </c>
      <c r="I108" s="84" t="b">
        <v>0</v>
      </c>
      <c r="J108" s="84" t="b">
        <v>0</v>
      </c>
      <c r="K108" s="84" t="b">
        <v>0</v>
      </c>
      <c r="L108" s="84" t="b">
        <v>0</v>
      </c>
    </row>
    <row r="109" spans="1:12" ht="15">
      <c r="A109" s="84" t="s">
        <v>2105</v>
      </c>
      <c r="B109" s="84" t="s">
        <v>2106</v>
      </c>
      <c r="C109" s="84">
        <v>2</v>
      </c>
      <c r="D109" s="118">
        <v>0.0024222893974730313</v>
      </c>
      <c r="E109" s="118">
        <v>2.804480189105993</v>
      </c>
      <c r="F109" s="84" t="s">
        <v>2191</v>
      </c>
      <c r="G109" s="84" t="b">
        <v>0</v>
      </c>
      <c r="H109" s="84" t="b">
        <v>0</v>
      </c>
      <c r="I109" s="84" t="b">
        <v>0</v>
      </c>
      <c r="J109" s="84" t="b">
        <v>0</v>
      </c>
      <c r="K109" s="84" t="b">
        <v>0</v>
      </c>
      <c r="L109" s="84" t="b">
        <v>0</v>
      </c>
    </row>
    <row r="110" spans="1:12" ht="15">
      <c r="A110" s="84" t="s">
        <v>2107</v>
      </c>
      <c r="B110" s="84" t="s">
        <v>2108</v>
      </c>
      <c r="C110" s="84">
        <v>2</v>
      </c>
      <c r="D110" s="118">
        <v>0.0024222893974730313</v>
      </c>
      <c r="E110" s="118">
        <v>2.804480189105993</v>
      </c>
      <c r="F110" s="84" t="s">
        <v>2191</v>
      </c>
      <c r="G110" s="84" t="b">
        <v>0</v>
      </c>
      <c r="H110" s="84" t="b">
        <v>0</v>
      </c>
      <c r="I110" s="84" t="b">
        <v>0</v>
      </c>
      <c r="J110" s="84" t="b">
        <v>0</v>
      </c>
      <c r="K110" s="84" t="b">
        <v>0</v>
      </c>
      <c r="L110" s="84" t="b">
        <v>0</v>
      </c>
    </row>
    <row r="111" spans="1:12" ht="15">
      <c r="A111" s="84" t="s">
        <v>2108</v>
      </c>
      <c r="B111" s="84" t="s">
        <v>2014</v>
      </c>
      <c r="C111" s="84">
        <v>2</v>
      </c>
      <c r="D111" s="118">
        <v>0.0024222893974730313</v>
      </c>
      <c r="E111" s="118">
        <v>2.5034501934420117</v>
      </c>
      <c r="F111" s="84" t="s">
        <v>2191</v>
      </c>
      <c r="G111" s="84" t="b">
        <v>0</v>
      </c>
      <c r="H111" s="84" t="b">
        <v>0</v>
      </c>
      <c r="I111" s="84" t="b">
        <v>0</v>
      </c>
      <c r="J111" s="84" t="b">
        <v>0</v>
      </c>
      <c r="K111" s="84" t="b">
        <v>0</v>
      </c>
      <c r="L111" s="84" t="b">
        <v>0</v>
      </c>
    </row>
    <row r="112" spans="1:12" ht="15">
      <c r="A112" s="84" t="s">
        <v>2014</v>
      </c>
      <c r="B112" s="84" t="s">
        <v>2015</v>
      </c>
      <c r="C112" s="84">
        <v>2</v>
      </c>
      <c r="D112" s="118">
        <v>0.0024222893974730313</v>
      </c>
      <c r="E112" s="118">
        <v>2.2024201977780304</v>
      </c>
      <c r="F112" s="84" t="s">
        <v>2191</v>
      </c>
      <c r="G112" s="84" t="b">
        <v>0</v>
      </c>
      <c r="H112" s="84" t="b">
        <v>0</v>
      </c>
      <c r="I112" s="84" t="b">
        <v>0</v>
      </c>
      <c r="J112" s="84" t="b">
        <v>0</v>
      </c>
      <c r="K112" s="84" t="b">
        <v>0</v>
      </c>
      <c r="L112" s="84" t="b">
        <v>0</v>
      </c>
    </row>
    <row r="113" spans="1:12" ht="15">
      <c r="A113" s="84" t="s">
        <v>2015</v>
      </c>
      <c r="B113" s="84" t="s">
        <v>2047</v>
      </c>
      <c r="C113" s="84">
        <v>2</v>
      </c>
      <c r="D113" s="118">
        <v>0.0024222893974730313</v>
      </c>
      <c r="E113" s="118">
        <v>2.3273589343863303</v>
      </c>
      <c r="F113" s="84" t="s">
        <v>2191</v>
      </c>
      <c r="G113" s="84" t="b">
        <v>0</v>
      </c>
      <c r="H113" s="84" t="b">
        <v>0</v>
      </c>
      <c r="I113" s="84" t="b">
        <v>0</v>
      </c>
      <c r="J113" s="84" t="b">
        <v>0</v>
      </c>
      <c r="K113" s="84" t="b">
        <v>0</v>
      </c>
      <c r="L113" s="84" t="b">
        <v>0</v>
      </c>
    </row>
    <row r="114" spans="1:12" ht="15">
      <c r="A114" s="84" t="s">
        <v>2047</v>
      </c>
      <c r="B114" s="84" t="s">
        <v>2109</v>
      </c>
      <c r="C114" s="84">
        <v>2</v>
      </c>
      <c r="D114" s="118">
        <v>0.0024222893974730313</v>
      </c>
      <c r="E114" s="118">
        <v>2.6283889300503116</v>
      </c>
      <c r="F114" s="84" t="s">
        <v>2191</v>
      </c>
      <c r="G114" s="84" t="b">
        <v>0</v>
      </c>
      <c r="H114" s="84" t="b">
        <v>0</v>
      </c>
      <c r="I114" s="84" t="b">
        <v>0</v>
      </c>
      <c r="J114" s="84" t="b">
        <v>0</v>
      </c>
      <c r="K114" s="84" t="b">
        <v>0</v>
      </c>
      <c r="L114" s="84" t="b">
        <v>0</v>
      </c>
    </row>
    <row r="115" spans="1:12" ht="15">
      <c r="A115" s="84" t="s">
        <v>2109</v>
      </c>
      <c r="B115" s="84" t="s">
        <v>2048</v>
      </c>
      <c r="C115" s="84">
        <v>2</v>
      </c>
      <c r="D115" s="118">
        <v>0.0024222893974730313</v>
      </c>
      <c r="E115" s="118">
        <v>2.6283889300503116</v>
      </c>
      <c r="F115" s="84" t="s">
        <v>2191</v>
      </c>
      <c r="G115" s="84" t="b">
        <v>0</v>
      </c>
      <c r="H115" s="84" t="b">
        <v>0</v>
      </c>
      <c r="I115" s="84" t="b">
        <v>0</v>
      </c>
      <c r="J115" s="84" t="b">
        <v>0</v>
      </c>
      <c r="K115" s="84" t="b">
        <v>0</v>
      </c>
      <c r="L115" s="84" t="b">
        <v>0</v>
      </c>
    </row>
    <row r="116" spans="1:12" ht="15">
      <c r="A116" s="84" t="s">
        <v>2048</v>
      </c>
      <c r="B116" s="84" t="s">
        <v>2049</v>
      </c>
      <c r="C116" s="84">
        <v>2</v>
      </c>
      <c r="D116" s="118">
        <v>0.0024222893974730313</v>
      </c>
      <c r="E116" s="118">
        <v>2.4522976709946303</v>
      </c>
      <c r="F116" s="84" t="s">
        <v>2191</v>
      </c>
      <c r="G116" s="84" t="b">
        <v>0</v>
      </c>
      <c r="H116" s="84" t="b">
        <v>0</v>
      </c>
      <c r="I116" s="84" t="b">
        <v>0</v>
      </c>
      <c r="J116" s="84" t="b">
        <v>0</v>
      </c>
      <c r="K116" s="84" t="b">
        <v>1</v>
      </c>
      <c r="L116" s="84" t="b">
        <v>0</v>
      </c>
    </row>
    <row r="117" spans="1:12" ht="15">
      <c r="A117" s="84" t="s">
        <v>2049</v>
      </c>
      <c r="B117" s="84" t="s">
        <v>2050</v>
      </c>
      <c r="C117" s="84">
        <v>2</v>
      </c>
      <c r="D117" s="118">
        <v>0.0024222893974730313</v>
      </c>
      <c r="E117" s="118">
        <v>2.4522976709946303</v>
      </c>
      <c r="F117" s="84" t="s">
        <v>2191</v>
      </c>
      <c r="G117" s="84" t="b">
        <v>0</v>
      </c>
      <c r="H117" s="84" t="b">
        <v>1</v>
      </c>
      <c r="I117" s="84" t="b">
        <v>0</v>
      </c>
      <c r="J117" s="84" t="b">
        <v>0</v>
      </c>
      <c r="K117" s="84" t="b">
        <v>0</v>
      </c>
      <c r="L117" s="84" t="b">
        <v>0</v>
      </c>
    </row>
    <row r="118" spans="1:12" ht="15">
      <c r="A118" s="84" t="s">
        <v>2050</v>
      </c>
      <c r="B118" s="84" t="s">
        <v>453</v>
      </c>
      <c r="C118" s="84">
        <v>2</v>
      </c>
      <c r="D118" s="118">
        <v>0.0024222893974730313</v>
      </c>
      <c r="E118" s="118">
        <v>1.9751764162749679</v>
      </c>
      <c r="F118" s="84" t="s">
        <v>2191</v>
      </c>
      <c r="G118" s="84" t="b">
        <v>0</v>
      </c>
      <c r="H118" s="84" t="b">
        <v>0</v>
      </c>
      <c r="I118" s="84" t="b">
        <v>0</v>
      </c>
      <c r="J118" s="84" t="b">
        <v>0</v>
      </c>
      <c r="K118" s="84" t="b">
        <v>0</v>
      </c>
      <c r="L118" s="84" t="b">
        <v>0</v>
      </c>
    </row>
    <row r="119" spans="1:12" ht="15">
      <c r="A119" s="84" t="s">
        <v>453</v>
      </c>
      <c r="B119" s="84" t="s">
        <v>2051</v>
      </c>
      <c r="C119" s="84">
        <v>2</v>
      </c>
      <c r="D119" s="118">
        <v>0.0024222893974730313</v>
      </c>
      <c r="E119" s="118">
        <v>1.9751764162749679</v>
      </c>
      <c r="F119" s="84" t="s">
        <v>2191</v>
      </c>
      <c r="G119" s="84" t="b">
        <v>0</v>
      </c>
      <c r="H119" s="84" t="b">
        <v>0</v>
      </c>
      <c r="I119" s="84" t="b">
        <v>0</v>
      </c>
      <c r="J119" s="84" t="b">
        <v>0</v>
      </c>
      <c r="K119" s="84" t="b">
        <v>0</v>
      </c>
      <c r="L119" s="84" t="b">
        <v>0</v>
      </c>
    </row>
    <row r="120" spans="1:12" ht="15">
      <c r="A120" s="84" t="s">
        <v>2004</v>
      </c>
      <c r="B120" s="84" t="s">
        <v>2052</v>
      </c>
      <c r="C120" s="84">
        <v>2</v>
      </c>
      <c r="D120" s="118">
        <v>0.0024222893974730313</v>
      </c>
      <c r="E120" s="118">
        <v>2.230448921378274</v>
      </c>
      <c r="F120" s="84" t="s">
        <v>2191</v>
      </c>
      <c r="G120" s="84" t="b">
        <v>0</v>
      </c>
      <c r="H120" s="84" t="b">
        <v>0</v>
      </c>
      <c r="I120" s="84" t="b">
        <v>0</v>
      </c>
      <c r="J120" s="84" t="b">
        <v>0</v>
      </c>
      <c r="K120" s="84" t="b">
        <v>0</v>
      </c>
      <c r="L120" s="84" t="b">
        <v>0</v>
      </c>
    </row>
    <row r="121" spans="1:12" ht="15">
      <c r="A121" s="84" t="s">
        <v>2052</v>
      </c>
      <c r="B121" s="84" t="s">
        <v>2015</v>
      </c>
      <c r="C121" s="84">
        <v>2</v>
      </c>
      <c r="D121" s="118">
        <v>0.0024222893974730313</v>
      </c>
      <c r="E121" s="118">
        <v>2.3273589343863303</v>
      </c>
      <c r="F121" s="84" t="s">
        <v>2191</v>
      </c>
      <c r="G121" s="84" t="b">
        <v>0</v>
      </c>
      <c r="H121" s="84" t="b">
        <v>0</v>
      </c>
      <c r="I121" s="84" t="b">
        <v>0</v>
      </c>
      <c r="J121" s="84" t="b">
        <v>0</v>
      </c>
      <c r="K121" s="84" t="b">
        <v>0</v>
      </c>
      <c r="L121" s="84" t="b">
        <v>0</v>
      </c>
    </row>
    <row r="122" spans="1:12" ht="15">
      <c r="A122" s="84" t="s">
        <v>2015</v>
      </c>
      <c r="B122" s="84" t="s">
        <v>2110</v>
      </c>
      <c r="C122" s="84">
        <v>2</v>
      </c>
      <c r="D122" s="118">
        <v>0.0024222893974730313</v>
      </c>
      <c r="E122" s="118">
        <v>2.5034501934420117</v>
      </c>
      <c r="F122" s="84" t="s">
        <v>2191</v>
      </c>
      <c r="G122" s="84" t="b">
        <v>0</v>
      </c>
      <c r="H122" s="84" t="b">
        <v>0</v>
      </c>
      <c r="I122" s="84" t="b">
        <v>0</v>
      </c>
      <c r="J122" s="84" t="b">
        <v>0</v>
      </c>
      <c r="K122" s="84" t="b">
        <v>0</v>
      </c>
      <c r="L122" s="84" t="b">
        <v>0</v>
      </c>
    </row>
    <row r="123" spans="1:12" ht="15">
      <c r="A123" s="84" t="s">
        <v>2113</v>
      </c>
      <c r="B123" s="84" t="s">
        <v>1994</v>
      </c>
      <c r="C123" s="84">
        <v>2</v>
      </c>
      <c r="D123" s="118">
        <v>0.0024222893974730313</v>
      </c>
      <c r="E123" s="118">
        <v>2.406540180433955</v>
      </c>
      <c r="F123" s="84" t="s">
        <v>2191</v>
      </c>
      <c r="G123" s="84" t="b">
        <v>0</v>
      </c>
      <c r="H123" s="84" t="b">
        <v>0</v>
      </c>
      <c r="I123" s="84" t="b">
        <v>0</v>
      </c>
      <c r="J123" s="84" t="b">
        <v>0</v>
      </c>
      <c r="K123" s="84" t="b">
        <v>0</v>
      </c>
      <c r="L123" s="84" t="b">
        <v>0</v>
      </c>
    </row>
    <row r="124" spans="1:12" ht="15">
      <c r="A124" s="84" t="s">
        <v>1994</v>
      </c>
      <c r="B124" s="84" t="s">
        <v>2114</v>
      </c>
      <c r="C124" s="84">
        <v>2</v>
      </c>
      <c r="D124" s="118">
        <v>0.0024222893974730313</v>
      </c>
      <c r="E124" s="118">
        <v>2.3273589343863303</v>
      </c>
      <c r="F124" s="84" t="s">
        <v>2191</v>
      </c>
      <c r="G124" s="84" t="b">
        <v>0</v>
      </c>
      <c r="H124" s="84" t="b">
        <v>0</v>
      </c>
      <c r="I124" s="84" t="b">
        <v>0</v>
      </c>
      <c r="J124" s="84" t="b">
        <v>0</v>
      </c>
      <c r="K124" s="84" t="b">
        <v>0</v>
      </c>
      <c r="L124" s="84" t="b">
        <v>0</v>
      </c>
    </row>
    <row r="125" spans="1:12" ht="15">
      <c r="A125" s="84" t="s">
        <v>2114</v>
      </c>
      <c r="B125" s="84" t="s">
        <v>1996</v>
      </c>
      <c r="C125" s="84">
        <v>2</v>
      </c>
      <c r="D125" s="118">
        <v>0.0024222893974730313</v>
      </c>
      <c r="E125" s="118">
        <v>2.406540180433955</v>
      </c>
      <c r="F125" s="84" t="s">
        <v>2191</v>
      </c>
      <c r="G125" s="84" t="b">
        <v>0</v>
      </c>
      <c r="H125" s="84" t="b">
        <v>0</v>
      </c>
      <c r="I125" s="84" t="b">
        <v>0</v>
      </c>
      <c r="J125" s="84" t="b">
        <v>0</v>
      </c>
      <c r="K125" s="84" t="b">
        <v>0</v>
      </c>
      <c r="L125" s="84" t="b">
        <v>0</v>
      </c>
    </row>
    <row r="126" spans="1:12" ht="15">
      <c r="A126" s="84" t="s">
        <v>1996</v>
      </c>
      <c r="B126" s="84" t="s">
        <v>2115</v>
      </c>
      <c r="C126" s="84">
        <v>2</v>
      </c>
      <c r="D126" s="118">
        <v>0.0024222893974730313</v>
      </c>
      <c r="E126" s="118">
        <v>2.3273589343863303</v>
      </c>
      <c r="F126" s="84" t="s">
        <v>2191</v>
      </c>
      <c r="G126" s="84" t="b">
        <v>0</v>
      </c>
      <c r="H126" s="84" t="b">
        <v>0</v>
      </c>
      <c r="I126" s="84" t="b">
        <v>0</v>
      </c>
      <c r="J126" s="84" t="b">
        <v>0</v>
      </c>
      <c r="K126" s="84" t="b">
        <v>0</v>
      </c>
      <c r="L126" s="84" t="b">
        <v>0</v>
      </c>
    </row>
    <row r="127" spans="1:12" ht="15">
      <c r="A127" s="84" t="s">
        <v>2115</v>
      </c>
      <c r="B127" s="84" t="s">
        <v>2037</v>
      </c>
      <c r="C127" s="84">
        <v>2</v>
      </c>
      <c r="D127" s="118">
        <v>0.0024222893974730313</v>
      </c>
      <c r="E127" s="118">
        <v>2.6283889300503116</v>
      </c>
      <c r="F127" s="84" t="s">
        <v>2191</v>
      </c>
      <c r="G127" s="84" t="b">
        <v>0</v>
      </c>
      <c r="H127" s="84" t="b">
        <v>0</v>
      </c>
      <c r="I127" s="84" t="b">
        <v>0</v>
      </c>
      <c r="J127" s="84" t="b">
        <v>0</v>
      </c>
      <c r="K127" s="84" t="b">
        <v>0</v>
      </c>
      <c r="L127" s="84" t="b">
        <v>0</v>
      </c>
    </row>
    <row r="128" spans="1:12" ht="15">
      <c r="A128" s="84" t="s">
        <v>2037</v>
      </c>
      <c r="B128" s="84" t="s">
        <v>2116</v>
      </c>
      <c r="C128" s="84">
        <v>2</v>
      </c>
      <c r="D128" s="118">
        <v>0.0024222893974730313</v>
      </c>
      <c r="E128" s="118">
        <v>2.6283889300503116</v>
      </c>
      <c r="F128" s="84" t="s">
        <v>2191</v>
      </c>
      <c r="G128" s="84" t="b">
        <v>0</v>
      </c>
      <c r="H128" s="84" t="b">
        <v>0</v>
      </c>
      <c r="I128" s="84" t="b">
        <v>0</v>
      </c>
      <c r="J128" s="84" t="b">
        <v>0</v>
      </c>
      <c r="K128" s="84" t="b">
        <v>0</v>
      </c>
      <c r="L128" s="84" t="b">
        <v>0</v>
      </c>
    </row>
    <row r="129" spans="1:12" ht="15">
      <c r="A129" s="84" t="s">
        <v>2116</v>
      </c>
      <c r="B129" s="84" t="s">
        <v>2117</v>
      </c>
      <c r="C129" s="84">
        <v>2</v>
      </c>
      <c r="D129" s="118">
        <v>0.0024222893974730313</v>
      </c>
      <c r="E129" s="118">
        <v>2.804480189105993</v>
      </c>
      <c r="F129" s="84" t="s">
        <v>2191</v>
      </c>
      <c r="G129" s="84" t="b">
        <v>0</v>
      </c>
      <c r="H129" s="84" t="b">
        <v>0</v>
      </c>
      <c r="I129" s="84" t="b">
        <v>0</v>
      </c>
      <c r="J129" s="84" t="b">
        <v>0</v>
      </c>
      <c r="K129" s="84" t="b">
        <v>0</v>
      </c>
      <c r="L129" s="84" t="b">
        <v>0</v>
      </c>
    </row>
    <row r="130" spans="1:12" ht="15">
      <c r="A130" s="84" t="s">
        <v>2117</v>
      </c>
      <c r="B130" s="84" t="s">
        <v>2118</v>
      </c>
      <c r="C130" s="84">
        <v>2</v>
      </c>
      <c r="D130" s="118">
        <v>0.0024222893974730313</v>
      </c>
      <c r="E130" s="118">
        <v>2.804480189105993</v>
      </c>
      <c r="F130" s="84" t="s">
        <v>2191</v>
      </c>
      <c r="G130" s="84" t="b">
        <v>0</v>
      </c>
      <c r="H130" s="84" t="b">
        <v>0</v>
      </c>
      <c r="I130" s="84" t="b">
        <v>0</v>
      </c>
      <c r="J130" s="84" t="b">
        <v>0</v>
      </c>
      <c r="K130" s="84" t="b">
        <v>0</v>
      </c>
      <c r="L130" s="84" t="b">
        <v>0</v>
      </c>
    </row>
    <row r="131" spans="1:12" ht="15">
      <c r="A131" s="84" t="s">
        <v>2118</v>
      </c>
      <c r="B131" s="84" t="s">
        <v>2054</v>
      </c>
      <c r="C131" s="84">
        <v>2</v>
      </c>
      <c r="D131" s="118">
        <v>0.0024222893974730313</v>
      </c>
      <c r="E131" s="118">
        <v>2.6283889300503116</v>
      </c>
      <c r="F131" s="84" t="s">
        <v>2191</v>
      </c>
      <c r="G131" s="84" t="b">
        <v>0</v>
      </c>
      <c r="H131" s="84" t="b">
        <v>0</v>
      </c>
      <c r="I131" s="84" t="b">
        <v>0</v>
      </c>
      <c r="J131" s="84" t="b">
        <v>0</v>
      </c>
      <c r="K131" s="84" t="b">
        <v>0</v>
      </c>
      <c r="L131" s="84" t="b">
        <v>0</v>
      </c>
    </row>
    <row r="132" spans="1:12" ht="15">
      <c r="A132" s="84" t="s">
        <v>2054</v>
      </c>
      <c r="B132" s="84" t="s">
        <v>2119</v>
      </c>
      <c r="C132" s="84">
        <v>2</v>
      </c>
      <c r="D132" s="118">
        <v>0.0024222893974730313</v>
      </c>
      <c r="E132" s="118">
        <v>2.6283889300503116</v>
      </c>
      <c r="F132" s="84" t="s">
        <v>2191</v>
      </c>
      <c r="G132" s="84" t="b">
        <v>0</v>
      </c>
      <c r="H132" s="84" t="b">
        <v>0</v>
      </c>
      <c r="I132" s="84" t="b">
        <v>0</v>
      </c>
      <c r="J132" s="84" t="b">
        <v>0</v>
      </c>
      <c r="K132" s="84" t="b">
        <v>0</v>
      </c>
      <c r="L132" s="84" t="b">
        <v>0</v>
      </c>
    </row>
    <row r="133" spans="1:12" ht="15">
      <c r="A133" s="84" t="s">
        <v>2120</v>
      </c>
      <c r="B133" s="84" t="s">
        <v>1996</v>
      </c>
      <c r="C133" s="84">
        <v>2</v>
      </c>
      <c r="D133" s="118">
        <v>0.0024222893974730313</v>
      </c>
      <c r="E133" s="118">
        <v>2.406540180433955</v>
      </c>
      <c r="F133" s="84" t="s">
        <v>2191</v>
      </c>
      <c r="G133" s="84" t="b">
        <v>0</v>
      </c>
      <c r="H133" s="84" t="b">
        <v>0</v>
      </c>
      <c r="I133" s="84" t="b">
        <v>0</v>
      </c>
      <c r="J133" s="84" t="b">
        <v>0</v>
      </c>
      <c r="K133" s="84" t="b">
        <v>0</v>
      </c>
      <c r="L133" s="84" t="b">
        <v>0</v>
      </c>
    </row>
    <row r="134" spans="1:12" ht="15">
      <c r="A134" s="84" t="s">
        <v>1996</v>
      </c>
      <c r="B134" s="84" t="s">
        <v>2044</v>
      </c>
      <c r="C134" s="84">
        <v>2</v>
      </c>
      <c r="D134" s="118">
        <v>0.0024222893974730313</v>
      </c>
      <c r="E134" s="118">
        <v>2.151267675330649</v>
      </c>
      <c r="F134" s="84" t="s">
        <v>2191</v>
      </c>
      <c r="G134" s="84" t="b">
        <v>0</v>
      </c>
      <c r="H134" s="84" t="b">
        <v>0</v>
      </c>
      <c r="I134" s="84" t="b">
        <v>0</v>
      </c>
      <c r="J134" s="84" t="b">
        <v>0</v>
      </c>
      <c r="K134" s="84" t="b">
        <v>0</v>
      </c>
      <c r="L134" s="84" t="b">
        <v>0</v>
      </c>
    </row>
    <row r="135" spans="1:12" ht="15">
      <c r="A135" s="84" t="s">
        <v>2044</v>
      </c>
      <c r="B135" s="84" t="s">
        <v>1997</v>
      </c>
      <c r="C135" s="84">
        <v>2</v>
      </c>
      <c r="D135" s="118">
        <v>0.0024222893974730313</v>
      </c>
      <c r="E135" s="118">
        <v>2.230448921378274</v>
      </c>
      <c r="F135" s="84" t="s">
        <v>2191</v>
      </c>
      <c r="G135" s="84" t="b">
        <v>0</v>
      </c>
      <c r="H135" s="84" t="b">
        <v>0</v>
      </c>
      <c r="I135" s="84" t="b">
        <v>0</v>
      </c>
      <c r="J135" s="84" t="b">
        <v>0</v>
      </c>
      <c r="K135" s="84" t="b">
        <v>0</v>
      </c>
      <c r="L135" s="84" t="b">
        <v>0</v>
      </c>
    </row>
    <row r="136" spans="1:12" ht="15">
      <c r="A136" s="84" t="s">
        <v>1998</v>
      </c>
      <c r="B136" s="84" t="s">
        <v>2121</v>
      </c>
      <c r="C136" s="84">
        <v>2</v>
      </c>
      <c r="D136" s="118">
        <v>0.0024222893974730313</v>
      </c>
      <c r="E136" s="118">
        <v>2.3273589343863303</v>
      </c>
      <c r="F136" s="84" t="s">
        <v>2191</v>
      </c>
      <c r="G136" s="84" t="b">
        <v>0</v>
      </c>
      <c r="H136" s="84" t="b">
        <v>0</v>
      </c>
      <c r="I136" s="84" t="b">
        <v>0</v>
      </c>
      <c r="J136" s="84" t="b">
        <v>0</v>
      </c>
      <c r="K136" s="84" t="b">
        <v>0</v>
      </c>
      <c r="L136" s="84" t="b">
        <v>0</v>
      </c>
    </row>
    <row r="137" spans="1:12" ht="15">
      <c r="A137" s="84" t="s">
        <v>2121</v>
      </c>
      <c r="B137" s="84" t="s">
        <v>2122</v>
      </c>
      <c r="C137" s="84">
        <v>2</v>
      </c>
      <c r="D137" s="118">
        <v>0.0024222893974730313</v>
      </c>
      <c r="E137" s="118">
        <v>2.804480189105993</v>
      </c>
      <c r="F137" s="84" t="s">
        <v>2191</v>
      </c>
      <c r="G137" s="84" t="b">
        <v>0</v>
      </c>
      <c r="H137" s="84" t="b">
        <v>0</v>
      </c>
      <c r="I137" s="84" t="b">
        <v>0</v>
      </c>
      <c r="J137" s="84" t="b">
        <v>0</v>
      </c>
      <c r="K137" s="84" t="b">
        <v>0</v>
      </c>
      <c r="L137" s="84" t="b">
        <v>0</v>
      </c>
    </row>
    <row r="138" spans="1:12" ht="15">
      <c r="A138" s="84" t="s">
        <v>2122</v>
      </c>
      <c r="B138" s="84" t="s">
        <v>2016</v>
      </c>
      <c r="C138" s="84">
        <v>2</v>
      </c>
      <c r="D138" s="118">
        <v>0.0024222893974730313</v>
      </c>
      <c r="E138" s="118">
        <v>2.5034501934420117</v>
      </c>
      <c r="F138" s="84" t="s">
        <v>2191</v>
      </c>
      <c r="G138" s="84" t="b">
        <v>0</v>
      </c>
      <c r="H138" s="84" t="b">
        <v>0</v>
      </c>
      <c r="I138" s="84" t="b">
        <v>0</v>
      </c>
      <c r="J138" s="84" t="b">
        <v>0</v>
      </c>
      <c r="K138" s="84" t="b">
        <v>0</v>
      </c>
      <c r="L138" s="84" t="b">
        <v>0</v>
      </c>
    </row>
    <row r="139" spans="1:12" ht="15">
      <c r="A139" s="84" t="s">
        <v>2005</v>
      </c>
      <c r="B139" s="84" t="s">
        <v>1818</v>
      </c>
      <c r="C139" s="84">
        <v>2</v>
      </c>
      <c r="D139" s="118">
        <v>0.0024222893974730313</v>
      </c>
      <c r="E139" s="118">
        <v>2.406540180433955</v>
      </c>
      <c r="F139" s="84" t="s">
        <v>2191</v>
      </c>
      <c r="G139" s="84" t="b">
        <v>0</v>
      </c>
      <c r="H139" s="84" t="b">
        <v>0</v>
      </c>
      <c r="I139" s="84" t="b">
        <v>0</v>
      </c>
      <c r="J139" s="84" t="b">
        <v>0</v>
      </c>
      <c r="K139" s="84" t="b">
        <v>0</v>
      </c>
      <c r="L139" s="84" t="b">
        <v>0</v>
      </c>
    </row>
    <row r="140" spans="1:12" ht="15">
      <c r="A140" s="84" t="s">
        <v>1818</v>
      </c>
      <c r="B140" s="84" t="s">
        <v>1995</v>
      </c>
      <c r="C140" s="84">
        <v>2</v>
      </c>
      <c r="D140" s="118">
        <v>0.0024222893974730313</v>
      </c>
      <c r="E140" s="118">
        <v>2.3273589343863303</v>
      </c>
      <c r="F140" s="84" t="s">
        <v>2191</v>
      </c>
      <c r="G140" s="84" t="b">
        <v>0</v>
      </c>
      <c r="H140" s="84" t="b">
        <v>0</v>
      </c>
      <c r="I140" s="84" t="b">
        <v>0</v>
      </c>
      <c r="J140" s="84" t="b">
        <v>0</v>
      </c>
      <c r="K140" s="84" t="b">
        <v>0</v>
      </c>
      <c r="L140" s="84" t="b">
        <v>0</v>
      </c>
    </row>
    <row r="141" spans="1:12" ht="15">
      <c r="A141" s="84" t="s">
        <v>1995</v>
      </c>
      <c r="B141" s="84" t="s">
        <v>2125</v>
      </c>
      <c r="C141" s="84">
        <v>2</v>
      </c>
      <c r="D141" s="118">
        <v>0.0024222893974730313</v>
      </c>
      <c r="E141" s="118">
        <v>2.3273589343863303</v>
      </c>
      <c r="F141" s="84" t="s">
        <v>2191</v>
      </c>
      <c r="G141" s="84" t="b">
        <v>0</v>
      </c>
      <c r="H141" s="84" t="b">
        <v>0</v>
      </c>
      <c r="I141" s="84" t="b">
        <v>0</v>
      </c>
      <c r="J141" s="84" t="b">
        <v>0</v>
      </c>
      <c r="K141" s="84" t="b">
        <v>0</v>
      </c>
      <c r="L141" s="84" t="b">
        <v>0</v>
      </c>
    </row>
    <row r="142" spans="1:12" ht="15">
      <c r="A142" s="84" t="s">
        <v>2125</v>
      </c>
      <c r="B142" s="84" t="s">
        <v>2126</v>
      </c>
      <c r="C142" s="84">
        <v>2</v>
      </c>
      <c r="D142" s="118">
        <v>0.0024222893974730313</v>
      </c>
      <c r="E142" s="118">
        <v>2.804480189105993</v>
      </c>
      <c r="F142" s="84" t="s">
        <v>2191</v>
      </c>
      <c r="G142" s="84" t="b">
        <v>0</v>
      </c>
      <c r="H142" s="84" t="b">
        <v>0</v>
      </c>
      <c r="I142" s="84" t="b">
        <v>0</v>
      </c>
      <c r="J142" s="84" t="b">
        <v>0</v>
      </c>
      <c r="K142" s="84" t="b">
        <v>0</v>
      </c>
      <c r="L142" s="84" t="b">
        <v>0</v>
      </c>
    </row>
    <row r="143" spans="1:12" ht="15">
      <c r="A143" s="84" t="s">
        <v>2126</v>
      </c>
      <c r="B143" s="84" t="s">
        <v>1691</v>
      </c>
      <c r="C143" s="84">
        <v>2</v>
      </c>
      <c r="D143" s="118">
        <v>0.0024222893974730313</v>
      </c>
      <c r="E143" s="118">
        <v>1.8267565838171451</v>
      </c>
      <c r="F143" s="84" t="s">
        <v>2191</v>
      </c>
      <c r="G143" s="84" t="b">
        <v>0</v>
      </c>
      <c r="H143" s="84" t="b">
        <v>0</v>
      </c>
      <c r="I143" s="84" t="b">
        <v>0</v>
      </c>
      <c r="J143" s="84" t="b">
        <v>0</v>
      </c>
      <c r="K143" s="84" t="b">
        <v>0</v>
      </c>
      <c r="L143" s="84" t="b">
        <v>0</v>
      </c>
    </row>
    <row r="144" spans="1:12" ht="15">
      <c r="A144" s="84" t="s">
        <v>1693</v>
      </c>
      <c r="B144" s="84" t="s">
        <v>2127</v>
      </c>
      <c r="C144" s="84">
        <v>2</v>
      </c>
      <c r="D144" s="118">
        <v>0.0024222893974730313</v>
      </c>
      <c r="E144" s="118">
        <v>2.151267675330649</v>
      </c>
      <c r="F144" s="84" t="s">
        <v>2191</v>
      </c>
      <c r="G144" s="84" t="b">
        <v>0</v>
      </c>
      <c r="H144" s="84" t="b">
        <v>0</v>
      </c>
      <c r="I144" s="84" t="b">
        <v>0</v>
      </c>
      <c r="J144" s="84" t="b">
        <v>0</v>
      </c>
      <c r="K144" s="84" t="b">
        <v>0</v>
      </c>
      <c r="L144" s="84" t="b">
        <v>0</v>
      </c>
    </row>
    <row r="145" spans="1:12" ht="15">
      <c r="A145" s="84" t="s">
        <v>2127</v>
      </c>
      <c r="B145" s="84" t="s">
        <v>2006</v>
      </c>
      <c r="C145" s="84">
        <v>2</v>
      </c>
      <c r="D145" s="118">
        <v>0.0024222893974730313</v>
      </c>
      <c r="E145" s="118">
        <v>2.406540180433955</v>
      </c>
      <c r="F145" s="84" t="s">
        <v>2191</v>
      </c>
      <c r="G145" s="84" t="b">
        <v>0</v>
      </c>
      <c r="H145" s="84" t="b">
        <v>0</v>
      </c>
      <c r="I145" s="84" t="b">
        <v>0</v>
      </c>
      <c r="J145" s="84" t="b">
        <v>0</v>
      </c>
      <c r="K145" s="84" t="b">
        <v>0</v>
      </c>
      <c r="L145" s="84" t="b">
        <v>0</v>
      </c>
    </row>
    <row r="146" spans="1:12" ht="15">
      <c r="A146" s="84" t="s">
        <v>1695</v>
      </c>
      <c r="B146" s="84" t="s">
        <v>2128</v>
      </c>
      <c r="C146" s="84">
        <v>2</v>
      </c>
      <c r="D146" s="118">
        <v>0.0024222893974730313</v>
      </c>
      <c r="E146" s="118">
        <v>2.151267675330649</v>
      </c>
      <c r="F146" s="84" t="s">
        <v>2191</v>
      </c>
      <c r="G146" s="84" t="b">
        <v>1</v>
      </c>
      <c r="H146" s="84" t="b">
        <v>0</v>
      </c>
      <c r="I146" s="84" t="b">
        <v>0</v>
      </c>
      <c r="J146" s="84" t="b">
        <v>0</v>
      </c>
      <c r="K146" s="84" t="b">
        <v>0</v>
      </c>
      <c r="L146" s="84" t="b">
        <v>0</v>
      </c>
    </row>
    <row r="147" spans="1:12" ht="15">
      <c r="A147" s="84" t="s">
        <v>2128</v>
      </c>
      <c r="B147" s="84" t="s">
        <v>1693</v>
      </c>
      <c r="C147" s="84">
        <v>2</v>
      </c>
      <c r="D147" s="118">
        <v>0.0024222893974730313</v>
      </c>
      <c r="E147" s="118">
        <v>2.064117499611749</v>
      </c>
      <c r="F147" s="84" t="s">
        <v>2191</v>
      </c>
      <c r="G147" s="84" t="b">
        <v>0</v>
      </c>
      <c r="H147" s="84" t="b">
        <v>0</v>
      </c>
      <c r="I147" s="84" t="b">
        <v>0</v>
      </c>
      <c r="J147" s="84" t="b">
        <v>0</v>
      </c>
      <c r="K147" s="84" t="b">
        <v>0</v>
      </c>
      <c r="L147" s="84" t="b">
        <v>0</v>
      </c>
    </row>
    <row r="148" spans="1:12" ht="15">
      <c r="A148" s="84" t="s">
        <v>1693</v>
      </c>
      <c r="B148" s="84" t="s">
        <v>2129</v>
      </c>
      <c r="C148" s="84">
        <v>2</v>
      </c>
      <c r="D148" s="118">
        <v>0.0024222893974730313</v>
      </c>
      <c r="E148" s="118">
        <v>2.151267675330649</v>
      </c>
      <c r="F148" s="84" t="s">
        <v>2191</v>
      </c>
      <c r="G148" s="84" t="b">
        <v>0</v>
      </c>
      <c r="H148" s="84" t="b">
        <v>0</v>
      </c>
      <c r="I148" s="84" t="b">
        <v>0</v>
      </c>
      <c r="J148" s="84" t="b">
        <v>0</v>
      </c>
      <c r="K148" s="84" t="b">
        <v>0</v>
      </c>
      <c r="L148" s="84" t="b">
        <v>0</v>
      </c>
    </row>
    <row r="149" spans="1:12" ht="15">
      <c r="A149" s="84" t="s">
        <v>2129</v>
      </c>
      <c r="B149" s="84" t="s">
        <v>2006</v>
      </c>
      <c r="C149" s="84">
        <v>2</v>
      </c>
      <c r="D149" s="118">
        <v>0.0024222893974730313</v>
      </c>
      <c r="E149" s="118">
        <v>2.406540180433955</v>
      </c>
      <c r="F149" s="84" t="s">
        <v>2191</v>
      </c>
      <c r="G149" s="84" t="b">
        <v>0</v>
      </c>
      <c r="H149" s="84" t="b">
        <v>0</v>
      </c>
      <c r="I149" s="84" t="b">
        <v>0</v>
      </c>
      <c r="J149" s="84" t="b">
        <v>0</v>
      </c>
      <c r="K149" s="84" t="b">
        <v>0</v>
      </c>
      <c r="L149" s="84" t="b">
        <v>0</v>
      </c>
    </row>
    <row r="150" spans="1:12" ht="15">
      <c r="A150" s="84" t="s">
        <v>1695</v>
      </c>
      <c r="B150" s="84" t="s">
        <v>2130</v>
      </c>
      <c r="C150" s="84">
        <v>2</v>
      </c>
      <c r="D150" s="118">
        <v>0.0024222893974730313</v>
      </c>
      <c r="E150" s="118">
        <v>2.151267675330649</v>
      </c>
      <c r="F150" s="84" t="s">
        <v>2191</v>
      </c>
      <c r="G150" s="84" t="b">
        <v>1</v>
      </c>
      <c r="H150" s="84" t="b">
        <v>0</v>
      </c>
      <c r="I150" s="84" t="b">
        <v>0</v>
      </c>
      <c r="J150" s="84" t="b">
        <v>0</v>
      </c>
      <c r="K150" s="84" t="b">
        <v>0</v>
      </c>
      <c r="L150" s="84" t="b">
        <v>0</v>
      </c>
    </row>
    <row r="151" spans="1:12" ht="15">
      <c r="A151" s="84" t="s">
        <v>2130</v>
      </c>
      <c r="B151" s="84" t="s">
        <v>2005</v>
      </c>
      <c r="C151" s="84">
        <v>2</v>
      </c>
      <c r="D151" s="118">
        <v>0.0024222893974730313</v>
      </c>
      <c r="E151" s="118">
        <v>2.5034501934420117</v>
      </c>
      <c r="F151" s="84" t="s">
        <v>2191</v>
      </c>
      <c r="G151" s="84" t="b">
        <v>0</v>
      </c>
      <c r="H151" s="84" t="b">
        <v>0</v>
      </c>
      <c r="I151" s="84" t="b">
        <v>0</v>
      </c>
      <c r="J151" s="84" t="b">
        <v>0</v>
      </c>
      <c r="K151" s="84" t="b">
        <v>0</v>
      </c>
      <c r="L151" s="84" t="b">
        <v>0</v>
      </c>
    </row>
    <row r="152" spans="1:12" ht="15">
      <c r="A152" s="84" t="s">
        <v>274</v>
      </c>
      <c r="B152" s="84" t="s">
        <v>288</v>
      </c>
      <c r="C152" s="84">
        <v>2</v>
      </c>
      <c r="D152" s="118">
        <v>0.0024222893974730313</v>
      </c>
      <c r="E152" s="118">
        <v>1.3309932190414244</v>
      </c>
      <c r="F152" s="84" t="s">
        <v>2191</v>
      </c>
      <c r="G152" s="84" t="b">
        <v>0</v>
      </c>
      <c r="H152" s="84" t="b">
        <v>0</v>
      </c>
      <c r="I152" s="84" t="b">
        <v>0</v>
      </c>
      <c r="J152" s="84" t="b">
        <v>0</v>
      </c>
      <c r="K152" s="84" t="b">
        <v>0</v>
      </c>
      <c r="L152" s="84" t="b">
        <v>0</v>
      </c>
    </row>
    <row r="153" spans="1:12" ht="15">
      <c r="A153" s="84" t="s">
        <v>288</v>
      </c>
      <c r="B153" s="84" t="s">
        <v>2131</v>
      </c>
      <c r="C153" s="84">
        <v>2</v>
      </c>
      <c r="D153" s="118">
        <v>0.0024222893974730313</v>
      </c>
      <c r="E153" s="118">
        <v>2.2604121447557173</v>
      </c>
      <c r="F153" s="84" t="s">
        <v>2191</v>
      </c>
      <c r="G153" s="84" t="b">
        <v>0</v>
      </c>
      <c r="H153" s="84" t="b">
        <v>0</v>
      </c>
      <c r="I153" s="84" t="b">
        <v>0</v>
      </c>
      <c r="J153" s="84" t="b">
        <v>0</v>
      </c>
      <c r="K153" s="84" t="b">
        <v>0</v>
      </c>
      <c r="L153" s="84" t="b">
        <v>0</v>
      </c>
    </row>
    <row r="154" spans="1:12" ht="15">
      <c r="A154" s="84" t="s">
        <v>2131</v>
      </c>
      <c r="B154" s="84" t="s">
        <v>2018</v>
      </c>
      <c r="C154" s="84">
        <v>2</v>
      </c>
      <c r="D154" s="118">
        <v>0.0024222893974730313</v>
      </c>
      <c r="E154" s="118">
        <v>2.5034501934420117</v>
      </c>
      <c r="F154" s="84" t="s">
        <v>2191</v>
      </c>
      <c r="G154" s="84" t="b">
        <v>0</v>
      </c>
      <c r="H154" s="84" t="b">
        <v>0</v>
      </c>
      <c r="I154" s="84" t="b">
        <v>0</v>
      </c>
      <c r="J154" s="84" t="b">
        <v>0</v>
      </c>
      <c r="K154" s="84" t="b">
        <v>0</v>
      </c>
      <c r="L154" s="84" t="b">
        <v>0</v>
      </c>
    </row>
    <row r="155" spans="1:12" ht="15">
      <c r="A155" s="84" t="s">
        <v>2018</v>
      </c>
      <c r="B155" s="84" t="s">
        <v>2019</v>
      </c>
      <c r="C155" s="84">
        <v>2</v>
      </c>
      <c r="D155" s="118">
        <v>0.0024222893974730313</v>
      </c>
      <c r="E155" s="118">
        <v>2.2024201977780304</v>
      </c>
      <c r="F155" s="84" t="s">
        <v>2191</v>
      </c>
      <c r="G155" s="84" t="b">
        <v>0</v>
      </c>
      <c r="H155" s="84" t="b">
        <v>0</v>
      </c>
      <c r="I155" s="84" t="b">
        <v>0</v>
      </c>
      <c r="J155" s="84" t="b">
        <v>0</v>
      </c>
      <c r="K155" s="84" t="b">
        <v>0</v>
      </c>
      <c r="L155" s="84" t="b">
        <v>0</v>
      </c>
    </row>
    <row r="156" spans="1:12" ht="15">
      <c r="A156" s="84" t="s">
        <v>2019</v>
      </c>
      <c r="B156" s="84" t="s">
        <v>2132</v>
      </c>
      <c r="C156" s="84">
        <v>2</v>
      </c>
      <c r="D156" s="118">
        <v>0.0024222893974730313</v>
      </c>
      <c r="E156" s="118">
        <v>2.5034501934420117</v>
      </c>
      <c r="F156" s="84" t="s">
        <v>2191</v>
      </c>
      <c r="G156" s="84" t="b">
        <v>0</v>
      </c>
      <c r="H156" s="84" t="b">
        <v>0</v>
      </c>
      <c r="I156" s="84" t="b">
        <v>0</v>
      </c>
      <c r="J156" s="84" t="b">
        <v>0</v>
      </c>
      <c r="K156" s="84" t="b">
        <v>0</v>
      </c>
      <c r="L156" s="84" t="b">
        <v>0</v>
      </c>
    </row>
    <row r="157" spans="1:12" ht="15">
      <c r="A157" s="84" t="s">
        <v>1700</v>
      </c>
      <c r="B157" s="84" t="s">
        <v>1701</v>
      </c>
      <c r="C157" s="84">
        <v>2</v>
      </c>
      <c r="D157" s="118">
        <v>0.0024222893974730313</v>
      </c>
      <c r="E157" s="118">
        <v>2.804480189105993</v>
      </c>
      <c r="F157" s="84" t="s">
        <v>2191</v>
      </c>
      <c r="G157" s="84" t="b">
        <v>0</v>
      </c>
      <c r="H157" s="84" t="b">
        <v>0</v>
      </c>
      <c r="I157" s="84" t="b">
        <v>0</v>
      </c>
      <c r="J157" s="84" t="b">
        <v>0</v>
      </c>
      <c r="K157" s="84" t="b">
        <v>0</v>
      </c>
      <c r="L157" s="84" t="b">
        <v>0</v>
      </c>
    </row>
    <row r="158" spans="1:12" ht="15">
      <c r="A158" s="84" t="s">
        <v>1701</v>
      </c>
      <c r="B158" s="84" t="s">
        <v>1702</v>
      </c>
      <c r="C158" s="84">
        <v>2</v>
      </c>
      <c r="D158" s="118">
        <v>0.0024222893974730313</v>
      </c>
      <c r="E158" s="118">
        <v>2.804480189105993</v>
      </c>
      <c r="F158" s="84" t="s">
        <v>2191</v>
      </c>
      <c r="G158" s="84" t="b">
        <v>0</v>
      </c>
      <c r="H158" s="84" t="b">
        <v>0</v>
      </c>
      <c r="I158" s="84" t="b">
        <v>0</v>
      </c>
      <c r="J158" s="84" t="b">
        <v>0</v>
      </c>
      <c r="K158" s="84" t="b">
        <v>0</v>
      </c>
      <c r="L158" s="84" t="b">
        <v>0</v>
      </c>
    </row>
    <row r="159" spans="1:12" ht="15">
      <c r="A159" s="84" t="s">
        <v>1702</v>
      </c>
      <c r="B159" s="84" t="s">
        <v>1703</v>
      </c>
      <c r="C159" s="84">
        <v>2</v>
      </c>
      <c r="D159" s="118">
        <v>0.0024222893974730313</v>
      </c>
      <c r="E159" s="118">
        <v>2.151267675330649</v>
      </c>
      <c r="F159" s="84" t="s">
        <v>2191</v>
      </c>
      <c r="G159" s="84" t="b">
        <v>0</v>
      </c>
      <c r="H159" s="84" t="b">
        <v>0</v>
      </c>
      <c r="I159" s="84" t="b">
        <v>0</v>
      </c>
      <c r="J159" s="84" t="b">
        <v>0</v>
      </c>
      <c r="K159" s="84" t="b">
        <v>0</v>
      </c>
      <c r="L159" s="84" t="b">
        <v>0</v>
      </c>
    </row>
    <row r="160" spans="1:12" ht="15">
      <c r="A160" s="84" t="s">
        <v>1703</v>
      </c>
      <c r="B160" s="84" t="s">
        <v>1704</v>
      </c>
      <c r="C160" s="84">
        <v>2</v>
      </c>
      <c r="D160" s="118">
        <v>0.0024222893974730313</v>
      </c>
      <c r="E160" s="118">
        <v>1.4980551615553053</v>
      </c>
      <c r="F160" s="84" t="s">
        <v>2191</v>
      </c>
      <c r="G160" s="84" t="b">
        <v>0</v>
      </c>
      <c r="H160" s="84" t="b">
        <v>0</v>
      </c>
      <c r="I160" s="84" t="b">
        <v>0</v>
      </c>
      <c r="J160" s="84" t="b">
        <v>0</v>
      </c>
      <c r="K160" s="84" t="b">
        <v>0</v>
      </c>
      <c r="L160" s="84" t="b">
        <v>0</v>
      </c>
    </row>
    <row r="161" spans="1:12" ht="15">
      <c r="A161" s="84" t="s">
        <v>1704</v>
      </c>
      <c r="B161" s="84" t="s">
        <v>1705</v>
      </c>
      <c r="C161" s="84">
        <v>2</v>
      </c>
      <c r="D161" s="118">
        <v>0.0024222893974730313</v>
      </c>
      <c r="E161" s="118">
        <v>1.9751764162749679</v>
      </c>
      <c r="F161" s="84" t="s">
        <v>2191</v>
      </c>
      <c r="G161" s="84" t="b">
        <v>0</v>
      </c>
      <c r="H161" s="84" t="b">
        <v>0</v>
      </c>
      <c r="I161" s="84" t="b">
        <v>0</v>
      </c>
      <c r="J161" s="84" t="b">
        <v>0</v>
      </c>
      <c r="K161" s="84" t="b">
        <v>0</v>
      </c>
      <c r="L161" s="84" t="b">
        <v>0</v>
      </c>
    </row>
    <row r="162" spans="1:12" ht="15">
      <c r="A162" s="84" t="s">
        <v>1705</v>
      </c>
      <c r="B162" s="84" t="s">
        <v>306</v>
      </c>
      <c r="C162" s="84">
        <v>2</v>
      </c>
      <c r="D162" s="118">
        <v>0.0024222893974730313</v>
      </c>
      <c r="E162" s="118">
        <v>2.6283889300503116</v>
      </c>
      <c r="F162" s="84" t="s">
        <v>2191</v>
      </c>
      <c r="G162" s="84" t="b">
        <v>0</v>
      </c>
      <c r="H162" s="84" t="b">
        <v>0</v>
      </c>
      <c r="I162" s="84" t="b">
        <v>0</v>
      </c>
      <c r="J162" s="84" t="b">
        <v>0</v>
      </c>
      <c r="K162" s="84" t="b">
        <v>0</v>
      </c>
      <c r="L162" s="84" t="b">
        <v>0</v>
      </c>
    </row>
    <row r="163" spans="1:12" ht="15">
      <c r="A163" s="84" t="s">
        <v>306</v>
      </c>
      <c r="B163" s="84" t="s">
        <v>305</v>
      </c>
      <c r="C163" s="84">
        <v>2</v>
      </c>
      <c r="D163" s="118">
        <v>0.0024222893974730313</v>
      </c>
      <c r="E163" s="118">
        <v>2.804480189105993</v>
      </c>
      <c r="F163" s="84" t="s">
        <v>2191</v>
      </c>
      <c r="G163" s="84" t="b">
        <v>0</v>
      </c>
      <c r="H163" s="84" t="b">
        <v>0</v>
      </c>
      <c r="I163" s="84" t="b">
        <v>0</v>
      </c>
      <c r="J163" s="84" t="b">
        <v>0</v>
      </c>
      <c r="K163" s="84" t="b">
        <v>0</v>
      </c>
      <c r="L163" s="84" t="b">
        <v>0</v>
      </c>
    </row>
    <row r="164" spans="1:12" ht="15">
      <c r="A164" s="84" t="s">
        <v>305</v>
      </c>
      <c r="B164" s="84" t="s">
        <v>304</v>
      </c>
      <c r="C164" s="84">
        <v>2</v>
      </c>
      <c r="D164" s="118">
        <v>0.0024222893974730313</v>
      </c>
      <c r="E164" s="118">
        <v>2.804480189105993</v>
      </c>
      <c r="F164" s="84" t="s">
        <v>2191</v>
      </c>
      <c r="G164" s="84" t="b">
        <v>0</v>
      </c>
      <c r="H164" s="84" t="b">
        <v>0</v>
      </c>
      <c r="I164" s="84" t="b">
        <v>0</v>
      </c>
      <c r="J164" s="84" t="b">
        <v>0</v>
      </c>
      <c r="K164" s="84" t="b">
        <v>0</v>
      </c>
      <c r="L164" s="84" t="b">
        <v>0</v>
      </c>
    </row>
    <row r="165" spans="1:12" ht="15">
      <c r="A165" s="84" t="s">
        <v>1715</v>
      </c>
      <c r="B165" s="84" t="s">
        <v>1716</v>
      </c>
      <c r="C165" s="84">
        <v>2</v>
      </c>
      <c r="D165" s="118">
        <v>0.0024222893974730313</v>
      </c>
      <c r="E165" s="118">
        <v>2.5034501934420117</v>
      </c>
      <c r="F165" s="84" t="s">
        <v>2191</v>
      </c>
      <c r="G165" s="84" t="b">
        <v>0</v>
      </c>
      <c r="H165" s="84" t="b">
        <v>0</v>
      </c>
      <c r="I165" s="84" t="b">
        <v>0</v>
      </c>
      <c r="J165" s="84" t="b">
        <v>0</v>
      </c>
      <c r="K165" s="84" t="b">
        <v>0</v>
      </c>
      <c r="L165" s="84" t="b">
        <v>0</v>
      </c>
    </row>
    <row r="166" spans="1:12" ht="15">
      <c r="A166" s="84" t="s">
        <v>1697</v>
      </c>
      <c r="B166" s="84" t="s">
        <v>246</v>
      </c>
      <c r="C166" s="84">
        <v>2</v>
      </c>
      <c r="D166" s="118">
        <v>0.0024222893974730313</v>
      </c>
      <c r="E166" s="118">
        <v>1.260412144755717</v>
      </c>
      <c r="F166" s="84" t="s">
        <v>2191</v>
      </c>
      <c r="G166" s="84" t="b">
        <v>0</v>
      </c>
      <c r="H166" s="84" t="b">
        <v>0</v>
      </c>
      <c r="I166" s="84" t="b">
        <v>0</v>
      </c>
      <c r="J166" s="84" t="b">
        <v>0</v>
      </c>
      <c r="K166" s="84" t="b">
        <v>0</v>
      </c>
      <c r="L166" s="84" t="b">
        <v>0</v>
      </c>
    </row>
    <row r="167" spans="1:12" ht="15">
      <c r="A167" s="84" t="s">
        <v>246</v>
      </c>
      <c r="B167" s="84" t="s">
        <v>292</v>
      </c>
      <c r="C167" s="84">
        <v>2</v>
      </c>
      <c r="D167" s="118">
        <v>0.0024222893974730313</v>
      </c>
      <c r="E167" s="118">
        <v>1.3061696353163923</v>
      </c>
      <c r="F167" s="84" t="s">
        <v>2191</v>
      </c>
      <c r="G167" s="84" t="b">
        <v>0</v>
      </c>
      <c r="H167" s="84" t="b">
        <v>0</v>
      </c>
      <c r="I167" s="84" t="b">
        <v>0</v>
      </c>
      <c r="J167" s="84" t="b">
        <v>0</v>
      </c>
      <c r="K167" s="84" t="b">
        <v>0</v>
      </c>
      <c r="L167" s="84" t="b">
        <v>0</v>
      </c>
    </row>
    <row r="168" spans="1:12" ht="15">
      <c r="A168" s="84" t="s">
        <v>1698</v>
      </c>
      <c r="B168" s="84" t="s">
        <v>2134</v>
      </c>
      <c r="C168" s="84">
        <v>2</v>
      </c>
      <c r="D168" s="118">
        <v>0.0024222893974730313</v>
      </c>
      <c r="E168" s="118">
        <v>2.2604121447557173</v>
      </c>
      <c r="F168" s="84" t="s">
        <v>2191</v>
      </c>
      <c r="G168" s="84" t="b">
        <v>0</v>
      </c>
      <c r="H168" s="84" t="b">
        <v>0</v>
      </c>
      <c r="I168" s="84" t="b">
        <v>0</v>
      </c>
      <c r="J168" s="84" t="b">
        <v>0</v>
      </c>
      <c r="K168" s="84" t="b">
        <v>0</v>
      </c>
      <c r="L168" s="84" t="b">
        <v>0</v>
      </c>
    </row>
    <row r="169" spans="1:12" ht="15">
      <c r="A169" s="84" t="s">
        <v>2134</v>
      </c>
      <c r="B169" s="84" t="s">
        <v>2055</v>
      </c>
      <c r="C169" s="84">
        <v>2</v>
      </c>
      <c r="D169" s="118">
        <v>0.0024222893974730313</v>
      </c>
      <c r="E169" s="118">
        <v>2.6283889300503116</v>
      </c>
      <c r="F169" s="84" t="s">
        <v>2191</v>
      </c>
      <c r="G169" s="84" t="b">
        <v>0</v>
      </c>
      <c r="H169" s="84" t="b">
        <v>0</v>
      </c>
      <c r="I169" s="84" t="b">
        <v>0</v>
      </c>
      <c r="J169" s="84" t="b">
        <v>0</v>
      </c>
      <c r="K169" s="84" t="b">
        <v>0</v>
      </c>
      <c r="L169" s="84" t="b">
        <v>0</v>
      </c>
    </row>
    <row r="170" spans="1:12" ht="15">
      <c r="A170" s="84" t="s">
        <v>274</v>
      </c>
      <c r="B170" s="84" t="s">
        <v>2135</v>
      </c>
      <c r="C170" s="84">
        <v>2</v>
      </c>
      <c r="D170" s="118">
        <v>0.0024222893974730313</v>
      </c>
      <c r="E170" s="118">
        <v>1.8750612633917</v>
      </c>
      <c r="F170" s="84" t="s">
        <v>2191</v>
      </c>
      <c r="G170" s="84" t="b">
        <v>0</v>
      </c>
      <c r="H170" s="84" t="b">
        <v>0</v>
      </c>
      <c r="I170" s="84" t="b">
        <v>0</v>
      </c>
      <c r="J170" s="84" t="b">
        <v>0</v>
      </c>
      <c r="K170" s="84" t="b">
        <v>0</v>
      </c>
      <c r="L170" s="84" t="b">
        <v>0</v>
      </c>
    </row>
    <row r="171" spans="1:12" ht="15">
      <c r="A171" s="84" t="s">
        <v>2135</v>
      </c>
      <c r="B171" s="84" t="s">
        <v>2022</v>
      </c>
      <c r="C171" s="84">
        <v>2</v>
      </c>
      <c r="D171" s="118">
        <v>0.0024222893974730313</v>
      </c>
      <c r="E171" s="118">
        <v>2.5034501934420117</v>
      </c>
      <c r="F171" s="84" t="s">
        <v>2191</v>
      </c>
      <c r="G171" s="84" t="b">
        <v>0</v>
      </c>
      <c r="H171" s="84" t="b">
        <v>0</v>
      </c>
      <c r="I171" s="84" t="b">
        <v>0</v>
      </c>
      <c r="J171" s="84" t="b">
        <v>0</v>
      </c>
      <c r="K171" s="84" t="b">
        <v>0</v>
      </c>
      <c r="L171" s="84" t="b">
        <v>0</v>
      </c>
    </row>
    <row r="172" spans="1:12" ht="15">
      <c r="A172" s="84" t="s">
        <v>2023</v>
      </c>
      <c r="B172" s="84" t="s">
        <v>2022</v>
      </c>
      <c r="C172" s="84">
        <v>2</v>
      </c>
      <c r="D172" s="118">
        <v>0.0024222893974730313</v>
      </c>
      <c r="E172" s="118">
        <v>2.2024201977780304</v>
      </c>
      <c r="F172" s="84" t="s">
        <v>2191</v>
      </c>
      <c r="G172" s="84" t="b">
        <v>0</v>
      </c>
      <c r="H172" s="84" t="b">
        <v>1</v>
      </c>
      <c r="I172" s="84" t="b">
        <v>0</v>
      </c>
      <c r="J172" s="84" t="b">
        <v>0</v>
      </c>
      <c r="K172" s="84" t="b">
        <v>0</v>
      </c>
      <c r="L172" s="84" t="b">
        <v>0</v>
      </c>
    </row>
    <row r="173" spans="1:12" ht="15">
      <c r="A173" s="84" t="s">
        <v>2023</v>
      </c>
      <c r="B173" s="84" t="s">
        <v>2136</v>
      </c>
      <c r="C173" s="84">
        <v>2</v>
      </c>
      <c r="D173" s="118">
        <v>0.0024222893974730313</v>
      </c>
      <c r="E173" s="118">
        <v>2.5034501934420117</v>
      </c>
      <c r="F173" s="84" t="s">
        <v>2191</v>
      </c>
      <c r="G173" s="84" t="b">
        <v>0</v>
      </c>
      <c r="H173" s="84" t="b">
        <v>1</v>
      </c>
      <c r="I173" s="84" t="b">
        <v>0</v>
      </c>
      <c r="J173" s="84" t="b">
        <v>0</v>
      </c>
      <c r="K173" s="84" t="b">
        <v>0</v>
      </c>
      <c r="L173" s="84" t="b">
        <v>0</v>
      </c>
    </row>
    <row r="174" spans="1:12" ht="15">
      <c r="A174" s="84" t="s">
        <v>2136</v>
      </c>
      <c r="B174" s="84" t="s">
        <v>2137</v>
      </c>
      <c r="C174" s="84">
        <v>2</v>
      </c>
      <c r="D174" s="118">
        <v>0.0024222893974730313</v>
      </c>
      <c r="E174" s="118">
        <v>2.804480189105993</v>
      </c>
      <c r="F174" s="84" t="s">
        <v>2191</v>
      </c>
      <c r="G174" s="84" t="b">
        <v>0</v>
      </c>
      <c r="H174" s="84" t="b">
        <v>0</v>
      </c>
      <c r="I174" s="84" t="b">
        <v>0</v>
      </c>
      <c r="J174" s="84" t="b">
        <v>0</v>
      </c>
      <c r="K174" s="84" t="b">
        <v>0</v>
      </c>
      <c r="L174" s="84" t="b">
        <v>0</v>
      </c>
    </row>
    <row r="175" spans="1:12" ht="15">
      <c r="A175" s="84" t="s">
        <v>2137</v>
      </c>
      <c r="B175" s="84" t="s">
        <v>1713</v>
      </c>
      <c r="C175" s="84">
        <v>2</v>
      </c>
      <c r="D175" s="118">
        <v>0.0024222893974730313</v>
      </c>
      <c r="E175" s="118">
        <v>2.2604121447557173</v>
      </c>
      <c r="F175" s="84" t="s">
        <v>2191</v>
      </c>
      <c r="G175" s="84" t="b">
        <v>0</v>
      </c>
      <c r="H175" s="84" t="b">
        <v>0</v>
      </c>
      <c r="I175" s="84" t="b">
        <v>0</v>
      </c>
      <c r="J175" s="84" t="b">
        <v>0</v>
      </c>
      <c r="K175" s="84" t="b">
        <v>0</v>
      </c>
      <c r="L175" s="84" t="b">
        <v>0</v>
      </c>
    </row>
    <row r="176" spans="1:12" ht="15">
      <c r="A176" s="84" t="s">
        <v>1713</v>
      </c>
      <c r="B176" s="84" t="s">
        <v>2056</v>
      </c>
      <c r="C176" s="84">
        <v>2</v>
      </c>
      <c r="D176" s="118">
        <v>0.0024222893974730313</v>
      </c>
      <c r="E176" s="118">
        <v>2.084320885700036</v>
      </c>
      <c r="F176" s="84" t="s">
        <v>2191</v>
      </c>
      <c r="G176" s="84" t="b">
        <v>0</v>
      </c>
      <c r="H176" s="84" t="b">
        <v>0</v>
      </c>
      <c r="I176" s="84" t="b">
        <v>0</v>
      </c>
      <c r="J176" s="84" t="b">
        <v>0</v>
      </c>
      <c r="K176" s="84" t="b">
        <v>0</v>
      </c>
      <c r="L176" s="84" t="b">
        <v>0</v>
      </c>
    </row>
    <row r="177" spans="1:12" ht="15">
      <c r="A177" s="84" t="s">
        <v>2056</v>
      </c>
      <c r="B177" s="84" t="s">
        <v>1691</v>
      </c>
      <c r="C177" s="84">
        <v>2</v>
      </c>
      <c r="D177" s="118">
        <v>0.0024222893974730313</v>
      </c>
      <c r="E177" s="118">
        <v>1.6506653247614638</v>
      </c>
      <c r="F177" s="84" t="s">
        <v>2191</v>
      </c>
      <c r="G177" s="84" t="b">
        <v>0</v>
      </c>
      <c r="H177" s="84" t="b">
        <v>0</v>
      </c>
      <c r="I177" s="84" t="b">
        <v>0</v>
      </c>
      <c r="J177" s="84" t="b">
        <v>0</v>
      </c>
      <c r="K177" s="84" t="b">
        <v>0</v>
      </c>
      <c r="L177" s="84" t="b">
        <v>0</v>
      </c>
    </row>
    <row r="178" spans="1:12" ht="15">
      <c r="A178" s="84" t="s">
        <v>2055</v>
      </c>
      <c r="B178" s="84" t="s">
        <v>1691</v>
      </c>
      <c r="C178" s="84">
        <v>2</v>
      </c>
      <c r="D178" s="118">
        <v>0.0024222893974730313</v>
      </c>
      <c r="E178" s="118">
        <v>1.6506653247614638</v>
      </c>
      <c r="F178" s="84" t="s">
        <v>2191</v>
      </c>
      <c r="G178" s="84" t="b">
        <v>0</v>
      </c>
      <c r="H178" s="84" t="b">
        <v>0</v>
      </c>
      <c r="I178" s="84" t="b">
        <v>0</v>
      </c>
      <c r="J178" s="84" t="b">
        <v>0</v>
      </c>
      <c r="K178" s="84" t="b">
        <v>0</v>
      </c>
      <c r="L178" s="84" t="b">
        <v>0</v>
      </c>
    </row>
    <row r="179" spans="1:12" ht="15">
      <c r="A179" s="84" t="s">
        <v>1691</v>
      </c>
      <c r="B179" s="84" t="s">
        <v>2138</v>
      </c>
      <c r="C179" s="84">
        <v>2</v>
      </c>
      <c r="D179" s="118">
        <v>0.0024222893974730313</v>
      </c>
      <c r="E179" s="118">
        <v>2.151267675330649</v>
      </c>
      <c r="F179" s="84" t="s">
        <v>2191</v>
      </c>
      <c r="G179" s="84" t="b">
        <v>0</v>
      </c>
      <c r="H179" s="84" t="b">
        <v>0</v>
      </c>
      <c r="I179" s="84" t="b">
        <v>0</v>
      </c>
      <c r="J179" s="84" t="b">
        <v>0</v>
      </c>
      <c r="K179" s="84" t="b">
        <v>0</v>
      </c>
      <c r="L179" s="84" t="b">
        <v>0</v>
      </c>
    </row>
    <row r="180" spans="1:12" ht="15">
      <c r="A180" s="84" t="s">
        <v>2138</v>
      </c>
      <c r="B180" s="84" t="s">
        <v>2012</v>
      </c>
      <c r="C180" s="84">
        <v>2</v>
      </c>
      <c r="D180" s="118">
        <v>0.0024222893974730313</v>
      </c>
      <c r="E180" s="118">
        <v>2.5034501934420117</v>
      </c>
      <c r="F180" s="84" t="s">
        <v>2191</v>
      </c>
      <c r="G180" s="84" t="b">
        <v>0</v>
      </c>
      <c r="H180" s="84" t="b">
        <v>0</v>
      </c>
      <c r="I180" s="84" t="b">
        <v>0</v>
      </c>
      <c r="J180" s="84" t="b">
        <v>0</v>
      </c>
      <c r="K180" s="84" t="b">
        <v>0</v>
      </c>
      <c r="L180" s="84" t="b">
        <v>0</v>
      </c>
    </row>
    <row r="181" spans="1:12" ht="15">
      <c r="A181" s="84" t="s">
        <v>2012</v>
      </c>
      <c r="B181" s="84" t="s">
        <v>2139</v>
      </c>
      <c r="C181" s="84">
        <v>2</v>
      </c>
      <c r="D181" s="118">
        <v>0.0024222893974730313</v>
      </c>
      <c r="E181" s="118">
        <v>2.5034501934420117</v>
      </c>
      <c r="F181" s="84" t="s">
        <v>2191</v>
      </c>
      <c r="G181" s="84" t="b">
        <v>0</v>
      </c>
      <c r="H181" s="84" t="b">
        <v>0</v>
      </c>
      <c r="I181" s="84" t="b">
        <v>0</v>
      </c>
      <c r="J181" s="84" t="b">
        <v>0</v>
      </c>
      <c r="K181" s="84" t="b">
        <v>0</v>
      </c>
      <c r="L181" s="84" t="b">
        <v>0</v>
      </c>
    </row>
    <row r="182" spans="1:12" ht="15">
      <c r="A182" s="84" t="s">
        <v>2139</v>
      </c>
      <c r="B182" s="84" t="s">
        <v>2140</v>
      </c>
      <c r="C182" s="84">
        <v>2</v>
      </c>
      <c r="D182" s="118">
        <v>0.0024222893974730313</v>
      </c>
      <c r="E182" s="118">
        <v>2.804480189105993</v>
      </c>
      <c r="F182" s="84" t="s">
        <v>2191</v>
      </c>
      <c r="G182" s="84" t="b">
        <v>0</v>
      </c>
      <c r="H182" s="84" t="b">
        <v>0</v>
      </c>
      <c r="I182" s="84" t="b">
        <v>0</v>
      </c>
      <c r="J182" s="84" t="b">
        <v>0</v>
      </c>
      <c r="K182" s="84" t="b">
        <v>0</v>
      </c>
      <c r="L182" s="84" t="b">
        <v>0</v>
      </c>
    </row>
    <row r="183" spans="1:12" ht="15">
      <c r="A183" s="84" t="s">
        <v>2140</v>
      </c>
      <c r="B183" s="84" t="s">
        <v>2141</v>
      </c>
      <c r="C183" s="84">
        <v>2</v>
      </c>
      <c r="D183" s="118">
        <v>0.0024222893974730313</v>
      </c>
      <c r="E183" s="118">
        <v>2.804480189105993</v>
      </c>
      <c r="F183" s="84" t="s">
        <v>2191</v>
      </c>
      <c r="G183" s="84" t="b">
        <v>0</v>
      </c>
      <c r="H183" s="84" t="b">
        <v>0</v>
      </c>
      <c r="I183" s="84" t="b">
        <v>0</v>
      </c>
      <c r="J183" s="84" t="b">
        <v>0</v>
      </c>
      <c r="K183" s="84" t="b">
        <v>0</v>
      </c>
      <c r="L183" s="84" t="b">
        <v>0</v>
      </c>
    </row>
    <row r="184" spans="1:12" ht="15">
      <c r="A184" s="84" t="s">
        <v>2141</v>
      </c>
      <c r="B184" s="84" t="s">
        <v>2008</v>
      </c>
      <c r="C184" s="84">
        <v>2</v>
      </c>
      <c r="D184" s="118">
        <v>0.0024222893974730313</v>
      </c>
      <c r="E184" s="118">
        <v>2.406540180433955</v>
      </c>
      <c r="F184" s="84" t="s">
        <v>2191</v>
      </c>
      <c r="G184" s="84" t="b">
        <v>0</v>
      </c>
      <c r="H184" s="84" t="b">
        <v>0</v>
      </c>
      <c r="I184" s="84" t="b">
        <v>0</v>
      </c>
      <c r="J184" s="84" t="b">
        <v>0</v>
      </c>
      <c r="K184" s="84" t="b">
        <v>0</v>
      </c>
      <c r="L184" s="84" t="b">
        <v>0</v>
      </c>
    </row>
    <row r="185" spans="1:12" ht="15">
      <c r="A185" s="84" t="s">
        <v>1691</v>
      </c>
      <c r="B185" s="84" t="s">
        <v>2008</v>
      </c>
      <c r="C185" s="84">
        <v>2</v>
      </c>
      <c r="D185" s="118">
        <v>0.0024222893974730313</v>
      </c>
      <c r="E185" s="118">
        <v>1.7533276666586115</v>
      </c>
      <c r="F185" s="84" t="s">
        <v>2191</v>
      </c>
      <c r="G185" s="84" t="b">
        <v>0</v>
      </c>
      <c r="H185" s="84" t="b">
        <v>0</v>
      </c>
      <c r="I185" s="84" t="b">
        <v>0</v>
      </c>
      <c r="J185" s="84" t="b">
        <v>0</v>
      </c>
      <c r="K185" s="84" t="b">
        <v>0</v>
      </c>
      <c r="L185" s="84" t="b">
        <v>0</v>
      </c>
    </row>
    <row r="186" spans="1:12" ht="15">
      <c r="A186" s="84" t="s">
        <v>263</v>
      </c>
      <c r="B186" s="84" t="s">
        <v>289</v>
      </c>
      <c r="C186" s="84">
        <v>2</v>
      </c>
      <c r="D186" s="118">
        <v>0.0024222893974730313</v>
      </c>
      <c r="E186" s="118">
        <v>1.7533276666586115</v>
      </c>
      <c r="F186" s="84" t="s">
        <v>2191</v>
      </c>
      <c r="G186" s="84" t="b">
        <v>0</v>
      </c>
      <c r="H186" s="84" t="b">
        <v>0</v>
      </c>
      <c r="I186" s="84" t="b">
        <v>0</v>
      </c>
      <c r="J186" s="84" t="b">
        <v>0</v>
      </c>
      <c r="K186" s="84" t="b">
        <v>0</v>
      </c>
      <c r="L186" s="84" t="b">
        <v>0</v>
      </c>
    </row>
    <row r="187" spans="1:12" ht="15">
      <c r="A187" s="84" t="s">
        <v>289</v>
      </c>
      <c r="B187" s="84" t="s">
        <v>290</v>
      </c>
      <c r="C187" s="84">
        <v>2</v>
      </c>
      <c r="D187" s="118">
        <v>0.0024222893974730313</v>
      </c>
      <c r="E187" s="118">
        <v>2.6283889300503116</v>
      </c>
      <c r="F187" s="84" t="s">
        <v>2191</v>
      </c>
      <c r="G187" s="84" t="b">
        <v>0</v>
      </c>
      <c r="H187" s="84" t="b">
        <v>0</v>
      </c>
      <c r="I187" s="84" t="b">
        <v>0</v>
      </c>
      <c r="J187" s="84" t="b">
        <v>0</v>
      </c>
      <c r="K187" s="84" t="b">
        <v>0</v>
      </c>
      <c r="L187" s="84" t="b">
        <v>0</v>
      </c>
    </row>
    <row r="188" spans="1:12" ht="15">
      <c r="A188" s="84" t="s">
        <v>2024</v>
      </c>
      <c r="B188" s="84" t="s">
        <v>2146</v>
      </c>
      <c r="C188" s="84">
        <v>2</v>
      </c>
      <c r="D188" s="118">
        <v>0.0024222893974730313</v>
      </c>
      <c r="E188" s="118">
        <v>2.5034501934420117</v>
      </c>
      <c r="F188" s="84" t="s">
        <v>2191</v>
      </c>
      <c r="G188" s="84" t="b">
        <v>0</v>
      </c>
      <c r="H188" s="84" t="b">
        <v>0</v>
      </c>
      <c r="I188" s="84" t="b">
        <v>0</v>
      </c>
      <c r="J188" s="84" t="b">
        <v>0</v>
      </c>
      <c r="K188" s="84" t="b">
        <v>0</v>
      </c>
      <c r="L188" s="84" t="b">
        <v>0</v>
      </c>
    </row>
    <row r="189" spans="1:12" ht="15">
      <c r="A189" s="84" t="s">
        <v>2146</v>
      </c>
      <c r="B189" s="84" t="s">
        <v>2018</v>
      </c>
      <c r="C189" s="84">
        <v>2</v>
      </c>
      <c r="D189" s="118">
        <v>0.0024222893974730313</v>
      </c>
      <c r="E189" s="118">
        <v>2.5034501934420117</v>
      </c>
      <c r="F189" s="84" t="s">
        <v>2191</v>
      </c>
      <c r="G189" s="84" t="b">
        <v>0</v>
      </c>
      <c r="H189" s="84" t="b">
        <v>0</v>
      </c>
      <c r="I189" s="84" t="b">
        <v>0</v>
      </c>
      <c r="J189" s="84" t="b">
        <v>0</v>
      </c>
      <c r="K189" s="84" t="b">
        <v>0</v>
      </c>
      <c r="L189" s="84" t="b">
        <v>0</v>
      </c>
    </row>
    <row r="190" spans="1:12" ht="15">
      <c r="A190" s="84" t="s">
        <v>238</v>
      </c>
      <c r="B190" s="84" t="s">
        <v>1707</v>
      </c>
      <c r="C190" s="84">
        <v>2</v>
      </c>
      <c r="D190" s="118">
        <v>0.0024222893974730313</v>
      </c>
      <c r="E190" s="118">
        <v>2.804480189105993</v>
      </c>
      <c r="F190" s="84" t="s">
        <v>2191</v>
      </c>
      <c r="G190" s="84" t="b">
        <v>0</v>
      </c>
      <c r="H190" s="84" t="b">
        <v>0</v>
      </c>
      <c r="I190" s="84" t="b">
        <v>0</v>
      </c>
      <c r="J190" s="84" t="b">
        <v>0</v>
      </c>
      <c r="K190" s="84" t="b">
        <v>0</v>
      </c>
      <c r="L190" s="84" t="b">
        <v>0</v>
      </c>
    </row>
    <row r="191" spans="1:12" ht="15">
      <c r="A191" s="84" t="s">
        <v>2058</v>
      </c>
      <c r="B191" s="84" t="s">
        <v>2150</v>
      </c>
      <c r="C191" s="84">
        <v>2</v>
      </c>
      <c r="D191" s="118">
        <v>0.0024222893974730313</v>
      </c>
      <c r="E191" s="118">
        <v>2.6283889300503116</v>
      </c>
      <c r="F191" s="84" t="s">
        <v>2191</v>
      </c>
      <c r="G191" s="84" t="b">
        <v>0</v>
      </c>
      <c r="H191" s="84" t="b">
        <v>0</v>
      </c>
      <c r="I191" s="84" t="b">
        <v>0</v>
      </c>
      <c r="J191" s="84" t="b">
        <v>0</v>
      </c>
      <c r="K191" s="84" t="b">
        <v>0</v>
      </c>
      <c r="L191" s="84" t="b">
        <v>0</v>
      </c>
    </row>
    <row r="192" spans="1:12" ht="15">
      <c r="A192" s="84" t="s">
        <v>274</v>
      </c>
      <c r="B192" s="84" t="s">
        <v>2151</v>
      </c>
      <c r="C192" s="84">
        <v>2</v>
      </c>
      <c r="D192" s="118">
        <v>0.0024222893974730313</v>
      </c>
      <c r="E192" s="118">
        <v>1.8750612633917</v>
      </c>
      <c r="F192" s="84" t="s">
        <v>2191</v>
      </c>
      <c r="G192" s="84" t="b">
        <v>0</v>
      </c>
      <c r="H192" s="84" t="b">
        <v>0</v>
      </c>
      <c r="I192" s="84" t="b">
        <v>0</v>
      </c>
      <c r="J192" s="84" t="b">
        <v>0</v>
      </c>
      <c r="K192" s="84" t="b">
        <v>0</v>
      </c>
      <c r="L192" s="84" t="b">
        <v>0</v>
      </c>
    </row>
    <row r="193" spans="1:12" ht="15">
      <c r="A193" s="84" t="s">
        <v>1733</v>
      </c>
      <c r="B193" s="84" t="s">
        <v>1734</v>
      </c>
      <c r="C193" s="84">
        <v>2</v>
      </c>
      <c r="D193" s="118">
        <v>0.0024222893974730313</v>
      </c>
      <c r="E193" s="118">
        <v>2.5034501934420117</v>
      </c>
      <c r="F193" s="84" t="s">
        <v>2191</v>
      </c>
      <c r="G193" s="84" t="b">
        <v>0</v>
      </c>
      <c r="H193" s="84" t="b">
        <v>0</v>
      </c>
      <c r="I193" s="84" t="b">
        <v>0</v>
      </c>
      <c r="J193" s="84" t="b">
        <v>0</v>
      </c>
      <c r="K193" s="84" t="b">
        <v>0</v>
      </c>
      <c r="L193" s="84" t="b">
        <v>0</v>
      </c>
    </row>
    <row r="194" spans="1:12" ht="15">
      <c r="A194" s="84" t="s">
        <v>1734</v>
      </c>
      <c r="B194" s="84" t="s">
        <v>1735</v>
      </c>
      <c r="C194" s="84">
        <v>2</v>
      </c>
      <c r="D194" s="118">
        <v>0.0024222893974730313</v>
      </c>
      <c r="E194" s="118">
        <v>2.5034501934420117</v>
      </c>
      <c r="F194" s="84" t="s">
        <v>2191</v>
      </c>
      <c r="G194" s="84" t="b">
        <v>0</v>
      </c>
      <c r="H194" s="84" t="b">
        <v>0</v>
      </c>
      <c r="I194" s="84" t="b">
        <v>0</v>
      </c>
      <c r="J194" s="84" t="b">
        <v>0</v>
      </c>
      <c r="K194" s="84" t="b">
        <v>0</v>
      </c>
      <c r="L194" s="84" t="b">
        <v>0</v>
      </c>
    </row>
    <row r="195" spans="1:12" ht="15">
      <c r="A195" s="84" t="s">
        <v>1735</v>
      </c>
      <c r="B195" s="84" t="s">
        <v>1736</v>
      </c>
      <c r="C195" s="84">
        <v>2</v>
      </c>
      <c r="D195" s="118">
        <v>0.0024222893974730313</v>
      </c>
      <c r="E195" s="118">
        <v>2.804480189105993</v>
      </c>
      <c r="F195" s="84" t="s">
        <v>2191</v>
      </c>
      <c r="G195" s="84" t="b">
        <v>0</v>
      </c>
      <c r="H195" s="84" t="b">
        <v>0</v>
      </c>
      <c r="I195" s="84" t="b">
        <v>0</v>
      </c>
      <c r="J195" s="84" t="b">
        <v>0</v>
      </c>
      <c r="K195" s="84" t="b">
        <v>0</v>
      </c>
      <c r="L195" s="84" t="b">
        <v>0</v>
      </c>
    </row>
    <row r="196" spans="1:12" ht="15">
      <c r="A196" s="84" t="s">
        <v>2155</v>
      </c>
      <c r="B196" s="84" t="s">
        <v>2156</v>
      </c>
      <c r="C196" s="84">
        <v>2</v>
      </c>
      <c r="D196" s="118">
        <v>0.0024222893974730313</v>
      </c>
      <c r="E196" s="118">
        <v>2.804480189105993</v>
      </c>
      <c r="F196" s="84" t="s">
        <v>2191</v>
      </c>
      <c r="G196" s="84" t="b">
        <v>0</v>
      </c>
      <c r="H196" s="84" t="b">
        <v>0</v>
      </c>
      <c r="I196" s="84" t="b">
        <v>0</v>
      </c>
      <c r="J196" s="84" t="b">
        <v>0</v>
      </c>
      <c r="K196" s="84" t="b">
        <v>0</v>
      </c>
      <c r="L196" s="84" t="b">
        <v>0</v>
      </c>
    </row>
    <row r="197" spans="1:12" ht="15">
      <c r="A197" s="84" t="s">
        <v>2156</v>
      </c>
      <c r="B197" s="84" t="s">
        <v>274</v>
      </c>
      <c r="C197" s="84">
        <v>2</v>
      </c>
      <c r="D197" s="118">
        <v>0.0024222893974730313</v>
      </c>
      <c r="E197" s="118">
        <v>1.8750612633917</v>
      </c>
      <c r="F197" s="84" t="s">
        <v>2191</v>
      </c>
      <c r="G197" s="84" t="b">
        <v>0</v>
      </c>
      <c r="H197" s="84" t="b">
        <v>0</v>
      </c>
      <c r="I197" s="84" t="b">
        <v>0</v>
      </c>
      <c r="J197" s="84" t="b">
        <v>0</v>
      </c>
      <c r="K197" s="84" t="b">
        <v>0</v>
      </c>
      <c r="L197" s="84" t="b">
        <v>0</v>
      </c>
    </row>
    <row r="198" spans="1:12" ht="15">
      <c r="A198" s="84" t="s">
        <v>274</v>
      </c>
      <c r="B198" s="84" t="s">
        <v>1691</v>
      </c>
      <c r="C198" s="84">
        <v>2</v>
      </c>
      <c r="D198" s="118">
        <v>0.0024222893974730313</v>
      </c>
      <c r="E198" s="118">
        <v>0.8973376581028523</v>
      </c>
      <c r="F198" s="84" t="s">
        <v>2191</v>
      </c>
      <c r="G198" s="84" t="b">
        <v>0</v>
      </c>
      <c r="H198" s="84" t="b">
        <v>0</v>
      </c>
      <c r="I198" s="84" t="b">
        <v>0</v>
      </c>
      <c r="J198" s="84" t="b">
        <v>0</v>
      </c>
      <c r="K198" s="84" t="b">
        <v>0</v>
      </c>
      <c r="L198" s="84" t="b">
        <v>0</v>
      </c>
    </row>
    <row r="199" spans="1:12" ht="15">
      <c r="A199" s="84" t="s">
        <v>1693</v>
      </c>
      <c r="B199" s="84" t="s">
        <v>2157</v>
      </c>
      <c r="C199" s="84">
        <v>2</v>
      </c>
      <c r="D199" s="118">
        <v>0.0024222893974730313</v>
      </c>
      <c r="E199" s="118">
        <v>2.151267675330649</v>
      </c>
      <c r="F199" s="84" t="s">
        <v>2191</v>
      </c>
      <c r="G199" s="84" t="b">
        <v>0</v>
      </c>
      <c r="H199" s="84" t="b">
        <v>0</v>
      </c>
      <c r="I199" s="84" t="b">
        <v>0</v>
      </c>
      <c r="J199" s="84" t="b">
        <v>0</v>
      </c>
      <c r="K199" s="84" t="b">
        <v>0</v>
      </c>
      <c r="L199" s="84" t="b">
        <v>0</v>
      </c>
    </row>
    <row r="200" spans="1:12" ht="15">
      <c r="A200" s="84" t="s">
        <v>2157</v>
      </c>
      <c r="B200" s="84" t="s">
        <v>1713</v>
      </c>
      <c r="C200" s="84">
        <v>2</v>
      </c>
      <c r="D200" s="118">
        <v>0.0024222893974730313</v>
      </c>
      <c r="E200" s="118">
        <v>2.2604121447557173</v>
      </c>
      <c r="F200" s="84" t="s">
        <v>2191</v>
      </c>
      <c r="G200" s="84" t="b">
        <v>0</v>
      </c>
      <c r="H200" s="84" t="b">
        <v>0</v>
      </c>
      <c r="I200" s="84" t="b">
        <v>0</v>
      </c>
      <c r="J200" s="84" t="b">
        <v>0</v>
      </c>
      <c r="K200" s="84" t="b">
        <v>0</v>
      </c>
      <c r="L200" s="84" t="b">
        <v>0</v>
      </c>
    </row>
    <row r="201" spans="1:12" ht="15">
      <c r="A201" s="84" t="s">
        <v>1713</v>
      </c>
      <c r="B201" s="84" t="s">
        <v>2158</v>
      </c>
      <c r="C201" s="84">
        <v>2</v>
      </c>
      <c r="D201" s="118">
        <v>0.0024222893974730313</v>
      </c>
      <c r="E201" s="118">
        <v>2.2604121447557173</v>
      </c>
      <c r="F201" s="84" t="s">
        <v>2191</v>
      </c>
      <c r="G201" s="84" t="b">
        <v>0</v>
      </c>
      <c r="H201" s="84" t="b">
        <v>0</v>
      </c>
      <c r="I201" s="84" t="b">
        <v>0</v>
      </c>
      <c r="J201" s="84" t="b">
        <v>0</v>
      </c>
      <c r="K201" s="84" t="b">
        <v>0</v>
      </c>
      <c r="L201" s="84" t="b">
        <v>0</v>
      </c>
    </row>
    <row r="202" spans="1:12" ht="15">
      <c r="A202" s="84" t="s">
        <v>1996</v>
      </c>
      <c r="B202" s="84" t="s">
        <v>2160</v>
      </c>
      <c r="C202" s="84">
        <v>2</v>
      </c>
      <c r="D202" s="118">
        <v>0.0024222893974730313</v>
      </c>
      <c r="E202" s="118">
        <v>2.3273589343863303</v>
      </c>
      <c r="F202" s="84" t="s">
        <v>2191</v>
      </c>
      <c r="G202" s="84" t="b">
        <v>0</v>
      </c>
      <c r="H202" s="84" t="b">
        <v>0</v>
      </c>
      <c r="I202" s="84" t="b">
        <v>0</v>
      </c>
      <c r="J202" s="84" t="b">
        <v>0</v>
      </c>
      <c r="K202" s="84" t="b">
        <v>0</v>
      </c>
      <c r="L202" s="84" t="b">
        <v>0</v>
      </c>
    </row>
    <row r="203" spans="1:12" ht="15">
      <c r="A203" s="84" t="s">
        <v>2160</v>
      </c>
      <c r="B203" s="84" t="s">
        <v>1716</v>
      </c>
      <c r="C203" s="84">
        <v>2</v>
      </c>
      <c r="D203" s="118">
        <v>0.0024222893974730313</v>
      </c>
      <c r="E203" s="118">
        <v>2.5034501934420117</v>
      </c>
      <c r="F203" s="84" t="s">
        <v>2191</v>
      </c>
      <c r="G203" s="84" t="b">
        <v>0</v>
      </c>
      <c r="H203" s="84" t="b">
        <v>0</v>
      </c>
      <c r="I203" s="84" t="b">
        <v>0</v>
      </c>
      <c r="J203" s="84" t="b">
        <v>0</v>
      </c>
      <c r="K203" s="84" t="b">
        <v>0</v>
      </c>
      <c r="L203" s="84" t="b">
        <v>0</v>
      </c>
    </row>
    <row r="204" spans="1:12" ht="15">
      <c r="A204" s="84" t="s">
        <v>1716</v>
      </c>
      <c r="B204" s="84" t="s">
        <v>1697</v>
      </c>
      <c r="C204" s="84">
        <v>2</v>
      </c>
      <c r="D204" s="118">
        <v>0.0024222893974730313</v>
      </c>
      <c r="E204" s="118">
        <v>1.6583521534277548</v>
      </c>
      <c r="F204" s="84" t="s">
        <v>2191</v>
      </c>
      <c r="G204" s="84" t="b">
        <v>0</v>
      </c>
      <c r="H204" s="84" t="b">
        <v>0</v>
      </c>
      <c r="I204" s="84" t="b">
        <v>0</v>
      </c>
      <c r="J204" s="84" t="b">
        <v>0</v>
      </c>
      <c r="K204" s="84" t="b">
        <v>0</v>
      </c>
      <c r="L204" s="84" t="b">
        <v>0</v>
      </c>
    </row>
    <row r="205" spans="1:12" ht="15">
      <c r="A205" s="84" t="s">
        <v>1697</v>
      </c>
      <c r="B205" s="84" t="s">
        <v>2059</v>
      </c>
      <c r="C205" s="84">
        <v>2</v>
      </c>
      <c r="D205" s="118">
        <v>0.0024222893974730313</v>
      </c>
      <c r="E205" s="118">
        <v>1.7832908900360547</v>
      </c>
      <c r="F205" s="84" t="s">
        <v>2191</v>
      </c>
      <c r="G205" s="84" t="b">
        <v>0</v>
      </c>
      <c r="H205" s="84" t="b">
        <v>0</v>
      </c>
      <c r="I205" s="84" t="b">
        <v>0</v>
      </c>
      <c r="J205" s="84" t="b">
        <v>0</v>
      </c>
      <c r="K205" s="84" t="b">
        <v>0</v>
      </c>
      <c r="L205" s="84" t="b">
        <v>0</v>
      </c>
    </row>
    <row r="206" spans="1:12" ht="15">
      <c r="A206" s="84" t="s">
        <v>2059</v>
      </c>
      <c r="B206" s="84" t="s">
        <v>2046</v>
      </c>
      <c r="C206" s="84">
        <v>2</v>
      </c>
      <c r="D206" s="118">
        <v>0.0024222893974730313</v>
      </c>
      <c r="E206" s="118">
        <v>2.4522976709946303</v>
      </c>
      <c r="F206" s="84" t="s">
        <v>2191</v>
      </c>
      <c r="G206" s="84" t="b">
        <v>0</v>
      </c>
      <c r="H206" s="84" t="b">
        <v>0</v>
      </c>
      <c r="I206" s="84" t="b">
        <v>0</v>
      </c>
      <c r="J206" s="84" t="b">
        <v>0</v>
      </c>
      <c r="K206" s="84" t="b">
        <v>0</v>
      </c>
      <c r="L206" s="84" t="b">
        <v>0</v>
      </c>
    </row>
    <row r="207" spans="1:12" ht="15">
      <c r="A207" s="84" t="s">
        <v>2046</v>
      </c>
      <c r="B207" s="84" t="s">
        <v>2161</v>
      </c>
      <c r="C207" s="84">
        <v>2</v>
      </c>
      <c r="D207" s="118">
        <v>0.0024222893974730313</v>
      </c>
      <c r="E207" s="118">
        <v>2.804480189105993</v>
      </c>
      <c r="F207" s="84" t="s">
        <v>2191</v>
      </c>
      <c r="G207" s="84" t="b">
        <v>0</v>
      </c>
      <c r="H207" s="84" t="b">
        <v>0</v>
      </c>
      <c r="I207" s="84" t="b">
        <v>0</v>
      </c>
      <c r="J207" s="84" t="b">
        <v>0</v>
      </c>
      <c r="K207" s="84" t="b">
        <v>0</v>
      </c>
      <c r="L207" s="84" t="b">
        <v>0</v>
      </c>
    </row>
    <row r="208" spans="1:12" ht="15">
      <c r="A208" s="84" t="s">
        <v>2161</v>
      </c>
      <c r="B208" s="84" t="s">
        <v>2162</v>
      </c>
      <c r="C208" s="84">
        <v>2</v>
      </c>
      <c r="D208" s="118">
        <v>0.0024222893974730313</v>
      </c>
      <c r="E208" s="118">
        <v>2.804480189105993</v>
      </c>
      <c r="F208" s="84" t="s">
        <v>2191</v>
      </c>
      <c r="G208" s="84" t="b">
        <v>0</v>
      </c>
      <c r="H208" s="84" t="b">
        <v>0</v>
      </c>
      <c r="I208" s="84" t="b">
        <v>0</v>
      </c>
      <c r="J208" s="84" t="b">
        <v>0</v>
      </c>
      <c r="K208" s="84" t="b">
        <v>0</v>
      </c>
      <c r="L208" s="84" t="b">
        <v>0</v>
      </c>
    </row>
    <row r="209" spans="1:12" ht="15">
      <c r="A209" s="84" t="s">
        <v>2162</v>
      </c>
      <c r="B209" s="84" t="s">
        <v>2163</v>
      </c>
      <c r="C209" s="84">
        <v>2</v>
      </c>
      <c r="D209" s="118">
        <v>0.0024222893974730313</v>
      </c>
      <c r="E209" s="118">
        <v>2.804480189105993</v>
      </c>
      <c r="F209" s="84" t="s">
        <v>2191</v>
      </c>
      <c r="G209" s="84" t="b">
        <v>0</v>
      </c>
      <c r="H209" s="84" t="b">
        <v>0</v>
      </c>
      <c r="I209" s="84" t="b">
        <v>0</v>
      </c>
      <c r="J209" s="84" t="b">
        <v>0</v>
      </c>
      <c r="K209" s="84" t="b">
        <v>0</v>
      </c>
      <c r="L209" s="84" t="b">
        <v>0</v>
      </c>
    </row>
    <row r="210" spans="1:12" ht="15">
      <c r="A210" s="84" t="s">
        <v>2163</v>
      </c>
      <c r="B210" s="84" t="s">
        <v>1698</v>
      </c>
      <c r="C210" s="84">
        <v>2</v>
      </c>
      <c r="D210" s="118">
        <v>0.0024222893974730313</v>
      </c>
      <c r="E210" s="118">
        <v>2.151267675330649</v>
      </c>
      <c r="F210" s="84" t="s">
        <v>2191</v>
      </c>
      <c r="G210" s="84" t="b">
        <v>0</v>
      </c>
      <c r="H210" s="84" t="b">
        <v>0</v>
      </c>
      <c r="I210" s="84" t="b">
        <v>0</v>
      </c>
      <c r="J210" s="84" t="b">
        <v>0</v>
      </c>
      <c r="K210" s="84" t="b">
        <v>0</v>
      </c>
      <c r="L210" s="84" t="b">
        <v>0</v>
      </c>
    </row>
    <row r="211" spans="1:12" ht="15">
      <c r="A211" s="84" t="s">
        <v>1711</v>
      </c>
      <c r="B211" s="84" t="s">
        <v>2060</v>
      </c>
      <c r="C211" s="84">
        <v>2</v>
      </c>
      <c r="D211" s="118">
        <v>0.0024222893974730313</v>
      </c>
      <c r="E211" s="118">
        <v>2.151267675330649</v>
      </c>
      <c r="F211" s="84" t="s">
        <v>2191</v>
      </c>
      <c r="G211" s="84" t="b">
        <v>0</v>
      </c>
      <c r="H211" s="84" t="b">
        <v>0</v>
      </c>
      <c r="I211" s="84" t="b">
        <v>0</v>
      </c>
      <c r="J211" s="84" t="b">
        <v>0</v>
      </c>
      <c r="K211" s="84" t="b">
        <v>0</v>
      </c>
      <c r="L211" s="84" t="b">
        <v>0</v>
      </c>
    </row>
    <row r="212" spans="1:12" ht="15">
      <c r="A212" s="84" t="s">
        <v>2060</v>
      </c>
      <c r="B212" s="84" t="s">
        <v>2016</v>
      </c>
      <c r="C212" s="84">
        <v>2</v>
      </c>
      <c r="D212" s="118">
        <v>0.0024222893974730313</v>
      </c>
      <c r="E212" s="118">
        <v>2.3273589343863303</v>
      </c>
      <c r="F212" s="84" t="s">
        <v>2191</v>
      </c>
      <c r="G212" s="84" t="b">
        <v>0</v>
      </c>
      <c r="H212" s="84" t="b">
        <v>0</v>
      </c>
      <c r="I212" s="84" t="b">
        <v>0</v>
      </c>
      <c r="J212" s="84" t="b">
        <v>0</v>
      </c>
      <c r="K212" s="84" t="b">
        <v>0</v>
      </c>
      <c r="L212" s="84" t="b">
        <v>0</v>
      </c>
    </row>
    <row r="213" spans="1:12" ht="15">
      <c r="A213" s="84" t="s">
        <v>2016</v>
      </c>
      <c r="B213" s="84" t="s">
        <v>1734</v>
      </c>
      <c r="C213" s="84">
        <v>2</v>
      </c>
      <c r="D213" s="118">
        <v>0.0024222893974730313</v>
      </c>
      <c r="E213" s="118">
        <v>2.2024201977780304</v>
      </c>
      <c r="F213" s="84" t="s">
        <v>2191</v>
      </c>
      <c r="G213" s="84" t="b">
        <v>0</v>
      </c>
      <c r="H213" s="84" t="b">
        <v>0</v>
      </c>
      <c r="I213" s="84" t="b">
        <v>0</v>
      </c>
      <c r="J213" s="84" t="b">
        <v>0</v>
      </c>
      <c r="K213" s="84" t="b">
        <v>0</v>
      </c>
      <c r="L213" s="84" t="b">
        <v>0</v>
      </c>
    </row>
    <row r="214" spans="1:12" ht="15">
      <c r="A214" s="84" t="s">
        <v>1734</v>
      </c>
      <c r="B214" s="84" t="s">
        <v>1704</v>
      </c>
      <c r="C214" s="84">
        <v>2</v>
      </c>
      <c r="D214" s="118">
        <v>0.0024222893974730313</v>
      </c>
      <c r="E214" s="118">
        <v>1.850237679666668</v>
      </c>
      <c r="F214" s="84" t="s">
        <v>2191</v>
      </c>
      <c r="G214" s="84" t="b">
        <v>0</v>
      </c>
      <c r="H214" s="84" t="b">
        <v>0</v>
      </c>
      <c r="I214" s="84" t="b">
        <v>0</v>
      </c>
      <c r="J214" s="84" t="b">
        <v>0</v>
      </c>
      <c r="K214" s="84" t="b">
        <v>0</v>
      </c>
      <c r="L214" s="84" t="b">
        <v>0</v>
      </c>
    </row>
    <row r="215" spans="1:12" ht="15">
      <c r="A215" s="84" t="s">
        <v>1698</v>
      </c>
      <c r="B215" s="84" t="s">
        <v>2164</v>
      </c>
      <c r="C215" s="84">
        <v>2</v>
      </c>
      <c r="D215" s="118">
        <v>0.0024222893974730313</v>
      </c>
      <c r="E215" s="118">
        <v>2.2604121447557173</v>
      </c>
      <c r="F215" s="84" t="s">
        <v>2191</v>
      </c>
      <c r="G215" s="84" t="b">
        <v>0</v>
      </c>
      <c r="H215" s="84" t="b">
        <v>0</v>
      </c>
      <c r="I215" s="84" t="b">
        <v>0</v>
      </c>
      <c r="J215" s="84" t="b">
        <v>0</v>
      </c>
      <c r="K215" s="84" t="b">
        <v>0</v>
      </c>
      <c r="L215" s="84" t="b">
        <v>0</v>
      </c>
    </row>
    <row r="216" spans="1:12" ht="15">
      <c r="A216" s="84" t="s">
        <v>2164</v>
      </c>
      <c r="B216" s="84" t="s">
        <v>2165</v>
      </c>
      <c r="C216" s="84">
        <v>2</v>
      </c>
      <c r="D216" s="118">
        <v>0.0024222893974730313</v>
      </c>
      <c r="E216" s="118">
        <v>2.804480189105993</v>
      </c>
      <c r="F216" s="84" t="s">
        <v>2191</v>
      </c>
      <c r="G216" s="84" t="b">
        <v>0</v>
      </c>
      <c r="H216" s="84" t="b">
        <v>0</v>
      </c>
      <c r="I216" s="84" t="b">
        <v>0</v>
      </c>
      <c r="J216" s="84" t="b">
        <v>0</v>
      </c>
      <c r="K216" s="84" t="b">
        <v>0</v>
      </c>
      <c r="L216" s="84" t="b">
        <v>0</v>
      </c>
    </row>
    <row r="217" spans="1:12" ht="15">
      <c r="A217" s="84" t="s">
        <v>2165</v>
      </c>
      <c r="B217" s="84" t="s">
        <v>2166</v>
      </c>
      <c r="C217" s="84">
        <v>2</v>
      </c>
      <c r="D217" s="118">
        <v>0.0024222893974730313</v>
      </c>
      <c r="E217" s="118">
        <v>2.804480189105993</v>
      </c>
      <c r="F217" s="84" t="s">
        <v>2191</v>
      </c>
      <c r="G217" s="84" t="b">
        <v>0</v>
      </c>
      <c r="H217" s="84" t="b">
        <v>0</v>
      </c>
      <c r="I217" s="84" t="b">
        <v>0</v>
      </c>
      <c r="J217" s="84" t="b">
        <v>0</v>
      </c>
      <c r="K217" s="84" t="b">
        <v>0</v>
      </c>
      <c r="L217" s="84" t="b">
        <v>0</v>
      </c>
    </row>
    <row r="218" spans="1:12" ht="15">
      <c r="A218" s="84" t="s">
        <v>2166</v>
      </c>
      <c r="B218" s="84" t="s">
        <v>2061</v>
      </c>
      <c r="C218" s="84">
        <v>2</v>
      </c>
      <c r="D218" s="118">
        <v>0.0024222893974730313</v>
      </c>
      <c r="E218" s="118">
        <v>2.6283889300503116</v>
      </c>
      <c r="F218" s="84" t="s">
        <v>2191</v>
      </c>
      <c r="G218" s="84" t="b">
        <v>0</v>
      </c>
      <c r="H218" s="84" t="b">
        <v>0</v>
      </c>
      <c r="I218" s="84" t="b">
        <v>0</v>
      </c>
      <c r="J218" s="84" t="b">
        <v>1</v>
      </c>
      <c r="K218" s="84" t="b">
        <v>0</v>
      </c>
      <c r="L218" s="84" t="b">
        <v>0</v>
      </c>
    </row>
    <row r="219" spans="1:12" ht="15">
      <c r="A219" s="84" t="s">
        <v>2061</v>
      </c>
      <c r="B219" s="84" t="s">
        <v>1721</v>
      </c>
      <c r="C219" s="84">
        <v>2</v>
      </c>
      <c r="D219" s="118">
        <v>0.0024222893974730313</v>
      </c>
      <c r="E219" s="118">
        <v>1.8880262405560677</v>
      </c>
      <c r="F219" s="84" t="s">
        <v>2191</v>
      </c>
      <c r="G219" s="84" t="b">
        <v>1</v>
      </c>
      <c r="H219" s="84" t="b">
        <v>0</v>
      </c>
      <c r="I219" s="84" t="b">
        <v>0</v>
      </c>
      <c r="J219" s="84" t="b">
        <v>0</v>
      </c>
      <c r="K219" s="84" t="b">
        <v>0</v>
      </c>
      <c r="L219" s="84" t="b">
        <v>0</v>
      </c>
    </row>
    <row r="220" spans="1:12" ht="15">
      <c r="A220" s="84" t="s">
        <v>2167</v>
      </c>
      <c r="B220" s="84" t="s">
        <v>2168</v>
      </c>
      <c r="C220" s="84">
        <v>2</v>
      </c>
      <c r="D220" s="118">
        <v>0.0024222893974730313</v>
      </c>
      <c r="E220" s="118">
        <v>2.804480189105993</v>
      </c>
      <c r="F220" s="84" t="s">
        <v>2191</v>
      </c>
      <c r="G220" s="84" t="b">
        <v>0</v>
      </c>
      <c r="H220" s="84" t="b">
        <v>0</v>
      </c>
      <c r="I220" s="84" t="b">
        <v>0</v>
      </c>
      <c r="J220" s="84" t="b">
        <v>0</v>
      </c>
      <c r="K220" s="84" t="b">
        <v>0</v>
      </c>
      <c r="L220" s="84" t="b">
        <v>0</v>
      </c>
    </row>
    <row r="221" spans="1:12" ht="15">
      <c r="A221" s="84" t="s">
        <v>2168</v>
      </c>
      <c r="B221" s="84" t="s">
        <v>2169</v>
      </c>
      <c r="C221" s="84">
        <v>2</v>
      </c>
      <c r="D221" s="118">
        <v>0.0024222893974730313</v>
      </c>
      <c r="E221" s="118">
        <v>2.804480189105993</v>
      </c>
      <c r="F221" s="84" t="s">
        <v>2191</v>
      </c>
      <c r="G221" s="84" t="b">
        <v>0</v>
      </c>
      <c r="H221" s="84" t="b">
        <v>0</v>
      </c>
      <c r="I221" s="84" t="b">
        <v>0</v>
      </c>
      <c r="J221" s="84" t="b">
        <v>0</v>
      </c>
      <c r="K221" s="84" t="b">
        <v>0</v>
      </c>
      <c r="L221" s="84" t="b">
        <v>0</v>
      </c>
    </row>
    <row r="222" spans="1:12" ht="15">
      <c r="A222" s="84" t="s">
        <v>2169</v>
      </c>
      <c r="B222" s="84" t="s">
        <v>2170</v>
      </c>
      <c r="C222" s="84">
        <v>2</v>
      </c>
      <c r="D222" s="118">
        <v>0.0024222893974730313</v>
      </c>
      <c r="E222" s="118">
        <v>2.804480189105993</v>
      </c>
      <c r="F222" s="84" t="s">
        <v>2191</v>
      </c>
      <c r="G222" s="84" t="b">
        <v>0</v>
      </c>
      <c r="H222" s="84" t="b">
        <v>0</v>
      </c>
      <c r="I222" s="84" t="b">
        <v>0</v>
      </c>
      <c r="J222" s="84" t="b">
        <v>0</v>
      </c>
      <c r="K222" s="84" t="b">
        <v>0</v>
      </c>
      <c r="L222" s="84" t="b">
        <v>0</v>
      </c>
    </row>
    <row r="223" spans="1:12" ht="15">
      <c r="A223" s="84" t="s">
        <v>2170</v>
      </c>
      <c r="B223" s="84" t="s">
        <v>2171</v>
      </c>
      <c r="C223" s="84">
        <v>2</v>
      </c>
      <c r="D223" s="118">
        <v>0.0024222893974730313</v>
      </c>
      <c r="E223" s="118">
        <v>2.804480189105993</v>
      </c>
      <c r="F223" s="84" t="s">
        <v>2191</v>
      </c>
      <c r="G223" s="84" t="b">
        <v>0</v>
      </c>
      <c r="H223" s="84" t="b">
        <v>0</v>
      </c>
      <c r="I223" s="84" t="b">
        <v>0</v>
      </c>
      <c r="J223" s="84" t="b">
        <v>0</v>
      </c>
      <c r="K223" s="84" t="b">
        <v>0</v>
      </c>
      <c r="L223" s="84" t="b">
        <v>0</v>
      </c>
    </row>
    <row r="224" spans="1:12" ht="15">
      <c r="A224" s="84" t="s">
        <v>2171</v>
      </c>
      <c r="B224" s="84" t="s">
        <v>2172</v>
      </c>
      <c r="C224" s="84">
        <v>2</v>
      </c>
      <c r="D224" s="118">
        <v>0.0024222893974730313</v>
      </c>
      <c r="E224" s="118">
        <v>2.804480189105993</v>
      </c>
      <c r="F224" s="84" t="s">
        <v>2191</v>
      </c>
      <c r="G224" s="84" t="b">
        <v>0</v>
      </c>
      <c r="H224" s="84" t="b">
        <v>0</v>
      </c>
      <c r="I224" s="84" t="b">
        <v>0</v>
      </c>
      <c r="J224" s="84" t="b">
        <v>0</v>
      </c>
      <c r="K224" s="84" t="b">
        <v>0</v>
      </c>
      <c r="L224" s="84" t="b">
        <v>0</v>
      </c>
    </row>
    <row r="225" spans="1:12" ht="15">
      <c r="A225" s="84" t="s">
        <v>2172</v>
      </c>
      <c r="B225" s="84" t="s">
        <v>2173</v>
      </c>
      <c r="C225" s="84">
        <v>2</v>
      </c>
      <c r="D225" s="118">
        <v>0.0024222893974730313</v>
      </c>
      <c r="E225" s="118">
        <v>2.804480189105993</v>
      </c>
      <c r="F225" s="84" t="s">
        <v>2191</v>
      </c>
      <c r="G225" s="84" t="b">
        <v>0</v>
      </c>
      <c r="H225" s="84" t="b">
        <v>0</v>
      </c>
      <c r="I225" s="84" t="b">
        <v>0</v>
      </c>
      <c r="J225" s="84" t="b">
        <v>0</v>
      </c>
      <c r="K225" s="84" t="b">
        <v>0</v>
      </c>
      <c r="L225" s="84" t="b">
        <v>0</v>
      </c>
    </row>
    <row r="226" spans="1:12" ht="15">
      <c r="A226" s="84" t="s">
        <v>2173</v>
      </c>
      <c r="B226" s="84" t="s">
        <v>2014</v>
      </c>
      <c r="C226" s="84">
        <v>2</v>
      </c>
      <c r="D226" s="118">
        <v>0.0024222893974730313</v>
      </c>
      <c r="E226" s="118">
        <v>2.5034501934420117</v>
      </c>
      <c r="F226" s="84" t="s">
        <v>2191</v>
      </c>
      <c r="G226" s="84" t="b">
        <v>0</v>
      </c>
      <c r="H226" s="84" t="b">
        <v>0</v>
      </c>
      <c r="I226" s="84" t="b">
        <v>0</v>
      </c>
      <c r="J226" s="84" t="b">
        <v>0</v>
      </c>
      <c r="K226" s="84" t="b">
        <v>0</v>
      </c>
      <c r="L226" s="84" t="b">
        <v>0</v>
      </c>
    </row>
    <row r="227" spans="1:12" ht="15">
      <c r="A227" s="84" t="s">
        <v>2014</v>
      </c>
      <c r="B227" s="84" t="s">
        <v>2174</v>
      </c>
      <c r="C227" s="84">
        <v>2</v>
      </c>
      <c r="D227" s="118">
        <v>0.0024222893974730313</v>
      </c>
      <c r="E227" s="118">
        <v>2.5034501934420117</v>
      </c>
      <c r="F227" s="84" t="s">
        <v>2191</v>
      </c>
      <c r="G227" s="84" t="b">
        <v>0</v>
      </c>
      <c r="H227" s="84" t="b">
        <v>0</v>
      </c>
      <c r="I227" s="84" t="b">
        <v>0</v>
      </c>
      <c r="J227" s="84" t="b">
        <v>0</v>
      </c>
      <c r="K227" s="84" t="b">
        <v>1</v>
      </c>
      <c r="L227" s="84" t="b">
        <v>0</v>
      </c>
    </row>
    <row r="228" spans="1:12" ht="15">
      <c r="A228" s="84" t="s">
        <v>2174</v>
      </c>
      <c r="B228" s="84" t="s">
        <v>2175</v>
      </c>
      <c r="C228" s="84">
        <v>2</v>
      </c>
      <c r="D228" s="118">
        <v>0.0024222893974730313</v>
      </c>
      <c r="E228" s="118">
        <v>2.804480189105993</v>
      </c>
      <c r="F228" s="84" t="s">
        <v>2191</v>
      </c>
      <c r="G228" s="84" t="b">
        <v>0</v>
      </c>
      <c r="H228" s="84" t="b">
        <v>1</v>
      </c>
      <c r="I228" s="84" t="b">
        <v>0</v>
      </c>
      <c r="J228" s="84" t="b">
        <v>0</v>
      </c>
      <c r="K228" s="84" t="b">
        <v>0</v>
      </c>
      <c r="L228" s="84" t="b">
        <v>0</v>
      </c>
    </row>
    <row r="229" spans="1:12" ht="15">
      <c r="A229" s="84" t="s">
        <v>1998</v>
      </c>
      <c r="B229" s="84" t="s">
        <v>2176</v>
      </c>
      <c r="C229" s="84">
        <v>2</v>
      </c>
      <c r="D229" s="118">
        <v>0.0024222893974730313</v>
      </c>
      <c r="E229" s="118">
        <v>2.3273589343863303</v>
      </c>
      <c r="F229" s="84" t="s">
        <v>2191</v>
      </c>
      <c r="G229" s="84" t="b">
        <v>0</v>
      </c>
      <c r="H229" s="84" t="b">
        <v>0</v>
      </c>
      <c r="I229" s="84" t="b">
        <v>0</v>
      </c>
      <c r="J229" s="84" t="b">
        <v>0</v>
      </c>
      <c r="K229" s="84" t="b">
        <v>0</v>
      </c>
      <c r="L229" s="84" t="b">
        <v>0</v>
      </c>
    </row>
    <row r="230" spans="1:12" ht="15">
      <c r="A230" s="84" t="s">
        <v>2176</v>
      </c>
      <c r="B230" s="84" t="s">
        <v>1697</v>
      </c>
      <c r="C230" s="84">
        <v>2</v>
      </c>
      <c r="D230" s="118">
        <v>0.0024222893974730313</v>
      </c>
      <c r="E230" s="118">
        <v>1.959382149091736</v>
      </c>
      <c r="F230" s="84" t="s">
        <v>2191</v>
      </c>
      <c r="G230" s="84" t="b">
        <v>0</v>
      </c>
      <c r="H230" s="84" t="b">
        <v>0</v>
      </c>
      <c r="I230" s="84" t="b">
        <v>0</v>
      </c>
      <c r="J230" s="84" t="b">
        <v>0</v>
      </c>
      <c r="K230" s="84" t="b">
        <v>0</v>
      </c>
      <c r="L230" s="84" t="b">
        <v>0</v>
      </c>
    </row>
    <row r="231" spans="1:12" ht="15">
      <c r="A231" s="84" t="s">
        <v>1697</v>
      </c>
      <c r="B231" s="84" t="s">
        <v>2177</v>
      </c>
      <c r="C231" s="84">
        <v>2</v>
      </c>
      <c r="D231" s="118">
        <v>0.0024222893974730313</v>
      </c>
      <c r="E231" s="118">
        <v>1.959382149091736</v>
      </c>
      <c r="F231" s="84" t="s">
        <v>2191</v>
      </c>
      <c r="G231" s="84" t="b">
        <v>0</v>
      </c>
      <c r="H231" s="84" t="b">
        <v>0</v>
      </c>
      <c r="I231" s="84" t="b">
        <v>0</v>
      </c>
      <c r="J231" s="84" t="b">
        <v>0</v>
      </c>
      <c r="K231" s="84" t="b">
        <v>0</v>
      </c>
      <c r="L231" s="84" t="b">
        <v>0</v>
      </c>
    </row>
    <row r="232" spans="1:12" ht="15">
      <c r="A232" s="84" t="s">
        <v>2177</v>
      </c>
      <c r="B232" s="84" t="s">
        <v>1997</v>
      </c>
      <c r="C232" s="84">
        <v>2</v>
      </c>
      <c r="D232" s="118">
        <v>0.0024222893974730313</v>
      </c>
      <c r="E232" s="118">
        <v>2.406540180433955</v>
      </c>
      <c r="F232" s="84" t="s">
        <v>2191</v>
      </c>
      <c r="G232" s="84" t="b">
        <v>0</v>
      </c>
      <c r="H232" s="84" t="b">
        <v>0</v>
      </c>
      <c r="I232" s="84" t="b">
        <v>0</v>
      </c>
      <c r="J232" s="84" t="b">
        <v>0</v>
      </c>
      <c r="K232" s="84" t="b">
        <v>0</v>
      </c>
      <c r="L232" s="84" t="b">
        <v>0</v>
      </c>
    </row>
    <row r="233" spans="1:12" ht="15">
      <c r="A233" s="84" t="s">
        <v>1998</v>
      </c>
      <c r="B233" s="84" t="s">
        <v>2178</v>
      </c>
      <c r="C233" s="84">
        <v>2</v>
      </c>
      <c r="D233" s="118">
        <v>0.0024222893974730313</v>
      </c>
      <c r="E233" s="118">
        <v>2.3273589343863303</v>
      </c>
      <c r="F233" s="84" t="s">
        <v>2191</v>
      </c>
      <c r="G233" s="84" t="b">
        <v>0</v>
      </c>
      <c r="H233" s="84" t="b">
        <v>0</v>
      </c>
      <c r="I233" s="84" t="b">
        <v>0</v>
      </c>
      <c r="J233" s="84" t="b">
        <v>0</v>
      </c>
      <c r="K233" s="84" t="b">
        <v>0</v>
      </c>
      <c r="L233" s="84" t="b">
        <v>0</v>
      </c>
    </row>
    <row r="234" spans="1:12" ht="15">
      <c r="A234" s="84" t="s">
        <v>2178</v>
      </c>
      <c r="B234" s="84" t="s">
        <v>2179</v>
      </c>
      <c r="C234" s="84">
        <v>2</v>
      </c>
      <c r="D234" s="118">
        <v>0.0024222893974730313</v>
      </c>
      <c r="E234" s="118">
        <v>2.804480189105993</v>
      </c>
      <c r="F234" s="84" t="s">
        <v>2191</v>
      </c>
      <c r="G234" s="84" t="b">
        <v>0</v>
      </c>
      <c r="H234" s="84" t="b">
        <v>0</v>
      </c>
      <c r="I234" s="84" t="b">
        <v>0</v>
      </c>
      <c r="J234" s="84" t="b">
        <v>0</v>
      </c>
      <c r="K234" s="84" t="b">
        <v>0</v>
      </c>
      <c r="L234" s="84" t="b">
        <v>0</v>
      </c>
    </row>
    <row r="235" spans="1:12" ht="15">
      <c r="A235" s="84" t="s">
        <v>2179</v>
      </c>
      <c r="B235" s="84" t="s">
        <v>1694</v>
      </c>
      <c r="C235" s="84">
        <v>2</v>
      </c>
      <c r="D235" s="118">
        <v>0.0024222893974730313</v>
      </c>
      <c r="E235" s="118">
        <v>2.1055101847699738</v>
      </c>
      <c r="F235" s="84" t="s">
        <v>2191</v>
      </c>
      <c r="G235" s="84" t="b">
        <v>0</v>
      </c>
      <c r="H235" s="84" t="b">
        <v>0</v>
      </c>
      <c r="I235" s="84" t="b">
        <v>0</v>
      </c>
      <c r="J235" s="84" t="b">
        <v>0</v>
      </c>
      <c r="K235" s="84" t="b">
        <v>0</v>
      </c>
      <c r="L235" s="84" t="b">
        <v>0</v>
      </c>
    </row>
    <row r="236" spans="1:12" ht="15">
      <c r="A236" s="84" t="s">
        <v>1694</v>
      </c>
      <c r="B236" s="84" t="s">
        <v>2180</v>
      </c>
      <c r="C236" s="84">
        <v>2</v>
      </c>
      <c r="D236" s="118">
        <v>0.0024222893974730313</v>
      </c>
      <c r="E236" s="118">
        <v>2.151267675330649</v>
      </c>
      <c r="F236" s="84" t="s">
        <v>2191</v>
      </c>
      <c r="G236" s="84" t="b">
        <v>0</v>
      </c>
      <c r="H236" s="84" t="b">
        <v>0</v>
      </c>
      <c r="I236" s="84" t="b">
        <v>0</v>
      </c>
      <c r="J236" s="84" t="b">
        <v>0</v>
      </c>
      <c r="K236" s="84" t="b">
        <v>0</v>
      </c>
      <c r="L236" s="84" t="b">
        <v>0</v>
      </c>
    </row>
    <row r="237" spans="1:12" ht="15">
      <c r="A237" s="84" t="s">
        <v>2180</v>
      </c>
      <c r="B237" s="84" t="s">
        <v>2181</v>
      </c>
      <c r="C237" s="84">
        <v>2</v>
      </c>
      <c r="D237" s="118">
        <v>0.0024222893974730313</v>
      </c>
      <c r="E237" s="118">
        <v>2.804480189105993</v>
      </c>
      <c r="F237" s="84" t="s">
        <v>2191</v>
      </c>
      <c r="G237" s="84" t="b">
        <v>0</v>
      </c>
      <c r="H237" s="84" t="b">
        <v>0</v>
      </c>
      <c r="I237" s="84" t="b">
        <v>0</v>
      </c>
      <c r="J237" s="84" t="b">
        <v>0</v>
      </c>
      <c r="K237" s="84" t="b">
        <v>0</v>
      </c>
      <c r="L237" s="84" t="b">
        <v>0</v>
      </c>
    </row>
    <row r="238" spans="1:12" ht="15">
      <c r="A238" s="84" t="s">
        <v>2181</v>
      </c>
      <c r="B238" s="84" t="s">
        <v>1694</v>
      </c>
      <c r="C238" s="84">
        <v>2</v>
      </c>
      <c r="D238" s="118">
        <v>0.0024222893974730313</v>
      </c>
      <c r="E238" s="118">
        <v>2.1055101847699738</v>
      </c>
      <c r="F238" s="84" t="s">
        <v>2191</v>
      </c>
      <c r="G238" s="84" t="b">
        <v>0</v>
      </c>
      <c r="H238" s="84" t="b">
        <v>0</v>
      </c>
      <c r="I238" s="84" t="b">
        <v>0</v>
      </c>
      <c r="J238" s="84" t="b">
        <v>0</v>
      </c>
      <c r="K238" s="84" t="b">
        <v>0</v>
      </c>
      <c r="L238" s="84" t="b">
        <v>0</v>
      </c>
    </row>
    <row r="239" spans="1:12" ht="15">
      <c r="A239" s="84" t="s">
        <v>1694</v>
      </c>
      <c r="B239" s="84" t="s">
        <v>2182</v>
      </c>
      <c r="C239" s="84">
        <v>2</v>
      </c>
      <c r="D239" s="118">
        <v>0.0024222893974730313</v>
      </c>
      <c r="E239" s="118">
        <v>2.151267675330649</v>
      </c>
      <c r="F239" s="84" t="s">
        <v>2191</v>
      </c>
      <c r="G239" s="84" t="b">
        <v>0</v>
      </c>
      <c r="H239" s="84" t="b">
        <v>0</v>
      </c>
      <c r="I239" s="84" t="b">
        <v>0</v>
      </c>
      <c r="J239" s="84" t="b">
        <v>0</v>
      </c>
      <c r="K239" s="84" t="b">
        <v>1</v>
      </c>
      <c r="L239" s="84" t="b">
        <v>0</v>
      </c>
    </row>
    <row r="240" spans="1:12" ht="15">
      <c r="A240" s="84" t="s">
        <v>2182</v>
      </c>
      <c r="B240" s="84" t="s">
        <v>2063</v>
      </c>
      <c r="C240" s="84">
        <v>2</v>
      </c>
      <c r="D240" s="118">
        <v>0.0024222893974730313</v>
      </c>
      <c r="E240" s="118">
        <v>2.6283889300503116</v>
      </c>
      <c r="F240" s="84" t="s">
        <v>2191</v>
      </c>
      <c r="G240" s="84" t="b">
        <v>0</v>
      </c>
      <c r="H240" s="84" t="b">
        <v>1</v>
      </c>
      <c r="I240" s="84" t="b">
        <v>0</v>
      </c>
      <c r="J240" s="84" t="b">
        <v>0</v>
      </c>
      <c r="K240" s="84" t="b">
        <v>0</v>
      </c>
      <c r="L240" s="84" t="b">
        <v>0</v>
      </c>
    </row>
    <row r="241" spans="1:12" ht="15">
      <c r="A241" s="84" t="s">
        <v>269</v>
      </c>
      <c r="B241" s="84" t="s">
        <v>263</v>
      </c>
      <c r="C241" s="84">
        <v>2</v>
      </c>
      <c r="D241" s="118">
        <v>0.0024222893974730313</v>
      </c>
      <c r="E241" s="118">
        <v>2.026328938722349</v>
      </c>
      <c r="F241" s="84" t="s">
        <v>2191</v>
      </c>
      <c r="G241" s="84" t="b">
        <v>0</v>
      </c>
      <c r="H241" s="84" t="b">
        <v>0</v>
      </c>
      <c r="I241" s="84" t="b">
        <v>0</v>
      </c>
      <c r="J241" s="84" t="b">
        <v>0</v>
      </c>
      <c r="K241" s="84" t="b">
        <v>0</v>
      </c>
      <c r="L241" s="84" t="b">
        <v>0</v>
      </c>
    </row>
    <row r="242" spans="1:12" ht="15">
      <c r="A242" s="84" t="s">
        <v>268</v>
      </c>
      <c r="B242" s="84" t="s">
        <v>267</v>
      </c>
      <c r="C242" s="84">
        <v>2</v>
      </c>
      <c r="D242" s="118">
        <v>0.0024222893974730313</v>
      </c>
      <c r="E242" s="118">
        <v>2.804480189105993</v>
      </c>
      <c r="F242" s="84" t="s">
        <v>2191</v>
      </c>
      <c r="G242" s="84" t="b">
        <v>0</v>
      </c>
      <c r="H242" s="84" t="b">
        <v>0</v>
      </c>
      <c r="I242" s="84" t="b">
        <v>0</v>
      </c>
      <c r="J242" s="84" t="b">
        <v>0</v>
      </c>
      <c r="K242" s="84" t="b">
        <v>0</v>
      </c>
      <c r="L242" s="84" t="b">
        <v>0</v>
      </c>
    </row>
    <row r="243" spans="1:12" ht="15">
      <c r="A243" s="84" t="s">
        <v>2003</v>
      </c>
      <c r="B243" s="84" t="s">
        <v>2188</v>
      </c>
      <c r="C243" s="84">
        <v>2</v>
      </c>
      <c r="D243" s="118">
        <v>0.002863358988189487</v>
      </c>
      <c r="E243" s="118">
        <v>2.406540180433955</v>
      </c>
      <c r="F243" s="84" t="s">
        <v>2191</v>
      </c>
      <c r="G243" s="84" t="b">
        <v>0</v>
      </c>
      <c r="H243" s="84" t="b">
        <v>0</v>
      </c>
      <c r="I243" s="84" t="b">
        <v>0</v>
      </c>
      <c r="J243" s="84" t="b">
        <v>1</v>
      </c>
      <c r="K243" s="84" t="b">
        <v>0</v>
      </c>
      <c r="L243" s="84" t="b">
        <v>0</v>
      </c>
    </row>
    <row r="244" spans="1:12" ht="15">
      <c r="A244" s="84" t="s">
        <v>253</v>
      </c>
      <c r="B244" s="84" t="s">
        <v>274</v>
      </c>
      <c r="C244" s="84">
        <v>10</v>
      </c>
      <c r="D244" s="118">
        <v>0.008903119619228404</v>
      </c>
      <c r="E244" s="118">
        <v>1.580661846626732</v>
      </c>
      <c r="F244" s="84" t="s">
        <v>1585</v>
      </c>
      <c r="G244" s="84" t="b">
        <v>0</v>
      </c>
      <c r="H244" s="84" t="b">
        <v>0</v>
      </c>
      <c r="I244" s="84" t="b">
        <v>0</v>
      </c>
      <c r="J244" s="84" t="b">
        <v>0</v>
      </c>
      <c r="K244" s="84" t="b">
        <v>0</v>
      </c>
      <c r="L244" s="84" t="b">
        <v>0</v>
      </c>
    </row>
    <row r="245" spans="1:12" ht="15">
      <c r="A245" s="84" t="s">
        <v>2000</v>
      </c>
      <c r="B245" s="84" t="s">
        <v>2001</v>
      </c>
      <c r="C245" s="84">
        <v>6</v>
      </c>
      <c r="D245" s="118">
        <v>0.0069097074578717155</v>
      </c>
      <c r="E245" s="118">
        <v>2.12057393120585</v>
      </c>
      <c r="F245" s="84" t="s">
        <v>1585</v>
      </c>
      <c r="G245" s="84" t="b">
        <v>0</v>
      </c>
      <c r="H245" s="84" t="b">
        <v>0</v>
      </c>
      <c r="I245" s="84" t="b">
        <v>0</v>
      </c>
      <c r="J245" s="84" t="b">
        <v>0</v>
      </c>
      <c r="K245" s="84" t="b">
        <v>0</v>
      </c>
      <c r="L245" s="84" t="b">
        <v>0</v>
      </c>
    </row>
    <row r="246" spans="1:12" ht="15">
      <c r="A246" s="84" t="s">
        <v>1997</v>
      </c>
      <c r="B246" s="84" t="s">
        <v>1998</v>
      </c>
      <c r="C246" s="84">
        <v>6</v>
      </c>
      <c r="D246" s="118">
        <v>0.008154168652611512</v>
      </c>
      <c r="E246" s="118">
        <v>2.12057393120585</v>
      </c>
      <c r="F246" s="84" t="s">
        <v>1585</v>
      </c>
      <c r="G246" s="84" t="b">
        <v>0</v>
      </c>
      <c r="H246" s="84" t="b">
        <v>0</v>
      </c>
      <c r="I246" s="84" t="b">
        <v>0</v>
      </c>
      <c r="J246" s="84" t="b">
        <v>0</v>
      </c>
      <c r="K246" s="84" t="b">
        <v>0</v>
      </c>
      <c r="L246" s="84" t="b">
        <v>0</v>
      </c>
    </row>
    <row r="247" spans="1:12" ht="15">
      <c r="A247" s="84" t="s">
        <v>1999</v>
      </c>
      <c r="B247" s="84" t="s">
        <v>2009</v>
      </c>
      <c r="C247" s="84">
        <v>5</v>
      </c>
      <c r="D247" s="118">
        <v>0.006224410196327873</v>
      </c>
      <c r="E247" s="118">
        <v>2.12057393120585</v>
      </c>
      <c r="F247" s="84" t="s">
        <v>1585</v>
      </c>
      <c r="G247" s="84" t="b">
        <v>0</v>
      </c>
      <c r="H247" s="84" t="b">
        <v>0</v>
      </c>
      <c r="I247" s="84" t="b">
        <v>0</v>
      </c>
      <c r="J247" s="84" t="b">
        <v>0</v>
      </c>
      <c r="K247" s="84" t="b">
        <v>0</v>
      </c>
      <c r="L247" s="84" t="b">
        <v>0</v>
      </c>
    </row>
    <row r="248" spans="1:12" ht="15">
      <c r="A248" s="84" t="s">
        <v>2009</v>
      </c>
      <c r="B248" s="84" t="s">
        <v>2000</v>
      </c>
      <c r="C248" s="84">
        <v>5</v>
      </c>
      <c r="D248" s="118">
        <v>0.006224410196327873</v>
      </c>
      <c r="E248" s="118">
        <v>2.12057393120585</v>
      </c>
      <c r="F248" s="84" t="s">
        <v>1585</v>
      </c>
      <c r="G248" s="84" t="b">
        <v>0</v>
      </c>
      <c r="H248" s="84" t="b">
        <v>0</v>
      </c>
      <c r="I248" s="84" t="b">
        <v>0</v>
      </c>
      <c r="J248" s="84" t="b">
        <v>0</v>
      </c>
      <c r="K248" s="84" t="b">
        <v>0</v>
      </c>
      <c r="L248" s="84" t="b">
        <v>0</v>
      </c>
    </row>
    <row r="249" spans="1:12" ht="15">
      <c r="A249" s="84" t="s">
        <v>1721</v>
      </c>
      <c r="B249" s="84" t="s">
        <v>1722</v>
      </c>
      <c r="C249" s="84">
        <v>5</v>
      </c>
      <c r="D249" s="118">
        <v>0.006224410196327873</v>
      </c>
      <c r="E249" s="118">
        <v>2.1997551772534747</v>
      </c>
      <c r="F249" s="84" t="s">
        <v>1585</v>
      </c>
      <c r="G249" s="84" t="b">
        <v>0</v>
      </c>
      <c r="H249" s="84" t="b">
        <v>0</v>
      </c>
      <c r="I249" s="84" t="b">
        <v>0</v>
      </c>
      <c r="J249" s="84" t="b">
        <v>0</v>
      </c>
      <c r="K249" s="84" t="b">
        <v>0</v>
      </c>
      <c r="L249" s="84" t="b">
        <v>0</v>
      </c>
    </row>
    <row r="250" spans="1:12" ht="15">
      <c r="A250" s="84" t="s">
        <v>1722</v>
      </c>
      <c r="B250" s="84" t="s">
        <v>1723</v>
      </c>
      <c r="C250" s="84">
        <v>5</v>
      </c>
      <c r="D250" s="118">
        <v>0.006224410196327873</v>
      </c>
      <c r="E250" s="118">
        <v>2.1997551772534747</v>
      </c>
      <c r="F250" s="84" t="s">
        <v>1585</v>
      </c>
      <c r="G250" s="84" t="b">
        <v>0</v>
      </c>
      <c r="H250" s="84" t="b">
        <v>0</v>
      </c>
      <c r="I250" s="84" t="b">
        <v>0</v>
      </c>
      <c r="J250" s="84" t="b">
        <v>0</v>
      </c>
      <c r="K250" s="84" t="b">
        <v>0</v>
      </c>
      <c r="L250" s="84" t="b">
        <v>0</v>
      </c>
    </row>
    <row r="251" spans="1:12" ht="15">
      <c r="A251" s="84" t="s">
        <v>263</v>
      </c>
      <c r="B251" s="84" t="s">
        <v>320</v>
      </c>
      <c r="C251" s="84">
        <v>4</v>
      </c>
      <c r="D251" s="118">
        <v>0.005436112435074341</v>
      </c>
      <c r="E251" s="118">
        <v>1.9444826721501687</v>
      </c>
      <c r="F251" s="84" t="s">
        <v>1585</v>
      </c>
      <c r="G251" s="84" t="b">
        <v>0</v>
      </c>
      <c r="H251" s="84" t="b">
        <v>0</v>
      </c>
      <c r="I251" s="84" t="b">
        <v>0</v>
      </c>
      <c r="J251" s="84" t="b">
        <v>0</v>
      </c>
      <c r="K251" s="84" t="b">
        <v>0</v>
      </c>
      <c r="L251" s="84" t="b">
        <v>0</v>
      </c>
    </row>
    <row r="252" spans="1:12" ht="15">
      <c r="A252" s="84" t="s">
        <v>1704</v>
      </c>
      <c r="B252" s="84" t="s">
        <v>1698</v>
      </c>
      <c r="C252" s="84">
        <v>4</v>
      </c>
      <c r="D252" s="118">
        <v>0.005436112435074341</v>
      </c>
      <c r="E252" s="118">
        <v>1.9567171285671803</v>
      </c>
      <c r="F252" s="84" t="s">
        <v>1585</v>
      </c>
      <c r="G252" s="84" t="b">
        <v>0</v>
      </c>
      <c r="H252" s="84" t="b">
        <v>0</v>
      </c>
      <c r="I252" s="84" t="b">
        <v>0</v>
      </c>
      <c r="J252" s="84" t="b">
        <v>0</v>
      </c>
      <c r="K252" s="84" t="b">
        <v>0</v>
      </c>
      <c r="L252" s="84" t="b">
        <v>0</v>
      </c>
    </row>
    <row r="253" spans="1:12" ht="15">
      <c r="A253" s="84" t="s">
        <v>2006</v>
      </c>
      <c r="B253" s="84" t="s">
        <v>1695</v>
      </c>
      <c r="C253" s="84">
        <v>4</v>
      </c>
      <c r="D253" s="118">
        <v>0.005436112435074341</v>
      </c>
      <c r="E253" s="118">
        <v>1.8475726591421122</v>
      </c>
      <c r="F253" s="84" t="s">
        <v>1585</v>
      </c>
      <c r="G253" s="84" t="b">
        <v>0</v>
      </c>
      <c r="H253" s="84" t="b">
        <v>0</v>
      </c>
      <c r="I253" s="84" t="b">
        <v>0</v>
      </c>
      <c r="J253" s="84" t="b">
        <v>1</v>
      </c>
      <c r="K253" s="84" t="b">
        <v>0</v>
      </c>
      <c r="L253" s="84" t="b">
        <v>0</v>
      </c>
    </row>
    <row r="254" spans="1:12" ht="15">
      <c r="A254" s="84" t="s">
        <v>1695</v>
      </c>
      <c r="B254" s="84" t="s">
        <v>2017</v>
      </c>
      <c r="C254" s="84">
        <v>4</v>
      </c>
      <c r="D254" s="118">
        <v>0.005436112435074341</v>
      </c>
      <c r="E254" s="118">
        <v>1.9444826721501687</v>
      </c>
      <c r="F254" s="84" t="s">
        <v>1585</v>
      </c>
      <c r="G254" s="84" t="b">
        <v>1</v>
      </c>
      <c r="H254" s="84" t="b">
        <v>0</v>
      </c>
      <c r="I254" s="84" t="b">
        <v>0</v>
      </c>
      <c r="J254" s="84" t="b">
        <v>0</v>
      </c>
      <c r="K254" s="84" t="b">
        <v>0</v>
      </c>
      <c r="L254" s="84" t="b">
        <v>0</v>
      </c>
    </row>
    <row r="255" spans="1:12" ht="15">
      <c r="A255" s="84" t="s">
        <v>2017</v>
      </c>
      <c r="B255" s="84" t="s">
        <v>1695</v>
      </c>
      <c r="C255" s="84">
        <v>4</v>
      </c>
      <c r="D255" s="118">
        <v>0.005436112435074341</v>
      </c>
      <c r="E255" s="118">
        <v>1.9444826721501687</v>
      </c>
      <c r="F255" s="84" t="s">
        <v>1585</v>
      </c>
      <c r="G255" s="84" t="b">
        <v>0</v>
      </c>
      <c r="H255" s="84" t="b">
        <v>0</v>
      </c>
      <c r="I255" s="84" t="b">
        <v>0</v>
      </c>
      <c r="J255" s="84" t="b">
        <v>1</v>
      </c>
      <c r="K255" s="84" t="b">
        <v>0</v>
      </c>
      <c r="L255" s="84" t="b">
        <v>0</v>
      </c>
    </row>
    <row r="256" spans="1:12" ht="15">
      <c r="A256" s="84" t="s">
        <v>2022</v>
      </c>
      <c r="B256" s="84" t="s">
        <v>2023</v>
      </c>
      <c r="C256" s="84">
        <v>4</v>
      </c>
      <c r="D256" s="118">
        <v>0.006854392744445277</v>
      </c>
      <c r="E256" s="118">
        <v>2.296665190261531</v>
      </c>
      <c r="F256" s="84" t="s">
        <v>1585</v>
      </c>
      <c r="G256" s="84" t="b">
        <v>0</v>
      </c>
      <c r="H256" s="84" t="b">
        <v>0</v>
      </c>
      <c r="I256" s="84" t="b">
        <v>0</v>
      </c>
      <c r="J256" s="84" t="b">
        <v>0</v>
      </c>
      <c r="K256" s="84" t="b">
        <v>1</v>
      </c>
      <c r="L256" s="84" t="b">
        <v>0</v>
      </c>
    </row>
    <row r="257" spans="1:12" ht="15">
      <c r="A257" s="84" t="s">
        <v>2027</v>
      </c>
      <c r="B257" s="84" t="s">
        <v>2028</v>
      </c>
      <c r="C257" s="84">
        <v>3</v>
      </c>
      <c r="D257" s="118">
        <v>0.00451856396096406</v>
      </c>
      <c r="E257" s="118">
        <v>2.4216039268698313</v>
      </c>
      <c r="F257" s="84" t="s">
        <v>1585</v>
      </c>
      <c r="G257" s="84" t="b">
        <v>0</v>
      </c>
      <c r="H257" s="84" t="b">
        <v>0</v>
      </c>
      <c r="I257" s="84" t="b">
        <v>0</v>
      </c>
      <c r="J257" s="84" t="b">
        <v>0</v>
      </c>
      <c r="K257" s="84" t="b">
        <v>0</v>
      </c>
      <c r="L257" s="84" t="b">
        <v>0</v>
      </c>
    </row>
    <row r="258" spans="1:12" ht="15">
      <c r="A258" s="84" t="s">
        <v>2028</v>
      </c>
      <c r="B258" s="84" t="s">
        <v>2029</v>
      </c>
      <c r="C258" s="84">
        <v>3</v>
      </c>
      <c r="D258" s="118">
        <v>0.00451856396096406</v>
      </c>
      <c r="E258" s="118">
        <v>2.4216039268698313</v>
      </c>
      <c r="F258" s="84" t="s">
        <v>1585</v>
      </c>
      <c r="G258" s="84" t="b">
        <v>0</v>
      </c>
      <c r="H258" s="84" t="b">
        <v>0</v>
      </c>
      <c r="I258" s="84" t="b">
        <v>0</v>
      </c>
      <c r="J258" s="84" t="b">
        <v>0</v>
      </c>
      <c r="K258" s="84" t="b">
        <v>0</v>
      </c>
      <c r="L258" s="84" t="b">
        <v>0</v>
      </c>
    </row>
    <row r="259" spans="1:12" ht="15">
      <c r="A259" s="84" t="s">
        <v>2029</v>
      </c>
      <c r="B259" s="84" t="s">
        <v>2030</v>
      </c>
      <c r="C259" s="84">
        <v>3</v>
      </c>
      <c r="D259" s="118">
        <v>0.00451856396096406</v>
      </c>
      <c r="E259" s="118">
        <v>2.4216039268698313</v>
      </c>
      <c r="F259" s="84" t="s">
        <v>1585</v>
      </c>
      <c r="G259" s="84" t="b">
        <v>0</v>
      </c>
      <c r="H259" s="84" t="b">
        <v>0</v>
      </c>
      <c r="I259" s="84" t="b">
        <v>0</v>
      </c>
      <c r="J259" s="84" t="b">
        <v>1</v>
      </c>
      <c r="K259" s="84" t="b">
        <v>0</v>
      </c>
      <c r="L259" s="84" t="b">
        <v>0</v>
      </c>
    </row>
    <row r="260" spans="1:12" ht="15">
      <c r="A260" s="84" t="s">
        <v>2030</v>
      </c>
      <c r="B260" s="84" t="s">
        <v>2031</v>
      </c>
      <c r="C260" s="84">
        <v>3</v>
      </c>
      <c r="D260" s="118">
        <v>0.00451856396096406</v>
      </c>
      <c r="E260" s="118">
        <v>2.4216039268698313</v>
      </c>
      <c r="F260" s="84" t="s">
        <v>1585</v>
      </c>
      <c r="G260" s="84" t="b">
        <v>1</v>
      </c>
      <c r="H260" s="84" t="b">
        <v>0</v>
      </c>
      <c r="I260" s="84" t="b">
        <v>0</v>
      </c>
      <c r="J260" s="84" t="b">
        <v>0</v>
      </c>
      <c r="K260" s="84" t="b">
        <v>0</v>
      </c>
      <c r="L260" s="84" t="b">
        <v>0</v>
      </c>
    </row>
    <row r="261" spans="1:12" ht="15">
      <c r="A261" s="84" t="s">
        <v>2031</v>
      </c>
      <c r="B261" s="84" t="s">
        <v>2032</v>
      </c>
      <c r="C261" s="84">
        <v>3</v>
      </c>
      <c r="D261" s="118">
        <v>0.00451856396096406</v>
      </c>
      <c r="E261" s="118">
        <v>2.4216039268698313</v>
      </c>
      <c r="F261" s="84" t="s">
        <v>1585</v>
      </c>
      <c r="G261" s="84" t="b">
        <v>0</v>
      </c>
      <c r="H261" s="84" t="b">
        <v>0</v>
      </c>
      <c r="I261" s="84" t="b">
        <v>0</v>
      </c>
      <c r="J261" s="84" t="b">
        <v>0</v>
      </c>
      <c r="K261" s="84" t="b">
        <v>0</v>
      </c>
      <c r="L261" s="84" t="b">
        <v>0</v>
      </c>
    </row>
    <row r="262" spans="1:12" ht="15">
      <c r="A262" s="84" t="s">
        <v>2032</v>
      </c>
      <c r="B262" s="84" t="s">
        <v>263</v>
      </c>
      <c r="C262" s="84">
        <v>3</v>
      </c>
      <c r="D262" s="118">
        <v>0.00451856396096406</v>
      </c>
      <c r="E262" s="118">
        <v>2.12057393120585</v>
      </c>
      <c r="F262" s="84" t="s">
        <v>1585</v>
      </c>
      <c r="G262" s="84" t="b">
        <v>0</v>
      </c>
      <c r="H262" s="84" t="b">
        <v>0</v>
      </c>
      <c r="I262" s="84" t="b">
        <v>0</v>
      </c>
      <c r="J262" s="84" t="b">
        <v>0</v>
      </c>
      <c r="K262" s="84" t="b">
        <v>0</v>
      </c>
      <c r="L262" s="84" t="b">
        <v>0</v>
      </c>
    </row>
    <row r="263" spans="1:12" ht="15">
      <c r="A263" s="84" t="s">
        <v>320</v>
      </c>
      <c r="B263" s="84" t="s">
        <v>2033</v>
      </c>
      <c r="C263" s="84">
        <v>3</v>
      </c>
      <c r="D263" s="118">
        <v>0.00451856396096406</v>
      </c>
      <c r="E263" s="118">
        <v>2.296665190261531</v>
      </c>
      <c r="F263" s="84" t="s">
        <v>1585</v>
      </c>
      <c r="G263" s="84" t="b">
        <v>0</v>
      </c>
      <c r="H263" s="84" t="b">
        <v>0</v>
      </c>
      <c r="I263" s="84" t="b">
        <v>0</v>
      </c>
      <c r="J263" s="84" t="b">
        <v>0</v>
      </c>
      <c r="K263" s="84" t="b">
        <v>0</v>
      </c>
      <c r="L263" s="84" t="b">
        <v>0</v>
      </c>
    </row>
    <row r="264" spans="1:12" ht="15">
      <c r="A264" s="84" t="s">
        <v>2033</v>
      </c>
      <c r="B264" s="84" t="s">
        <v>2034</v>
      </c>
      <c r="C264" s="84">
        <v>3</v>
      </c>
      <c r="D264" s="118">
        <v>0.00451856396096406</v>
      </c>
      <c r="E264" s="118">
        <v>2.4216039268698313</v>
      </c>
      <c r="F264" s="84" t="s">
        <v>1585</v>
      </c>
      <c r="G264" s="84" t="b">
        <v>0</v>
      </c>
      <c r="H264" s="84" t="b">
        <v>0</v>
      </c>
      <c r="I264" s="84" t="b">
        <v>0</v>
      </c>
      <c r="J264" s="84" t="b">
        <v>0</v>
      </c>
      <c r="K264" s="84" t="b">
        <v>0</v>
      </c>
      <c r="L264" s="84" t="b">
        <v>0</v>
      </c>
    </row>
    <row r="265" spans="1:12" ht="15">
      <c r="A265" s="84" t="s">
        <v>2034</v>
      </c>
      <c r="B265" s="84" t="s">
        <v>2035</v>
      </c>
      <c r="C265" s="84">
        <v>3</v>
      </c>
      <c r="D265" s="118">
        <v>0.00451856396096406</v>
      </c>
      <c r="E265" s="118">
        <v>2.4216039268698313</v>
      </c>
      <c r="F265" s="84" t="s">
        <v>1585</v>
      </c>
      <c r="G265" s="84" t="b">
        <v>0</v>
      </c>
      <c r="H265" s="84" t="b">
        <v>0</v>
      </c>
      <c r="I265" s="84" t="b">
        <v>0</v>
      </c>
      <c r="J265" s="84" t="b">
        <v>1</v>
      </c>
      <c r="K265" s="84" t="b">
        <v>0</v>
      </c>
      <c r="L265" s="84" t="b">
        <v>0</v>
      </c>
    </row>
    <row r="266" spans="1:12" ht="15">
      <c r="A266" s="84" t="s">
        <v>2063</v>
      </c>
      <c r="B266" s="84" t="s">
        <v>1694</v>
      </c>
      <c r="C266" s="84">
        <v>3</v>
      </c>
      <c r="D266" s="118">
        <v>0.005140794558333959</v>
      </c>
      <c r="E266" s="118">
        <v>1.8987251815894934</v>
      </c>
      <c r="F266" s="84" t="s">
        <v>1585</v>
      </c>
      <c r="G266" s="84" t="b">
        <v>0</v>
      </c>
      <c r="H266" s="84" t="b">
        <v>0</v>
      </c>
      <c r="I266" s="84" t="b">
        <v>0</v>
      </c>
      <c r="J266" s="84" t="b">
        <v>0</v>
      </c>
      <c r="K266" s="84" t="b">
        <v>0</v>
      </c>
      <c r="L266" s="84" t="b">
        <v>0</v>
      </c>
    </row>
    <row r="267" spans="1:12" ht="15">
      <c r="A267" s="84" t="s">
        <v>1691</v>
      </c>
      <c r="B267" s="84" t="s">
        <v>1693</v>
      </c>
      <c r="C267" s="84">
        <v>3</v>
      </c>
      <c r="D267" s="118">
        <v>0.00451856396096406</v>
      </c>
      <c r="E267" s="118">
        <v>1.6434526764861874</v>
      </c>
      <c r="F267" s="84" t="s">
        <v>1585</v>
      </c>
      <c r="G267" s="84" t="b">
        <v>0</v>
      </c>
      <c r="H267" s="84" t="b">
        <v>0</v>
      </c>
      <c r="I267" s="84" t="b">
        <v>0</v>
      </c>
      <c r="J267" s="84" t="b">
        <v>0</v>
      </c>
      <c r="K267" s="84" t="b">
        <v>0</v>
      </c>
      <c r="L267" s="84" t="b">
        <v>0</v>
      </c>
    </row>
    <row r="268" spans="1:12" ht="15">
      <c r="A268" s="84" t="s">
        <v>2051</v>
      </c>
      <c r="B268" s="84" t="s">
        <v>2004</v>
      </c>
      <c r="C268" s="84">
        <v>3</v>
      </c>
      <c r="D268" s="118">
        <v>0.005140794558333959</v>
      </c>
      <c r="E268" s="118">
        <v>2.1997551772534747</v>
      </c>
      <c r="F268" s="84" t="s">
        <v>1585</v>
      </c>
      <c r="G268" s="84" t="b">
        <v>0</v>
      </c>
      <c r="H268" s="84" t="b">
        <v>0</v>
      </c>
      <c r="I268" s="84" t="b">
        <v>0</v>
      </c>
      <c r="J268" s="84" t="b">
        <v>0</v>
      </c>
      <c r="K268" s="84" t="b">
        <v>0</v>
      </c>
      <c r="L268" s="84" t="b">
        <v>0</v>
      </c>
    </row>
    <row r="269" spans="1:12" ht="15">
      <c r="A269" s="84" t="s">
        <v>2038</v>
      </c>
      <c r="B269" s="84" t="s">
        <v>2002</v>
      </c>
      <c r="C269" s="84">
        <v>3</v>
      </c>
      <c r="D269" s="118">
        <v>0.005140794558333959</v>
      </c>
      <c r="E269" s="118">
        <v>2.1997551772534747</v>
      </c>
      <c r="F269" s="84" t="s">
        <v>1585</v>
      </c>
      <c r="G269" s="84" t="b">
        <v>0</v>
      </c>
      <c r="H269" s="84" t="b">
        <v>0</v>
      </c>
      <c r="I269" s="84" t="b">
        <v>0</v>
      </c>
      <c r="J269" s="84" t="b">
        <v>0</v>
      </c>
      <c r="K269" s="84" t="b">
        <v>0</v>
      </c>
      <c r="L269" s="84" t="b">
        <v>0</v>
      </c>
    </row>
    <row r="270" spans="1:12" ht="15">
      <c r="A270" s="84" t="s">
        <v>2002</v>
      </c>
      <c r="B270" s="84" t="s">
        <v>2039</v>
      </c>
      <c r="C270" s="84">
        <v>3</v>
      </c>
      <c r="D270" s="118">
        <v>0.005140794558333959</v>
      </c>
      <c r="E270" s="118">
        <v>2.1997551772534747</v>
      </c>
      <c r="F270" s="84" t="s">
        <v>1585</v>
      </c>
      <c r="G270" s="84" t="b">
        <v>0</v>
      </c>
      <c r="H270" s="84" t="b">
        <v>0</v>
      </c>
      <c r="I270" s="84" t="b">
        <v>0</v>
      </c>
      <c r="J270" s="84" t="b">
        <v>0</v>
      </c>
      <c r="K270" s="84" t="b">
        <v>0</v>
      </c>
      <c r="L270" s="84" t="b">
        <v>0</v>
      </c>
    </row>
    <row r="271" spans="1:12" ht="15">
      <c r="A271" s="84" t="s">
        <v>253</v>
      </c>
      <c r="B271" s="84" t="s">
        <v>263</v>
      </c>
      <c r="C271" s="84">
        <v>2</v>
      </c>
      <c r="D271" s="118">
        <v>0.0034271963722226385</v>
      </c>
      <c r="E271" s="118">
        <v>1.2174839442139063</v>
      </c>
      <c r="F271" s="84" t="s">
        <v>1585</v>
      </c>
      <c r="G271" s="84" t="b">
        <v>0</v>
      </c>
      <c r="H271" s="84" t="b">
        <v>0</v>
      </c>
      <c r="I271" s="84" t="b">
        <v>0</v>
      </c>
      <c r="J271" s="84" t="b">
        <v>0</v>
      </c>
      <c r="K271" s="84" t="b">
        <v>0</v>
      </c>
      <c r="L271" s="84" t="b">
        <v>0</v>
      </c>
    </row>
    <row r="272" spans="1:12" ht="15">
      <c r="A272" s="84" t="s">
        <v>1691</v>
      </c>
      <c r="B272" s="84" t="s">
        <v>2008</v>
      </c>
      <c r="C272" s="84">
        <v>2</v>
      </c>
      <c r="D272" s="118">
        <v>0.0034271963722226385</v>
      </c>
      <c r="E272" s="118">
        <v>2.12057393120585</v>
      </c>
      <c r="F272" s="84" t="s">
        <v>1585</v>
      </c>
      <c r="G272" s="84" t="b">
        <v>0</v>
      </c>
      <c r="H272" s="84" t="b">
        <v>0</v>
      </c>
      <c r="I272" s="84" t="b">
        <v>0</v>
      </c>
      <c r="J272" s="84" t="b">
        <v>0</v>
      </c>
      <c r="K272" s="84" t="b">
        <v>0</v>
      </c>
      <c r="L272" s="84" t="b">
        <v>0</v>
      </c>
    </row>
    <row r="273" spans="1:12" ht="15">
      <c r="A273" s="84" t="s">
        <v>2003</v>
      </c>
      <c r="B273" s="84" t="s">
        <v>2188</v>
      </c>
      <c r="C273" s="84">
        <v>2</v>
      </c>
      <c r="D273" s="118">
        <v>0.0041363365269081066</v>
      </c>
      <c r="E273" s="118">
        <v>2.1997551772534747</v>
      </c>
      <c r="F273" s="84" t="s">
        <v>1585</v>
      </c>
      <c r="G273" s="84" t="b">
        <v>0</v>
      </c>
      <c r="H273" s="84" t="b">
        <v>0</v>
      </c>
      <c r="I273" s="84" t="b">
        <v>0</v>
      </c>
      <c r="J273" s="84" t="b">
        <v>1</v>
      </c>
      <c r="K273" s="84" t="b">
        <v>0</v>
      </c>
      <c r="L273" s="84" t="b">
        <v>0</v>
      </c>
    </row>
    <row r="274" spans="1:12" ht="15">
      <c r="A274" s="84" t="s">
        <v>1998</v>
      </c>
      <c r="B274" s="84" t="s">
        <v>2176</v>
      </c>
      <c r="C274" s="84">
        <v>2</v>
      </c>
      <c r="D274" s="118">
        <v>0.0034271963722226385</v>
      </c>
      <c r="E274" s="118">
        <v>2.12057393120585</v>
      </c>
      <c r="F274" s="84" t="s">
        <v>1585</v>
      </c>
      <c r="G274" s="84" t="b">
        <v>0</v>
      </c>
      <c r="H274" s="84" t="b">
        <v>0</v>
      </c>
      <c r="I274" s="84" t="b">
        <v>0</v>
      </c>
      <c r="J274" s="84" t="b">
        <v>0</v>
      </c>
      <c r="K274" s="84" t="b">
        <v>0</v>
      </c>
      <c r="L274" s="84" t="b">
        <v>0</v>
      </c>
    </row>
    <row r="275" spans="1:12" ht="15">
      <c r="A275" s="84" t="s">
        <v>2176</v>
      </c>
      <c r="B275" s="84" t="s">
        <v>1697</v>
      </c>
      <c r="C275" s="84">
        <v>2</v>
      </c>
      <c r="D275" s="118">
        <v>0.0034271963722226385</v>
      </c>
      <c r="E275" s="118">
        <v>2.0536271415752365</v>
      </c>
      <c r="F275" s="84" t="s">
        <v>1585</v>
      </c>
      <c r="G275" s="84" t="b">
        <v>0</v>
      </c>
      <c r="H275" s="84" t="b">
        <v>0</v>
      </c>
      <c r="I275" s="84" t="b">
        <v>0</v>
      </c>
      <c r="J275" s="84" t="b">
        <v>0</v>
      </c>
      <c r="K275" s="84" t="b">
        <v>0</v>
      </c>
      <c r="L275" s="84" t="b">
        <v>0</v>
      </c>
    </row>
    <row r="276" spans="1:12" ht="15">
      <c r="A276" s="84" t="s">
        <v>1697</v>
      </c>
      <c r="B276" s="84" t="s">
        <v>2177</v>
      </c>
      <c r="C276" s="84">
        <v>2</v>
      </c>
      <c r="D276" s="118">
        <v>0.0034271963722226385</v>
      </c>
      <c r="E276" s="118">
        <v>2.0536271415752365</v>
      </c>
      <c r="F276" s="84" t="s">
        <v>1585</v>
      </c>
      <c r="G276" s="84" t="b">
        <v>0</v>
      </c>
      <c r="H276" s="84" t="b">
        <v>0</v>
      </c>
      <c r="I276" s="84" t="b">
        <v>0</v>
      </c>
      <c r="J276" s="84" t="b">
        <v>0</v>
      </c>
      <c r="K276" s="84" t="b">
        <v>0</v>
      </c>
      <c r="L276" s="84" t="b">
        <v>0</v>
      </c>
    </row>
    <row r="277" spans="1:12" ht="15">
      <c r="A277" s="84" t="s">
        <v>2177</v>
      </c>
      <c r="B277" s="84" t="s">
        <v>1997</v>
      </c>
      <c r="C277" s="84">
        <v>2</v>
      </c>
      <c r="D277" s="118">
        <v>0.0034271963722226385</v>
      </c>
      <c r="E277" s="118">
        <v>2.1997551772534747</v>
      </c>
      <c r="F277" s="84" t="s">
        <v>1585</v>
      </c>
      <c r="G277" s="84" t="b">
        <v>0</v>
      </c>
      <c r="H277" s="84" t="b">
        <v>0</v>
      </c>
      <c r="I277" s="84" t="b">
        <v>0</v>
      </c>
      <c r="J277" s="84" t="b">
        <v>0</v>
      </c>
      <c r="K277" s="84" t="b">
        <v>0</v>
      </c>
      <c r="L277" s="84" t="b">
        <v>0</v>
      </c>
    </row>
    <row r="278" spans="1:12" ht="15">
      <c r="A278" s="84" t="s">
        <v>1998</v>
      </c>
      <c r="B278" s="84" t="s">
        <v>2178</v>
      </c>
      <c r="C278" s="84">
        <v>2</v>
      </c>
      <c r="D278" s="118">
        <v>0.0034271963722226385</v>
      </c>
      <c r="E278" s="118">
        <v>2.12057393120585</v>
      </c>
      <c r="F278" s="84" t="s">
        <v>1585</v>
      </c>
      <c r="G278" s="84" t="b">
        <v>0</v>
      </c>
      <c r="H278" s="84" t="b">
        <v>0</v>
      </c>
      <c r="I278" s="84" t="b">
        <v>0</v>
      </c>
      <c r="J278" s="84" t="b">
        <v>0</v>
      </c>
      <c r="K278" s="84" t="b">
        <v>0</v>
      </c>
      <c r="L278" s="84" t="b">
        <v>0</v>
      </c>
    </row>
    <row r="279" spans="1:12" ht="15">
      <c r="A279" s="84" t="s">
        <v>2178</v>
      </c>
      <c r="B279" s="84" t="s">
        <v>2179</v>
      </c>
      <c r="C279" s="84">
        <v>2</v>
      </c>
      <c r="D279" s="118">
        <v>0.0034271963722226385</v>
      </c>
      <c r="E279" s="118">
        <v>2.597695185925512</v>
      </c>
      <c r="F279" s="84" t="s">
        <v>1585</v>
      </c>
      <c r="G279" s="84" t="b">
        <v>0</v>
      </c>
      <c r="H279" s="84" t="b">
        <v>0</v>
      </c>
      <c r="I279" s="84" t="b">
        <v>0</v>
      </c>
      <c r="J279" s="84" t="b">
        <v>0</v>
      </c>
      <c r="K279" s="84" t="b">
        <v>0</v>
      </c>
      <c r="L279" s="84" t="b">
        <v>0</v>
      </c>
    </row>
    <row r="280" spans="1:12" ht="15">
      <c r="A280" s="84" t="s">
        <v>2179</v>
      </c>
      <c r="B280" s="84" t="s">
        <v>1694</v>
      </c>
      <c r="C280" s="84">
        <v>2</v>
      </c>
      <c r="D280" s="118">
        <v>0.0034271963722226385</v>
      </c>
      <c r="E280" s="118">
        <v>1.8987251815894934</v>
      </c>
      <c r="F280" s="84" t="s">
        <v>1585</v>
      </c>
      <c r="G280" s="84" t="b">
        <v>0</v>
      </c>
      <c r="H280" s="84" t="b">
        <v>0</v>
      </c>
      <c r="I280" s="84" t="b">
        <v>0</v>
      </c>
      <c r="J280" s="84" t="b">
        <v>0</v>
      </c>
      <c r="K280" s="84" t="b">
        <v>0</v>
      </c>
      <c r="L280" s="84" t="b">
        <v>0</v>
      </c>
    </row>
    <row r="281" spans="1:12" ht="15">
      <c r="A281" s="84" t="s">
        <v>1694</v>
      </c>
      <c r="B281" s="84" t="s">
        <v>2180</v>
      </c>
      <c r="C281" s="84">
        <v>2</v>
      </c>
      <c r="D281" s="118">
        <v>0.0034271963722226385</v>
      </c>
      <c r="E281" s="118">
        <v>1.9444826721501687</v>
      </c>
      <c r="F281" s="84" t="s">
        <v>1585</v>
      </c>
      <c r="G281" s="84" t="b">
        <v>0</v>
      </c>
      <c r="H281" s="84" t="b">
        <v>0</v>
      </c>
      <c r="I281" s="84" t="b">
        <v>0</v>
      </c>
      <c r="J281" s="84" t="b">
        <v>0</v>
      </c>
      <c r="K281" s="84" t="b">
        <v>0</v>
      </c>
      <c r="L281" s="84" t="b">
        <v>0</v>
      </c>
    </row>
    <row r="282" spans="1:12" ht="15">
      <c r="A282" s="84" t="s">
        <v>2180</v>
      </c>
      <c r="B282" s="84" t="s">
        <v>2181</v>
      </c>
      <c r="C282" s="84">
        <v>2</v>
      </c>
      <c r="D282" s="118">
        <v>0.0034271963722226385</v>
      </c>
      <c r="E282" s="118">
        <v>2.597695185925512</v>
      </c>
      <c r="F282" s="84" t="s">
        <v>1585</v>
      </c>
      <c r="G282" s="84" t="b">
        <v>0</v>
      </c>
      <c r="H282" s="84" t="b">
        <v>0</v>
      </c>
      <c r="I282" s="84" t="b">
        <v>0</v>
      </c>
      <c r="J282" s="84" t="b">
        <v>0</v>
      </c>
      <c r="K282" s="84" t="b">
        <v>0</v>
      </c>
      <c r="L282" s="84" t="b">
        <v>0</v>
      </c>
    </row>
    <row r="283" spans="1:12" ht="15">
      <c r="A283" s="84" t="s">
        <v>2181</v>
      </c>
      <c r="B283" s="84" t="s">
        <v>1694</v>
      </c>
      <c r="C283" s="84">
        <v>2</v>
      </c>
      <c r="D283" s="118">
        <v>0.0034271963722226385</v>
      </c>
      <c r="E283" s="118">
        <v>1.8987251815894934</v>
      </c>
      <c r="F283" s="84" t="s">
        <v>1585</v>
      </c>
      <c r="G283" s="84" t="b">
        <v>0</v>
      </c>
      <c r="H283" s="84" t="b">
        <v>0</v>
      </c>
      <c r="I283" s="84" t="b">
        <v>0</v>
      </c>
      <c r="J283" s="84" t="b">
        <v>0</v>
      </c>
      <c r="K283" s="84" t="b">
        <v>0</v>
      </c>
      <c r="L283" s="84" t="b">
        <v>0</v>
      </c>
    </row>
    <row r="284" spans="1:12" ht="15">
      <c r="A284" s="84" t="s">
        <v>1694</v>
      </c>
      <c r="B284" s="84" t="s">
        <v>2182</v>
      </c>
      <c r="C284" s="84">
        <v>2</v>
      </c>
      <c r="D284" s="118">
        <v>0.0034271963722226385</v>
      </c>
      <c r="E284" s="118">
        <v>1.9444826721501687</v>
      </c>
      <c r="F284" s="84" t="s">
        <v>1585</v>
      </c>
      <c r="G284" s="84" t="b">
        <v>0</v>
      </c>
      <c r="H284" s="84" t="b">
        <v>0</v>
      </c>
      <c r="I284" s="84" t="b">
        <v>0</v>
      </c>
      <c r="J284" s="84" t="b">
        <v>0</v>
      </c>
      <c r="K284" s="84" t="b">
        <v>1</v>
      </c>
      <c r="L284" s="84" t="b">
        <v>0</v>
      </c>
    </row>
    <row r="285" spans="1:12" ht="15">
      <c r="A285" s="84" t="s">
        <v>2182</v>
      </c>
      <c r="B285" s="84" t="s">
        <v>2063</v>
      </c>
      <c r="C285" s="84">
        <v>2</v>
      </c>
      <c r="D285" s="118">
        <v>0.0034271963722226385</v>
      </c>
      <c r="E285" s="118">
        <v>2.4216039268698313</v>
      </c>
      <c r="F285" s="84" t="s">
        <v>1585</v>
      </c>
      <c r="G285" s="84" t="b">
        <v>0</v>
      </c>
      <c r="H285" s="84" t="b">
        <v>1</v>
      </c>
      <c r="I285" s="84" t="b">
        <v>0</v>
      </c>
      <c r="J285" s="84" t="b">
        <v>0</v>
      </c>
      <c r="K285" s="84" t="b">
        <v>0</v>
      </c>
      <c r="L285" s="84" t="b">
        <v>0</v>
      </c>
    </row>
    <row r="286" spans="1:12" ht="15">
      <c r="A286" s="84" t="s">
        <v>2167</v>
      </c>
      <c r="B286" s="84" t="s">
        <v>2168</v>
      </c>
      <c r="C286" s="84">
        <v>2</v>
      </c>
      <c r="D286" s="118">
        <v>0.0034271963722226385</v>
      </c>
      <c r="E286" s="118">
        <v>2.597695185925512</v>
      </c>
      <c r="F286" s="84" t="s">
        <v>1585</v>
      </c>
      <c r="G286" s="84" t="b">
        <v>0</v>
      </c>
      <c r="H286" s="84" t="b">
        <v>0</v>
      </c>
      <c r="I286" s="84" t="b">
        <v>0</v>
      </c>
      <c r="J286" s="84" t="b">
        <v>0</v>
      </c>
      <c r="K286" s="84" t="b">
        <v>0</v>
      </c>
      <c r="L286" s="84" t="b">
        <v>0</v>
      </c>
    </row>
    <row r="287" spans="1:12" ht="15">
      <c r="A287" s="84" t="s">
        <v>2168</v>
      </c>
      <c r="B287" s="84" t="s">
        <v>2169</v>
      </c>
      <c r="C287" s="84">
        <v>2</v>
      </c>
      <c r="D287" s="118">
        <v>0.0034271963722226385</v>
      </c>
      <c r="E287" s="118">
        <v>2.597695185925512</v>
      </c>
      <c r="F287" s="84" t="s">
        <v>1585</v>
      </c>
      <c r="G287" s="84" t="b">
        <v>0</v>
      </c>
      <c r="H287" s="84" t="b">
        <v>0</v>
      </c>
      <c r="I287" s="84" t="b">
        <v>0</v>
      </c>
      <c r="J287" s="84" t="b">
        <v>0</v>
      </c>
      <c r="K287" s="84" t="b">
        <v>0</v>
      </c>
      <c r="L287" s="84" t="b">
        <v>0</v>
      </c>
    </row>
    <row r="288" spans="1:12" ht="15">
      <c r="A288" s="84" t="s">
        <v>2169</v>
      </c>
      <c r="B288" s="84" t="s">
        <v>2170</v>
      </c>
      <c r="C288" s="84">
        <v>2</v>
      </c>
      <c r="D288" s="118">
        <v>0.0034271963722226385</v>
      </c>
      <c r="E288" s="118">
        <v>2.597695185925512</v>
      </c>
      <c r="F288" s="84" t="s">
        <v>1585</v>
      </c>
      <c r="G288" s="84" t="b">
        <v>0</v>
      </c>
      <c r="H288" s="84" t="b">
        <v>0</v>
      </c>
      <c r="I288" s="84" t="b">
        <v>0</v>
      </c>
      <c r="J288" s="84" t="b">
        <v>0</v>
      </c>
      <c r="K288" s="84" t="b">
        <v>0</v>
      </c>
      <c r="L288" s="84" t="b">
        <v>0</v>
      </c>
    </row>
    <row r="289" spans="1:12" ht="15">
      <c r="A289" s="84" t="s">
        <v>2170</v>
      </c>
      <c r="B289" s="84" t="s">
        <v>2171</v>
      </c>
      <c r="C289" s="84">
        <v>2</v>
      </c>
      <c r="D289" s="118">
        <v>0.0034271963722226385</v>
      </c>
      <c r="E289" s="118">
        <v>2.597695185925512</v>
      </c>
      <c r="F289" s="84" t="s">
        <v>1585</v>
      </c>
      <c r="G289" s="84" t="b">
        <v>0</v>
      </c>
      <c r="H289" s="84" t="b">
        <v>0</v>
      </c>
      <c r="I289" s="84" t="b">
        <v>0</v>
      </c>
      <c r="J289" s="84" t="b">
        <v>0</v>
      </c>
      <c r="K289" s="84" t="b">
        <v>0</v>
      </c>
      <c r="L289" s="84" t="b">
        <v>0</v>
      </c>
    </row>
    <row r="290" spans="1:12" ht="15">
      <c r="A290" s="84" t="s">
        <v>2171</v>
      </c>
      <c r="B290" s="84" t="s">
        <v>2172</v>
      </c>
      <c r="C290" s="84">
        <v>2</v>
      </c>
      <c r="D290" s="118">
        <v>0.0034271963722226385</v>
      </c>
      <c r="E290" s="118">
        <v>2.597695185925512</v>
      </c>
      <c r="F290" s="84" t="s">
        <v>1585</v>
      </c>
      <c r="G290" s="84" t="b">
        <v>0</v>
      </c>
      <c r="H290" s="84" t="b">
        <v>0</v>
      </c>
      <c r="I290" s="84" t="b">
        <v>0</v>
      </c>
      <c r="J290" s="84" t="b">
        <v>0</v>
      </c>
      <c r="K290" s="84" t="b">
        <v>0</v>
      </c>
      <c r="L290" s="84" t="b">
        <v>0</v>
      </c>
    </row>
    <row r="291" spans="1:12" ht="15">
      <c r="A291" s="84" t="s">
        <v>2172</v>
      </c>
      <c r="B291" s="84" t="s">
        <v>2173</v>
      </c>
      <c r="C291" s="84">
        <v>2</v>
      </c>
      <c r="D291" s="118">
        <v>0.0034271963722226385</v>
      </c>
      <c r="E291" s="118">
        <v>2.597695185925512</v>
      </c>
      <c r="F291" s="84" t="s">
        <v>1585</v>
      </c>
      <c r="G291" s="84" t="b">
        <v>0</v>
      </c>
      <c r="H291" s="84" t="b">
        <v>0</v>
      </c>
      <c r="I291" s="84" t="b">
        <v>0</v>
      </c>
      <c r="J291" s="84" t="b">
        <v>0</v>
      </c>
      <c r="K291" s="84" t="b">
        <v>0</v>
      </c>
      <c r="L291" s="84" t="b">
        <v>0</v>
      </c>
    </row>
    <row r="292" spans="1:12" ht="15">
      <c r="A292" s="84" t="s">
        <v>2173</v>
      </c>
      <c r="B292" s="84" t="s">
        <v>2014</v>
      </c>
      <c r="C292" s="84">
        <v>2</v>
      </c>
      <c r="D292" s="118">
        <v>0.0034271963722226385</v>
      </c>
      <c r="E292" s="118">
        <v>2.296665190261531</v>
      </c>
      <c r="F292" s="84" t="s">
        <v>1585</v>
      </c>
      <c r="G292" s="84" t="b">
        <v>0</v>
      </c>
      <c r="H292" s="84" t="b">
        <v>0</v>
      </c>
      <c r="I292" s="84" t="b">
        <v>0</v>
      </c>
      <c r="J292" s="84" t="b">
        <v>0</v>
      </c>
      <c r="K292" s="84" t="b">
        <v>0</v>
      </c>
      <c r="L292" s="84" t="b">
        <v>0</v>
      </c>
    </row>
    <row r="293" spans="1:12" ht="15">
      <c r="A293" s="84" t="s">
        <v>2014</v>
      </c>
      <c r="B293" s="84" t="s">
        <v>2174</v>
      </c>
      <c r="C293" s="84">
        <v>2</v>
      </c>
      <c r="D293" s="118">
        <v>0.0034271963722226385</v>
      </c>
      <c r="E293" s="118">
        <v>2.296665190261531</v>
      </c>
      <c r="F293" s="84" t="s">
        <v>1585</v>
      </c>
      <c r="G293" s="84" t="b">
        <v>0</v>
      </c>
      <c r="H293" s="84" t="b">
        <v>0</v>
      </c>
      <c r="I293" s="84" t="b">
        <v>0</v>
      </c>
      <c r="J293" s="84" t="b">
        <v>0</v>
      </c>
      <c r="K293" s="84" t="b">
        <v>1</v>
      </c>
      <c r="L293" s="84" t="b">
        <v>0</v>
      </c>
    </row>
    <row r="294" spans="1:12" ht="15">
      <c r="A294" s="84" t="s">
        <v>2174</v>
      </c>
      <c r="B294" s="84" t="s">
        <v>2175</v>
      </c>
      <c r="C294" s="84">
        <v>2</v>
      </c>
      <c r="D294" s="118">
        <v>0.0034271963722226385</v>
      </c>
      <c r="E294" s="118">
        <v>2.597695185925512</v>
      </c>
      <c r="F294" s="84" t="s">
        <v>1585</v>
      </c>
      <c r="G294" s="84" t="b">
        <v>0</v>
      </c>
      <c r="H294" s="84" t="b">
        <v>1</v>
      </c>
      <c r="I294" s="84" t="b">
        <v>0</v>
      </c>
      <c r="J294" s="84" t="b">
        <v>0</v>
      </c>
      <c r="K294" s="84" t="b">
        <v>0</v>
      </c>
      <c r="L294" s="84" t="b">
        <v>0</v>
      </c>
    </row>
    <row r="295" spans="1:12" ht="15">
      <c r="A295" s="84" t="s">
        <v>1711</v>
      </c>
      <c r="B295" s="84" t="s">
        <v>2060</v>
      </c>
      <c r="C295" s="84">
        <v>2</v>
      </c>
      <c r="D295" s="118">
        <v>0.0034271963722226385</v>
      </c>
      <c r="E295" s="118">
        <v>2.24551266781415</v>
      </c>
      <c r="F295" s="84" t="s">
        <v>1585</v>
      </c>
      <c r="G295" s="84" t="b">
        <v>0</v>
      </c>
      <c r="H295" s="84" t="b">
        <v>0</v>
      </c>
      <c r="I295" s="84" t="b">
        <v>0</v>
      </c>
      <c r="J295" s="84" t="b">
        <v>0</v>
      </c>
      <c r="K295" s="84" t="b">
        <v>0</v>
      </c>
      <c r="L295" s="84" t="b">
        <v>0</v>
      </c>
    </row>
    <row r="296" spans="1:12" ht="15">
      <c r="A296" s="84" t="s">
        <v>2060</v>
      </c>
      <c r="B296" s="84" t="s">
        <v>2016</v>
      </c>
      <c r="C296" s="84">
        <v>2</v>
      </c>
      <c r="D296" s="118">
        <v>0.0034271963722226385</v>
      </c>
      <c r="E296" s="118">
        <v>2.12057393120585</v>
      </c>
      <c r="F296" s="84" t="s">
        <v>1585</v>
      </c>
      <c r="G296" s="84" t="b">
        <v>0</v>
      </c>
      <c r="H296" s="84" t="b">
        <v>0</v>
      </c>
      <c r="I296" s="84" t="b">
        <v>0</v>
      </c>
      <c r="J296" s="84" t="b">
        <v>0</v>
      </c>
      <c r="K296" s="84" t="b">
        <v>0</v>
      </c>
      <c r="L296" s="84" t="b">
        <v>0</v>
      </c>
    </row>
    <row r="297" spans="1:12" ht="15">
      <c r="A297" s="84" t="s">
        <v>2016</v>
      </c>
      <c r="B297" s="84" t="s">
        <v>1734</v>
      </c>
      <c r="C297" s="84">
        <v>2</v>
      </c>
      <c r="D297" s="118">
        <v>0.0034271963722226385</v>
      </c>
      <c r="E297" s="118">
        <v>2.296665190261531</v>
      </c>
      <c r="F297" s="84" t="s">
        <v>1585</v>
      </c>
      <c r="G297" s="84" t="b">
        <v>0</v>
      </c>
      <c r="H297" s="84" t="b">
        <v>0</v>
      </c>
      <c r="I297" s="84" t="b">
        <v>0</v>
      </c>
      <c r="J297" s="84" t="b">
        <v>0</v>
      </c>
      <c r="K297" s="84" t="b">
        <v>0</v>
      </c>
      <c r="L297" s="84" t="b">
        <v>0</v>
      </c>
    </row>
    <row r="298" spans="1:12" ht="15">
      <c r="A298" s="84" t="s">
        <v>1734</v>
      </c>
      <c r="B298" s="84" t="s">
        <v>1704</v>
      </c>
      <c r="C298" s="84">
        <v>2</v>
      </c>
      <c r="D298" s="118">
        <v>0.0034271963722226385</v>
      </c>
      <c r="E298" s="118">
        <v>2.1997551772534747</v>
      </c>
      <c r="F298" s="84" t="s">
        <v>1585</v>
      </c>
      <c r="G298" s="84" t="b">
        <v>0</v>
      </c>
      <c r="H298" s="84" t="b">
        <v>0</v>
      </c>
      <c r="I298" s="84" t="b">
        <v>0</v>
      </c>
      <c r="J298" s="84" t="b">
        <v>0</v>
      </c>
      <c r="K298" s="84" t="b">
        <v>0</v>
      </c>
      <c r="L298" s="84" t="b">
        <v>0</v>
      </c>
    </row>
    <row r="299" spans="1:12" ht="15">
      <c r="A299" s="84" t="s">
        <v>1698</v>
      </c>
      <c r="B299" s="84" t="s">
        <v>2164</v>
      </c>
      <c r="C299" s="84">
        <v>2</v>
      </c>
      <c r="D299" s="118">
        <v>0.0034271963722226385</v>
      </c>
      <c r="E299" s="118">
        <v>2.1997551772534747</v>
      </c>
      <c r="F299" s="84" t="s">
        <v>1585</v>
      </c>
      <c r="G299" s="84" t="b">
        <v>0</v>
      </c>
      <c r="H299" s="84" t="b">
        <v>0</v>
      </c>
      <c r="I299" s="84" t="b">
        <v>0</v>
      </c>
      <c r="J299" s="84" t="b">
        <v>0</v>
      </c>
      <c r="K299" s="84" t="b">
        <v>0</v>
      </c>
      <c r="L299" s="84" t="b">
        <v>0</v>
      </c>
    </row>
    <row r="300" spans="1:12" ht="15">
      <c r="A300" s="84" t="s">
        <v>2164</v>
      </c>
      <c r="B300" s="84" t="s">
        <v>2165</v>
      </c>
      <c r="C300" s="84">
        <v>2</v>
      </c>
      <c r="D300" s="118">
        <v>0.0034271963722226385</v>
      </c>
      <c r="E300" s="118">
        <v>2.597695185925512</v>
      </c>
      <c r="F300" s="84" t="s">
        <v>1585</v>
      </c>
      <c r="G300" s="84" t="b">
        <v>0</v>
      </c>
      <c r="H300" s="84" t="b">
        <v>0</v>
      </c>
      <c r="I300" s="84" t="b">
        <v>0</v>
      </c>
      <c r="J300" s="84" t="b">
        <v>0</v>
      </c>
      <c r="K300" s="84" t="b">
        <v>0</v>
      </c>
      <c r="L300" s="84" t="b">
        <v>0</v>
      </c>
    </row>
    <row r="301" spans="1:12" ht="15">
      <c r="A301" s="84" t="s">
        <v>2165</v>
      </c>
      <c r="B301" s="84" t="s">
        <v>2166</v>
      </c>
      <c r="C301" s="84">
        <v>2</v>
      </c>
      <c r="D301" s="118">
        <v>0.0034271963722226385</v>
      </c>
      <c r="E301" s="118">
        <v>2.597695185925512</v>
      </c>
      <c r="F301" s="84" t="s">
        <v>1585</v>
      </c>
      <c r="G301" s="84" t="b">
        <v>0</v>
      </c>
      <c r="H301" s="84" t="b">
        <v>0</v>
      </c>
      <c r="I301" s="84" t="b">
        <v>0</v>
      </c>
      <c r="J301" s="84" t="b">
        <v>0</v>
      </c>
      <c r="K301" s="84" t="b">
        <v>0</v>
      </c>
      <c r="L301" s="84" t="b">
        <v>0</v>
      </c>
    </row>
    <row r="302" spans="1:12" ht="15">
      <c r="A302" s="84" t="s">
        <v>2166</v>
      </c>
      <c r="B302" s="84" t="s">
        <v>2061</v>
      </c>
      <c r="C302" s="84">
        <v>2</v>
      </c>
      <c r="D302" s="118">
        <v>0.0034271963722226385</v>
      </c>
      <c r="E302" s="118">
        <v>2.4216039268698313</v>
      </c>
      <c r="F302" s="84" t="s">
        <v>1585</v>
      </c>
      <c r="G302" s="84" t="b">
        <v>0</v>
      </c>
      <c r="H302" s="84" t="b">
        <v>0</v>
      </c>
      <c r="I302" s="84" t="b">
        <v>0</v>
      </c>
      <c r="J302" s="84" t="b">
        <v>1</v>
      </c>
      <c r="K302" s="84" t="b">
        <v>0</v>
      </c>
      <c r="L302" s="84" t="b">
        <v>0</v>
      </c>
    </row>
    <row r="303" spans="1:12" ht="15">
      <c r="A303" s="84" t="s">
        <v>2061</v>
      </c>
      <c r="B303" s="84" t="s">
        <v>1721</v>
      </c>
      <c r="C303" s="84">
        <v>2</v>
      </c>
      <c r="D303" s="118">
        <v>0.0034271963722226385</v>
      </c>
      <c r="E303" s="118">
        <v>2.12057393120585</v>
      </c>
      <c r="F303" s="84" t="s">
        <v>1585</v>
      </c>
      <c r="G303" s="84" t="b">
        <v>1</v>
      </c>
      <c r="H303" s="84" t="b">
        <v>0</v>
      </c>
      <c r="I303" s="84" t="b">
        <v>0</v>
      </c>
      <c r="J303" s="84" t="b">
        <v>0</v>
      </c>
      <c r="K303" s="84" t="b">
        <v>0</v>
      </c>
      <c r="L303" s="84" t="b">
        <v>0</v>
      </c>
    </row>
    <row r="304" spans="1:12" ht="15">
      <c r="A304" s="84" t="s">
        <v>1996</v>
      </c>
      <c r="B304" s="84" t="s">
        <v>2160</v>
      </c>
      <c r="C304" s="84">
        <v>2</v>
      </c>
      <c r="D304" s="118">
        <v>0.0034271963722226385</v>
      </c>
      <c r="E304" s="118">
        <v>2.12057393120585</v>
      </c>
      <c r="F304" s="84" t="s">
        <v>1585</v>
      </c>
      <c r="G304" s="84" t="b">
        <v>0</v>
      </c>
      <c r="H304" s="84" t="b">
        <v>0</v>
      </c>
      <c r="I304" s="84" t="b">
        <v>0</v>
      </c>
      <c r="J304" s="84" t="b">
        <v>0</v>
      </c>
      <c r="K304" s="84" t="b">
        <v>0</v>
      </c>
      <c r="L304" s="84" t="b">
        <v>0</v>
      </c>
    </row>
    <row r="305" spans="1:12" ht="15">
      <c r="A305" s="84" t="s">
        <v>2160</v>
      </c>
      <c r="B305" s="84" t="s">
        <v>1716</v>
      </c>
      <c r="C305" s="84">
        <v>2</v>
      </c>
      <c r="D305" s="118">
        <v>0.0034271963722226385</v>
      </c>
      <c r="E305" s="118">
        <v>2.597695185925512</v>
      </c>
      <c r="F305" s="84" t="s">
        <v>1585</v>
      </c>
      <c r="G305" s="84" t="b">
        <v>0</v>
      </c>
      <c r="H305" s="84" t="b">
        <v>0</v>
      </c>
      <c r="I305" s="84" t="b">
        <v>0</v>
      </c>
      <c r="J305" s="84" t="b">
        <v>0</v>
      </c>
      <c r="K305" s="84" t="b">
        <v>0</v>
      </c>
      <c r="L305" s="84" t="b">
        <v>0</v>
      </c>
    </row>
    <row r="306" spans="1:12" ht="15">
      <c r="A306" s="84" t="s">
        <v>1716</v>
      </c>
      <c r="B306" s="84" t="s">
        <v>1697</v>
      </c>
      <c r="C306" s="84">
        <v>2</v>
      </c>
      <c r="D306" s="118">
        <v>0.0034271963722226385</v>
      </c>
      <c r="E306" s="118">
        <v>2.0536271415752365</v>
      </c>
      <c r="F306" s="84" t="s">
        <v>1585</v>
      </c>
      <c r="G306" s="84" t="b">
        <v>0</v>
      </c>
      <c r="H306" s="84" t="b">
        <v>0</v>
      </c>
      <c r="I306" s="84" t="b">
        <v>0</v>
      </c>
      <c r="J306" s="84" t="b">
        <v>0</v>
      </c>
      <c r="K306" s="84" t="b">
        <v>0</v>
      </c>
      <c r="L306" s="84" t="b">
        <v>0</v>
      </c>
    </row>
    <row r="307" spans="1:12" ht="15">
      <c r="A307" s="84" t="s">
        <v>1697</v>
      </c>
      <c r="B307" s="84" t="s">
        <v>2059</v>
      </c>
      <c r="C307" s="84">
        <v>2</v>
      </c>
      <c r="D307" s="118">
        <v>0.0034271963722226385</v>
      </c>
      <c r="E307" s="118">
        <v>2.0536271415752365</v>
      </c>
      <c r="F307" s="84" t="s">
        <v>1585</v>
      </c>
      <c r="G307" s="84" t="b">
        <v>0</v>
      </c>
      <c r="H307" s="84" t="b">
        <v>0</v>
      </c>
      <c r="I307" s="84" t="b">
        <v>0</v>
      </c>
      <c r="J307" s="84" t="b">
        <v>0</v>
      </c>
      <c r="K307" s="84" t="b">
        <v>0</v>
      </c>
      <c r="L307" s="84" t="b">
        <v>0</v>
      </c>
    </row>
    <row r="308" spans="1:12" ht="15">
      <c r="A308" s="84" t="s">
        <v>2059</v>
      </c>
      <c r="B308" s="84" t="s">
        <v>2046</v>
      </c>
      <c r="C308" s="84">
        <v>2</v>
      </c>
      <c r="D308" s="118">
        <v>0.0034271963722226385</v>
      </c>
      <c r="E308" s="118">
        <v>2.4216039268698313</v>
      </c>
      <c r="F308" s="84" t="s">
        <v>1585</v>
      </c>
      <c r="G308" s="84" t="b">
        <v>0</v>
      </c>
      <c r="H308" s="84" t="b">
        <v>0</v>
      </c>
      <c r="I308" s="84" t="b">
        <v>0</v>
      </c>
      <c r="J308" s="84" t="b">
        <v>0</v>
      </c>
      <c r="K308" s="84" t="b">
        <v>0</v>
      </c>
      <c r="L308" s="84" t="b">
        <v>0</v>
      </c>
    </row>
    <row r="309" spans="1:12" ht="15">
      <c r="A309" s="84" t="s">
        <v>2046</v>
      </c>
      <c r="B309" s="84" t="s">
        <v>2161</v>
      </c>
      <c r="C309" s="84">
        <v>2</v>
      </c>
      <c r="D309" s="118">
        <v>0.0034271963722226385</v>
      </c>
      <c r="E309" s="118">
        <v>2.597695185925512</v>
      </c>
      <c r="F309" s="84" t="s">
        <v>1585</v>
      </c>
      <c r="G309" s="84" t="b">
        <v>0</v>
      </c>
      <c r="H309" s="84" t="b">
        <v>0</v>
      </c>
      <c r="I309" s="84" t="b">
        <v>0</v>
      </c>
      <c r="J309" s="84" t="b">
        <v>0</v>
      </c>
      <c r="K309" s="84" t="b">
        <v>0</v>
      </c>
      <c r="L309" s="84" t="b">
        <v>0</v>
      </c>
    </row>
    <row r="310" spans="1:12" ht="15">
      <c r="A310" s="84" t="s">
        <v>2161</v>
      </c>
      <c r="B310" s="84" t="s">
        <v>2162</v>
      </c>
      <c r="C310" s="84">
        <v>2</v>
      </c>
      <c r="D310" s="118">
        <v>0.0034271963722226385</v>
      </c>
      <c r="E310" s="118">
        <v>2.597695185925512</v>
      </c>
      <c r="F310" s="84" t="s">
        <v>1585</v>
      </c>
      <c r="G310" s="84" t="b">
        <v>0</v>
      </c>
      <c r="H310" s="84" t="b">
        <v>0</v>
      </c>
      <c r="I310" s="84" t="b">
        <v>0</v>
      </c>
      <c r="J310" s="84" t="b">
        <v>0</v>
      </c>
      <c r="K310" s="84" t="b">
        <v>0</v>
      </c>
      <c r="L310" s="84" t="b">
        <v>0</v>
      </c>
    </row>
    <row r="311" spans="1:12" ht="15">
      <c r="A311" s="84" t="s">
        <v>2162</v>
      </c>
      <c r="B311" s="84" t="s">
        <v>2163</v>
      </c>
      <c r="C311" s="84">
        <v>2</v>
      </c>
      <c r="D311" s="118">
        <v>0.0034271963722226385</v>
      </c>
      <c r="E311" s="118">
        <v>2.597695185925512</v>
      </c>
      <c r="F311" s="84" t="s">
        <v>1585</v>
      </c>
      <c r="G311" s="84" t="b">
        <v>0</v>
      </c>
      <c r="H311" s="84" t="b">
        <v>0</v>
      </c>
      <c r="I311" s="84" t="b">
        <v>0</v>
      </c>
      <c r="J311" s="84" t="b">
        <v>0</v>
      </c>
      <c r="K311" s="84" t="b">
        <v>0</v>
      </c>
      <c r="L311" s="84" t="b">
        <v>0</v>
      </c>
    </row>
    <row r="312" spans="1:12" ht="15">
      <c r="A312" s="84" t="s">
        <v>2163</v>
      </c>
      <c r="B312" s="84" t="s">
        <v>1698</v>
      </c>
      <c r="C312" s="84">
        <v>2</v>
      </c>
      <c r="D312" s="118">
        <v>0.0034271963722226385</v>
      </c>
      <c r="E312" s="118">
        <v>2.0536271415752365</v>
      </c>
      <c r="F312" s="84" t="s">
        <v>1585</v>
      </c>
      <c r="G312" s="84" t="b">
        <v>0</v>
      </c>
      <c r="H312" s="84" t="b">
        <v>0</v>
      </c>
      <c r="I312" s="84" t="b">
        <v>0</v>
      </c>
      <c r="J312" s="84" t="b">
        <v>0</v>
      </c>
      <c r="K312" s="84" t="b">
        <v>0</v>
      </c>
      <c r="L312" s="84" t="b">
        <v>0</v>
      </c>
    </row>
    <row r="313" spans="1:12" ht="15">
      <c r="A313" s="84" t="s">
        <v>1693</v>
      </c>
      <c r="B313" s="84" t="s">
        <v>2129</v>
      </c>
      <c r="C313" s="84">
        <v>2</v>
      </c>
      <c r="D313" s="118">
        <v>0.0034271963722226385</v>
      </c>
      <c r="E313" s="118">
        <v>1.99563519459755</v>
      </c>
      <c r="F313" s="84" t="s">
        <v>1585</v>
      </c>
      <c r="G313" s="84" t="b">
        <v>0</v>
      </c>
      <c r="H313" s="84" t="b">
        <v>0</v>
      </c>
      <c r="I313" s="84" t="b">
        <v>0</v>
      </c>
      <c r="J313" s="84" t="b">
        <v>0</v>
      </c>
      <c r="K313" s="84" t="b">
        <v>0</v>
      </c>
      <c r="L313" s="84" t="b">
        <v>0</v>
      </c>
    </row>
    <row r="314" spans="1:12" ht="15">
      <c r="A314" s="84" t="s">
        <v>2129</v>
      </c>
      <c r="B314" s="84" t="s">
        <v>2006</v>
      </c>
      <c r="C314" s="84">
        <v>2</v>
      </c>
      <c r="D314" s="118">
        <v>0.0034271963722226385</v>
      </c>
      <c r="E314" s="118">
        <v>2.1997551772534747</v>
      </c>
      <c r="F314" s="84" t="s">
        <v>1585</v>
      </c>
      <c r="G314" s="84" t="b">
        <v>0</v>
      </c>
      <c r="H314" s="84" t="b">
        <v>0</v>
      </c>
      <c r="I314" s="84" t="b">
        <v>0</v>
      </c>
      <c r="J314" s="84" t="b">
        <v>0</v>
      </c>
      <c r="K314" s="84" t="b">
        <v>0</v>
      </c>
      <c r="L314" s="84" t="b">
        <v>0</v>
      </c>
    </row>
    <row r="315" spans="1:12" ht="15">
      <c r="A315" s="84" t="s">
        <v>1695</v>
      </c>
      <c r="B315" s="84" t="s">
        <v>2130</v>
      </c>
      <c r="C315" s="84">
        <v>2</v>
      </c>
      <c r="D315" s="118">
        <v>0.0034271963722226385</v>
      </c>
      <c r="E315" s="118">
        <v>1.9444826721501687</v>
      </c>
      <c r="F315" s="84" t="s">
        <v>1585</v>
      </c>
      <c r="G315" s="84" t="b">
        <v>1</v>
      </c>
      <c r="H315" s="84" t="b">
        <v>0</v>
      </c>
      <c r="I315" s="84" t="b">
        <v>0</v>
      </c>
      <c r="J315" s="84" t="b">
        <v>0</v>
      </c>
      <c r="K315" s="84" t="b">
        <v>0</v>
      </c>
      <c r="L315" s="84" t="b">
        <v>0</v>
      </c>
    </row>
    <row r="316" spans="1:12" ht="15">
      <c r="A316" s="84" t="s">
        <v>2130</v>
      </c>
      <c r="B316" s="84" t="s">
        <v>2005</v>
      </c>
      <c r="C316" s="84">
        <v>2</v>
      </c>
      <c r="D316" s="118">
        <v>0.0034271963722226385</v>
      </c>
      <c r="E316" s="118">
        <v>2.4216039268698313</v>
      </c>
      <c r="F316" s="84" t="s">
        <v>1585</v>
      </c>
      <c r="G316" s="84" t="b">
        <v>0</v>
      </c>
      <c r="H316" s="84" t="b">
        <v>0</v>
      </c>
      <c r="I316" s="84" t="b">
        <v>0</v>
      </c>
      <c r="J316" s="84" t="b">
        <v>0</v>
      </c>
      <c r="K316" s="84" t="b">
        <v>0</v>
      </c>
      <c r="L316" s="84" t="b">
        <v>0</v>
      </c>
    </row>
    <row r="317" spans="1:12" ht="15">
      <c r="A317" s="84" t="s">
        <v>2005</v>
      </c>
      <c r="B317" s="84" t="s">
        <v>274</v>
      </c>
      <c r="C317" s="84">
        <v>2</v>
      </c>
      <c r="D317" s="118">
        <v>0.0034271963722226385</v>
      </c>
      <c r="E317" s="118">
        <v>1.4837518336186755</v>
      </c>
      <c r="F317" s="84" t="s">
        <v>1585</v>
      </c>
      <c r="G317" s="84" t="b">
        <v>0</v>
      </c>
      <c r="H317" s="84" t="b">
        <v>0</v>
      </c>
      <c r="I317" s="84" t="b">
        <v>0</v>
      </c>
      <c r="J317" s="84" t="b">
        <v>0</v>
      </c>
      <c r="K317" s="84" t="b">
        <v>0</v>
      </c>
      <c r="L317" s="84" t="b">
        <v>0</v>
      </c>
    </row>
    <row r="318" spans="1:12" ht="15">
      <c r="A318" s="84" t="s">
        <v>274</v>
      </c>
      <c r="B318" s="84" t="s">
        <v>288</v>
      </c>
      <c r="C318" s="84">
        <v>2</v>
      </c>
      <c r="D318" s="118">
        <v>0.0034271963722226385</v>
      </c>
      <c r="E318" s="118">
        <v>1.7847818292826567</v>
      </c>
      <c r="F318" s="84" t="s">
        <v>1585</v>
      </c>
      <c r="G318" s="84" t="b">
        <v>0</v>
      </c>
      <c r="H318" s="84" t="b">
        <v>0</v>
      </c>
      <c r="I318" s="84" t="b">
        <v>0</v>
      </c>
      <c r="J318" s="84" t="b">
        <v>0</v>
      </c>
      <c r="K318" s="84" t="b">
        <v>0</v>
      </c>
      <c r="L318" s="84" t="b">
        <v>0</v>
      </c>
    </row>
    <row r="319" spans="1:12" ht="15">
      <c r="A319" s="84" t="s">
        <v>288</v>
      </c>
      <c r="B319" s="84" t="s">
        <v>2131</v>
      </c>
      <c r="C319" s="84">
        <v>2</v>
      </c>
      <c r="D319" s="118">
        <v>0.0034271963722226385</v>
      </c>
      <c r="E319" s="118">
        <v>2.597695185925512</v>
      </c>
      <c r="F319" s="84" t="s">
        <v>1585</v>
      </c>
      <c r="G319" s="84" t="b">
        <v>0</v>
      </c>
      <c r="H319" s="84" t="b">
        <v>0</v>
      </c>
      <c r="I319" s="84" t="b">
        <v>0</v>
      </c>
      <c r="J319" s="84" t="b">
        <v>0</v>
      </c>
      <c r="K319" s="84" t="b">
        <v>0</v>
      </c>
      <c r="L319" s="84" t="b">
        <v>0</v>
      </c>
    </row>
    <row r="320" spans="1:12" ht="15">
      <c r="A320" s="84" t="s">
        <v>2131</v>
      </c>
      <c r="B320" s="84" t="s">
        <v>2018</v>
      </c>
      <c r="C320" s="84">
        <v>2</v>
      </c>
      <c r="D320" s="118">
        <v>0.0034271963722226385</v>
      </c>
      <c r="E320" s="118">
        <v>2.4216039268698313</v>
      </c>
      <c r="F320" s="84" t="s">
        <v>1585</v>
      </c>
      <c r="G320" s="84" t="b">
        <v>0</v>
      </c>
      <c r="H320" s="84" t="b">
        <v>0</v>
      </c>
      <c r="I320" s="84" t="b">
        <v>0</v>
      </c>
      <c r="J320" s="84" t="b">
        <v>0</v>
      </c>
      <c r="K320" s="84" t="b">
        <v>0</v>
      </c>
      <c r="L320" s="84" t="b">
        <v>0</v>
      </c>
    </row>
    <row r="321" spans="1:12" ht="15">
      <c r="A321" s="84" t="s">
        <v>2018</v>
      </c>
      <c r="B321" s="84" t="s">
        <v>2019</v>
      </c>
      <c r="C321" s="84">
        <v>2</v>
      </c>
      <c r="D321" s="118">
        <v>0.0034271963722226385</v>
      </c>
      <c r="E321" s="118">
        <v>2.12057393120585</v>
      </c>
      <c r="F321" s="84" t="s">
        <v>1585</v>
      </c>
      <c r="G321" s="84" t="b">
        <v>0</v>
      </c>
      <c r="H321" s="84" t="b">
        <v>0</v>
      </c>
      <c r="I321" s="84" t="b">
        <v>0</v>
      </c>
      <c r="J321" s="84" t="b">
        <v>0</v>
      </c>
      <c r="K321" s="84" t="b">
        <v>0</v>
      </c>
      <c r="L321" s="84" t="b">
        <v>0</v>
      </c>
    </row>
    <row r="322" spans="1:12" ht="15">
      <c r="A322" s="84" t="s">
        <v>2019</v>
      </c>
      <c r="B322" s="84" t="s">
        <v>2132</v>
      </c>
      <c r="C322" s="84">
        <v>2</v>
      </c>
      <c r="D322" s="118">
        <v>0.0034271963722226385</v>
      </c>
      <c r="E322" s="118">
        <v>2.296665190261531</v>
      </c>
      <c r="F322" s="84" t="s">
        <v>1585</v>
      </c>
      <c r="G322" s="84" t="b">
        <v>0</v>
      </c>
      <c r="H322" s="84" t="b">
        <v>0</v>
      </c>
      <c r="I322" s="84" t="b">
        <v>0</v>
      </c>
      <c r="J322" s="84" t="b">
        <v>0</v>
      </c>
      <c r="K322" s="84" t="b">
        <v>0</v>
      </c>
      <c r="L322" s="84" t="b">
        <v>0</v>
      </c>
    </row>
    <row r="323" spans="1:12" ht="15">
      <c r="A323" s="84" t="s">
        <v>2005</v>
      </c>
      <c r="B323" s="84" t="s">
        <v>1818</v>
      </c>
      <c r="C323" s="84">
        <v>2</v>
      </c>
      <c r="D323" s="118">
        <v>0.0034271963722226385</v>
      </c>
      <c r="E323" s="118">
        <v>2.296665190261531</v>
      </c>
      <c r="F323" s="84" t="s">
        <v>1585</v>
      </c>
      <c r="G323" s="84" t="b">
        <v>0</v>
      </c>
      <c r="H323" s="84" t="b">
        <v>0</v>
      </c>
      <c r="I323" s="84" t="b">
        <v>0</v>
      </c>
      <c r="J323" s="84" t="b">
        <v>0</v>
      </c>
      <c r="K323" s="84" t="b">
        <v>0</v>
      </c>
      <c r="L323" s="84" t="b">
        <v>0</v>
      </c>
    </row>
    <row r="324" spans="1:12" ht="15">
      <c r="A324" s="84" t="s">
        <v>1818</v>
      </c>
      <c r="B324" s="84" t="s">
        <v>1995</v>
      </c>
      <c r="C324" s="84">
        <v>2</v>
      </c>
      <c r="D324" s="118">
        <v>0.0034271963722226385</v>
      </c>
      <c r="E324" s="118">
        <v>2.296665190261531</v>
      </c>
      <c r="F324" s="84" t="s">
        <v>1585</v>
      </c>
      <c r="G324" s="84" t="b">
        <v>0</v>
      </c>
      <c r="H324" s="84" t="b">
        <v>0</v>
      </c>
      <c r="I324" s="84" t="b">
        <v>0</v>
      </c>
      <c r="J324" s="84" t="b">
        <v>0</v>
      </c>
      <c r="K324" s="84" t="b">
        <v>0</v>
      </c>
      <c r="L324" s="84" t="b">
        <v>0</v>
      </c>
    </row>
    <row r="325" spans="1:12" ht="15">
      <c r="A325" s="84" t="s">
        <v>1995</v>
      </c>
      <c r="B325" s="84" t="s">
        <v>2125</v>
      </c>
      <c r="C325" s="84">
        <v>2</v>
      </c>
      <c r="D325" s="118">
        <v>0.0034271963722226385</v>
      </c>
      <c r="E325" s="118">
        <v>2.296665190261531</v>
      </c>
      <c r="F325" s="84" t="s">
        <v>1585</v>
      </c>
      <c r="G325" s="84" t="b">
        <v>0</v>
      </c>
      <c r="H325" s="84" t="b">
        <v>0</v>
      </c>
      <c r="I325" s="84" t="b">
        <v>0</v>
      </c>
      <c r="J325" s="84" t="b">
        <v>0</v>
      </c>
      <c r="K325" s="84" t="b">
        <v>0</v>
      </c>
      <c r="L325" s="84" t="b">
        <v>0</v>
      </c>
    </row>
    <row r="326" spans="1:12" ht="15">
      <c r="A326" s="84" t="s">
        <v>2125</v>
      </c>
      <c r="B326" s="84" t="s">
        <v>2126</v>
      </c>
      <c r="C326" s="84">
        <v>2</v>
      </c>
      <c r="D326" s="118">
        <v>0.0034271963722226385</v>
      </c>
      <c r="E326" s="118">
        <v>2.597695185925512</v>
      </c>
      <c r="F326" s="84" t="s">
        <v>1585</v>
      </c>
      <c r="G326" s="84" t="b">
        <v>0</v>
      </c>
      <c r="H326" s="84" t="b">
        <v>0</v>
      </c>
      <c r="I326" s="84" t="b">
        <v>0</v>
      </c>
      <c r="J326" s="84" t="b">
        <v>0</v>
      </c>
      <c r="K326" s="84" t="b">
        <v>0</v>
      </c>
      <c r="L326" s="84" t="b">
        <v>0</v>
      </c>
    </row>
    <row r="327" spans="1:12" ht="15">
      <c r="A327" s="84" t="s">
        <v>2126</v>
      </c>
      <c r="B327" s="84" t="s">
        <v>1691</v>
      </c>
      <c r="C327" s="84">
        <v>2</v>
      </c>
      <c r="D327" s="118">
        <v>0.0034271963722226385</v>
      </c>
      <c r="E327" s="118">
        <v>1.6946051989335686</v>
      </c>
      <c r="F327" s="84" t="s">
        <v>1585</v>
      </c>
      <c r="G327" s="84" t="b">
        <v>0</v>
      </c>
      <c r="H327" s="84" t="b">
        <v>0</v>
      </c>
      <c r="I327" s="84" t="b">
        <v>0</v>
      </c>
      <c r="J327" s="84" t="b">
        <v>0</v>
      </c>
      <c r="K327" s="84" t="b">
        <v>0</v>
      </c>
      <c r="L327" s="84" t="b">
        <v>0</v>
      </c>
    </row>
    <row r="328" spans="1:12" ht="15">
      <c r="A328" s="84" t="s">
        <v>1693</v>
      </c>
      <c r="B328" s="84" t="s">
        <v>2127</v>
      </c>
      <c r="C328" s="84">
        <v>2</v>
      </c>
      <c r="D328" s="118">
        <v>0.0034271963722226385</v>
      </c>
      <c r="E328" s="118">
        <v>1.99563519459755</v>
      </c>
      <c r="F328" s="84" t="s">
        <v>1585</v>
      </c>
      <c r="G328" s="84" t="b">
        <v>0</v>
      </c>
      <c r="H328" s="84" t="b">
        <v>0</v>
      </c>
      <c r="I328" s="84" t="b">
        <v>0</v>
      </c>
      <c r="J328" s="84" t="b">
        <v>0</v>
      </c>
      <c r="K328" s="84" t="b">
        <v>0</v>
      </c>
      <c r="L328" s="84" t="b">
        <v>0</v>
      </c>
    </row>
    <row r="329" spans="1:12" ht="15">
      <c r="A329" s="84" t="s">
        <v>2127</v>
      </c>
      <c r="B329" s="84" t="s">
        <v>2006</v>
      </c>
      <c r="C329" s="84">
        <v>2</v>
      </c>
      <c r="D329" s="118">
        <v>0.0034271963722226385</v>
      </c>
      <c r="E329" s="118">
        <v>2.1997551772534747</v>
      </c>
      <c r="F329" s="84" t="s">
        <v>1585</v>
      </c>
      <c r="G329" s="84" t="b">
        <v>0</v>
      </c>
      <c r="H329" s="84" t="b">
        <v>0</v>
      </c>
      <c r="I329" s="84" t="b">
        <v>0</v>
      </c>
      <c r="J329" s="84" t="b">
        <v>0</v>
      </c>
      <c r="K329" s="84" t="b">
        <v>0</v>
      </c>
      <c r="L329" s="84" t="b">
        <v>0</v>
      </c>
    </row>
    <row r="330" spans="1:12" ht="15">
      <c r="A330" s="84" t="s">
        <v>1695</v>
      </c>
      <c r="B330" s="84" t="s">
        <v>2128</v>
      </c>
      <c r="C330" s="84">
        <v>2</v>
      </c>
      <c r="D330" s="118">
        <v>0.0034271963722226385</v>
      </c>
      <c r="E330" s="118">
        <v>1.9444826721501687</v>
      </c>
      <c r="F330" s="84" t="s">
        <v>1585</v>
      </c>
      <c r="G330" s="84" t="b">
        <v>1</v>
      </c>
      <c r="H330" s="84" t="b">
        <v>0</v>
      </c>
      <c r="I330" s="84" t="b">
        <v>0</v>
      </c>
      <c r="J330" s="84" t="b">
        <v>0</v>
      </c>
      <c r="K330" s="84" t="b">
        <v>0</v>
      </c>
      <c r="L330" s="84" t="b">
        <v>0</v>
      </c>
    </row>
    <row r="331" spans="1:12" ht="15">
      <c r="A331" s="84" t="s">
        <v>2128</v>
      </c>
      <c r="B331" s="84" t="s">
        <v>1693</v>
      </c>
      <c r="C331" s="84">
        <v>2</v>
      </c>
      <c r="D331" s="118">
        <v>0.0034271963722226385</v>
      </c>
      <c r="E331" s="118">
        <v>1.9444826721501687</v>
      </c>
      <c r="F331" s="84" t="s">
        <v>1585</v>
      </c>
      <c r="G331" s="84" t="b">
        <v>0</v>
      </c>
      <c r="H331" s="84" t="b">
        <v>0</v>
      </c>
      <c r="I331" s="84" t="b">
        <v>0</v>
      </c>
      <c r="J331" s="84" t="b">
        <v>0</v>
      </c>
      <c r="K331" s="84" t="b">
        <v>0</v>
      </c>
      <c r="L331" s="84" t="b">
        <v>0</v>
      </c>
    </row>
    <row r="332" spans="1:12" ht="15">
      <c r="A332" s="84" t="s">
        <v>2120</v>
      </c>
      <c r="B332" s="84" t="s">
        <v>1996</v>
      </c>
      <c r="C332" s="84">
        <v>2</v>
      </c>
      <c r="D332" s="118">
        <v>0.0034271963722226385</v>
      </c>
      <c r="E332" s="118">
        <v>2.1997551772534747</v>
      </c>
      <c r="F332" s="84" t="s">
        <v>1585</v>
      </c>
      <c r="G332" s="84" t="b">
        <v>0</v>
      </c>
      <c r="H332" s="84" t="b">
        <v>0</v>
      </c>
      <c r="I332" s="84" t="b">
        <v>0</v>
      </c>
      <c r="J332" s="84" t="b">
        <v>0</v>
      </c>
      <c r="K332" s="84" t="b">
        <v>0</v>
      </c>
      <c r="L332" s="84" t="b">
        <v>0</v>
      </c>
    </row>
    <row r="333" spans="1:12" ht="15">
      <c r="A333" s="84" t="s">
        <v>1996</v>
      </c>
      <c r="B333" s="84" t="s">
        <v>2044</v>
      </c>
      <c r="C333" s="84">
        <v>2</v>
      </c>
      <c r="D333" s="118">
        <v>0.0034271963722226385</v>
      </c>
      <c r="E333" s="118">
        <v>1.9444826721501687</v>
      </c>
      <c r="F333" s="84" t="s">
        <v>1585</v>
      </c>
      <c r="G333" s="84" t="b">
        <v>0</v>
      </c>
      <c r="H333" s="84" t="b">
        <v>0</v>
      </c>
      <c r="I333" s="84" t="b">
        <v>0</v>
      </c>
      <c r="J333" s="84" t="b">
        <v>0</v>
      </c>
      <c r="K333" s="84" t="b">
        <v>0</v>
      </c>
      <c r="L333" s="84" t="b">
        <v>0</v>
      </c>
    </row>
    <row r="334" spans="1:12" ht="15">
      <c r="A334" s="84" t="s">
        <v>2044</v>
      </c>
      <c r="B334" s="84" t="s">
        <v>1997</v>
      </c>
      <c r="C334" s="84">
        <v>2</v>
      </c>
      <c r="D334" s="118">
        <v>0.0034271963722226385</v>
      </c>
      <c r="E334" s="118">
        <v>2.0236639181977933</v>
      </c>
      <c r="F334" s="84" t="s">
        <v>1585</v>
      </c>
      <c r="G334" s="84" t="b">
        <v>0</v>
      </c>
      <c r="H334" s="84" t="b">
        <v>0</v>
      </c>
      <c r="I334" s="84" t="b">
        <v>0</v>
      </c>
      <c r="J334" s="84" t="b">
        <v>0</v>
      </c>
      <c r="K334" s="84" t="b">
        <v>0</v>
      </c>
      <c r="L334" s="84" t="b">
        <v>0</v>
      </c>
    </row>
    <row r="335" spans="1:12" ht="15">
      <c r="A335" s="84" t="s">
        <v>1998</v>
      </c>
      <c r="B335" s="84" t="s">
        <v>2121</v>
      </c>
      <c r="C335" s="84">
        <v>2</v>
      </c>
      <c r="D335" s="118">
        <v>0.0034271963722226385</v>
      </c>
      <c r="E335" s="118">
        <v>2.12057393120585</v>
      </c>
      <c r="F335" s="84" t="s">
        <v>1585</v>
      </c>
      <c r="G335" s="84" t="b">
        <v>0</v>
      </c>
      <c r="H335" s="84" t="b">
        <v>0</v>
      </c>
      <c r="I335" s="84" t="b">
        <v>0</v>
      </c>
      <c r="J335" s="84" t="b">
        <v>0</v>
      </c>
      <c r="K335" s="84" t="b">
        <v>0</v>
      </c>
      <c r="L335" s="84" t="b">
        <v>0</v>
      </c>
    </row>
    <row r="336" spans="1:12" ht="15">
      <c r="A336" s="84" t="s">
        <v>2121</v>
      </c>
      <c r="B336" s="84" t="s">
        <v>2122</v>
      </c>
      <c r="C336" s="84">
        <v>2</v>
      </c>
      <c r="D336" s="118">
        <v>0.0034271963722226385</v>
      </c>
      <c r="E336" s="118">
        <v>2.597695185925512</v>
      </c>
      <c r="F336" s="84" t="s">
        <v>1585</v>
      </c>
      <c r="G336" s="84" t="b">
        <v>0</v>
      </c>
      <c r="H336" s="84" t="b">
        <v>0</v>
      </c>
      <c r="I336" s="84" t="b">
        <v>0</v>
      </c>
      <c r="J336" s="84" t="b">
        <v>0</v>
      </c>
      <c r="K336" s="84" t="b">
        <v>0</v>
      </c>
      <c r="L336" s="84" t="b">
        <v>0</v>
      </c>
    </row>
    <row r="337" spans="1:12" ht="15">
      <c r="A337" s="84" t="s">
        <v>2122</v>
      </c>
      <c r="B337" s="84" t="s">
        <v>2016</v>
      </c>
      <c r="C337" s="84">
        <v>2</v>
      </c>
      <c r="D337" s="118">
        <v>0.0034271963722226385</v>
      </c>
      <c r="E337" s="118">
        <v>2.296665190261531</v>
      </c>
      <c r="F337" s="84" t="s">
        <v>1585</v>
      </c>
      <c r="G337" s="84" t="b">
        <v>0</v>
      </c>
      <c r="H337" s="84" t="b">
        <v>0</v>
      </c>
      <c r="I337" s="84" t="b">
        <v>0</v>
      </c>
      <c r="J337" s="84" t="b">
        <v>0</v>
      </c>
      <c r="K337" s="84" t="b">
        <v>0</v>
      </c>
      <c r="L337" s="84" t="b">
        <v>0</v>
      </c>
    </row>
    <row r="338" spans="1:12" ht="15">
      <c r="A338" s="84" t="s">
        <v>2113</v>
      </c>
      <c r="B338" s="84" t="s">
        <v>1994</v>
      </c>
      <c r="C338" s="84">
        <v>2</v>
      </c>
      <c r="D338" s="118">
        <v>0.0034271963722226385</v>
      </c>
      <c r="E338" s="118">
        <v>2.1997551772534747</v>
      </c>
      <c r="F338" s="84" t="s">
        <v>1585</v>
      </c>
      <c r="G338" s="84" t="b">
        <v>0</v>
      </c>
      <c r="H338" s="84" t="b">
        <v>0</v>
      </c>
      <c r="I338" s="84" t="b">
        <v>0</v>
      </c>
      <c r="J338" s="84" t="b">
        <v>0</v>
      </c>
      <c r="K338" s="84" t="b">
        <v>0</v>
      </c>
      <c r="L338" s="84" t="b">
        <v>0</v>
      </c>
    </row>
    <row r="339" spans="1:12" ht="15">
      <c r="A339" s="84" t="s">
        <v>1994</v>
      </c>
      <c r="B339" s="84" t="s">
        <v>2114</v>
      </c>
      <c r="C339" s="84">
        <v>2</v>
      </c>
      <c r="D339" s="118">
        <v>0.0034271963722226385</v>
      </c>
      <c r="E339" s="118">
        <v>2.12057393120585</v>
      </c>
      <c r="F339" s="84" t="s">
        <v>1585</v>
      </c>
      <c r="G339" s="84" t="b">
        <v>0</v>
      </c>
      <c r="H339" s="84" t="b">
        <v>0</v>
      </c>
      <c r="I339" s="84" t="b">
        <v>0</v>
      </c>
      <c r="J339" s="84" t="b">
        <v>0</v>
      </c>
      <c r="K339" s="84" t="b">
        <v>0</v>
      </c>
      <c r="L339" s="84" t="b">
        <v>0</v>
      </c>
    </row>
    <row r="340" spans="1:12" ht="15">
      <c r="A340" s="84" t="s">
        <v>2114</v>
      </c>
      <c r="B340" s="84" t="s">
        <v>1996</v>
      </c>
      <c r="C340" s="84">
        <v>2</v>
      </c>
      <c r="D340" s="118">
        <v>0.0034271963722226385</v>
      </c>
      <c r="E340" s="118">
        <v>2.1997551772534747</v>
      </c>
      <c r="F340" s="84" t="s">
        <v>1585</v>
      </c>
      <c r="G340" s="84" t="b">
        <v>0</v>
      </c>
      <c r="H340" s="84" t="b">
        <v>0</v>
      </c>
      <c r="I340" s="84" t="b">
        <v>0</v>
      </c>
      <c r="J340" s="84" t="b">
        <v>0</v>
      </c>
      <c r="K340" s="84" t="b">
        <v>0</v>
      </c>
      <c r="L340" s="84" t="b">
        <v>0</v>
      </c>
    </row>
    <row r="341" spans="1:12" ht="15">
      <c r="A341" s="84" t="s">
        <v>1996</v>
      </c>
      <c r="B341" s="84" t="s">
        <v>2115</v>
      </c>
      <c r="C341" s="84">
        <v>2</v>
      </c>
      <c r="D341" s="118">
        <v>0.0034271963722226385</v>
      </c>
      <c r="E341" s="118">
        <v>2.12057393120585</v>
      </c>
      <c r="F341" s="84" t="s">
        <v>1585</v>
      </c>
      <c r="G341" s="84" t="b">
        <v>0</v>
      </c>
      <c r="H341" s="84" t="b">
        <v>0</v>
      </c>
      <c r="I341" s="84" t="b">
        <v>0</v>
      </c>
      <c r="J341" s="84" t="b">
        <v>0</v>
      </c>
      <c r="K341" s="84" t="b">
        <v>0</v>
      </c>
      <c r="L341" s="84" t="b">
        <v>0</v>
      </c>
    </row>
    <row r="342" spans="1:12" ht="15">
      <c r="A342" s="84" t="s">
        <v>2115</v>
      </c>
      <c r="B342" s="84" t="s">
        <v>2037</v>
      </c>
      <c r="C342" s="84">
        <v>2</v>
      </c>
      <c r="D342" s="118">
        <v>0.0034271963722226385</v>
      </c>
      <c r="E342" s="118">
        <v>2.4216039268698313</v>
      </c>
      <c r="F342" s="84" t="s">
        <v>1585</v>
      </c>
      <c r="G342" s="84" t="b">
        <v>0</v>
      </c>
      <c r="H342" s="84" t="b">
        <v>0</v>
      </c>
      <c r="I342" s="84" t="b">
        <v>0</v>
      </c>
      <c r="J342" s="84" t="b">
        <v>0</v>
      </c>
      <c r="K342" s="84" t="b">
        <v>0</v>
      </c>
      <c r="L342" s="84" t="b">
        <v>0</v>
      </c>
    </row>
    <row r="343" spans="1:12" ht="15">
      <c r="A343" s="84" t="s">
        <v>2037</v>
      </c>
      <c r="B343" s="84" t="s">
        <v>2116</v>
      </c>
      <c r="C343" s="84">
        <v>2</v>
      </c>
      <c r="D343" s="118">
        <v>0.0034271963722226385</v>
      </c>
      <c r="E343" s="118">
        <v>2.4216039268698313</v>
      </c>
      <c r="F343" s="84" t="s">
        <v>1585</v>
      </c>
      <c r="G343" s="84" t="b">
        <v>0</v>
      </c>
      <c r="H343" s="84" t="b">
        <v>0</v>
      </c>
      <c r="I343" s="84" t="b">
        <v>0</v>
      </c>
      <c r="J343" s="84" t="b">
        <v>0</v>
      </c>
      <c r="K343" s="84" t="b">
        <v>0</v>
      </c>
      <c r="L343" s="84" t="b">
        <v>0</v>
      </c>
    </row>
    <row r="344" spans="1:12" ht="15">
      <c r="A344" s="84" t="s">
        <v>2116</v>
      </c>
      <c r="B344" s="84" t="s">
        <v>2117</v>
      </c>
      <c r="C344" s="84">
        <v>2</v>
      </c>
      <c r="D344" s="118">
        <v>0.0034271963722226385</v>
      </c>
      <c r="E344" s="118">
        <v>2.597695185925512</v>
      </c>
      <c r="F344" s="84" t="s">
        <v>1585</v>
      </c>
      <c r="G344" s="84" t="b">
        <v>0</v>
      </c>
      <c r="H344" s="84" t="b">
        <v>0</v>
      </c>
      <c r="I344" s="84" t="b">
        <v>0</v>
      </c>
      <c r="J344" s="84" t="b">
        <v>0</v>
      </c>
      <c r="K344" s="84" t="b">
        <v>0</v>
      </c>
      <c r="L344" s="84" t="b">
        <v>0</v>
      </c>
    </row>
    <row r="345" spans="1:12" ht="15">
      <c r="A345" s="84" t="s">
        <v>2117</v>
      </c>
      <c r="B345" s="84" t="s">
        <v>2118</v>
      </c>
      <c r="C345" s="84">
        <v>2</v>
      </c>
      <c r="D345" s="118">
        <v>0.0034271963722226385</v>
      </c>
      <c r="E345" s="118">
        <v>2.597695185925512</v>
      </c>
      <c r="F345" s="84" t="s">
        <v>1585</v>
      </c>
      <c r="G345" s="84" t="b">
        <v>0</v>
      </c>
      <c r="H345" s="84" t="b">
        <v>0</v>
      </c>
      <c r="I345" s="84" t="b">
        <v>0</v>
      </c>
      <c r="J345" s="84" t="b">
        <v>0</v>
      </c>
      <c r="K345" s="84" t="b">
        <v>0</v>
      </c>
      <c r="L345" s="84" t="b">
        <v>0</v>
      </c>
    </row>
    <row r="346" spans="1:12" ht="15">
      <c r="A346" s="84" t="s">
        <v>2118</v>
      </c>
      <c r="B346" s="84" t="s">
        <v>2054</v>
      </c>
      <c r="C346" s="84">
        <v>2</v>
      </c>
      <c r="D346" s="118">
        <v>0.0034271963722226385</v>
      </c>
      <c r="E346" s="118">
        <v>2.4216039268698313</v>
      </c>
      <c r="F346" s="84" t="s">
        <v>1585</v>
      </c>
      <c r="G346" s="84" t="b">
        <v>0</v>
      </c>
      <c r="H346" s="84" t="b">
        <v>0</v>
      </c>
      <c r="I346" s="84" t="b">
        <v>0</v>
      </c>
      <c r="J346" s="84" t="b">
        <v>0</v>
      </c>
      <c r="K346" s="84" t="b">
        <v>0</v>
      </c>
      <c r="L346" s="84" t="b">
        <v>0</v>
      </c>
    </row>
    <row r="347" spans="1:12" ht="15">
      <c r="A347" s="84" t="s">
        <v>2054</v>
      </c>
      <c r="B347" s="84" t="s">
        <v>2119</v>
      </c>
      <c r="C347" s="84">
        <v>2</v>
      </c>
      <c r="D347" s="118">
        <v>0.0034271963722226385</v>
      </c>
      <c r="E347" s="118">
        <v>2.4216039268698313</v>
      </c>
      <c r="F347" s="84" t="s">
        <v>1585</v>
      </c>
      <c r="G347" s="84" t="b">
        <v>0</v>
      </c>
      <c r="H347" s="84" t="b">
        <v>0</v>
      </c>
      <c r="I347" s="84" t="b">
        <v>0</v>
      </c>
      <c r="J347" s="84" t="b">
        <v>0</v>
      </c>
      <c r="K347" s="84" t="b">
        <v>0</v>
      </c>
      <c r="L347" s="84" t="b">
        <v>0</v>
      </c>
    </row>
    <row r="348" spans="1:12" ht="15">
      <c r="A348" s="84" t="s">
        <v>2107</v>
      </c>
      <c r="B348" s="84" t="s">
        <v>2108</v>
      </c>
      <c r="C348" s="84">
        <v>2</v>
      </c>
      <c r="D348" s="118">
        <v>0.0034271963722226385</v>
      </c>
      <c r="E348" s="118">
        <v>2.597695185925512</v>
      </c>
      <c r="F348" s="84" t="s">
        <v>1585</v>
      </c>
      <c r="G348" s="84" t="b">
        <v>0</v>
      </c>
      <c r="H348" s="84" t="b">
        <v>0</v>
      </c>
      <c r="I348" s="84" t="b">
        <v>0</v>
      </c>
      <c r="J348" s="84" t="b">
        <v>0</v>
      </c>
      <c r="K348" s="84" t="b">
        <v>0</v>
      </c>
      <c r="L348" s="84" t="b">
        <v>0</v>
      </c>
    </row>
    <row r="349" spans="1:12" ht="15">
      <c r="A349" s="84" t="s">
        <v>2108</v>
      </c>
      <c r="B349" s="84" t="s">
        <v>2014</v>
      </c>
      <c r="C349" s="84">
        <v>2</v>
      </c>
      <c r="D349" s="118">
        <v>0.0034271963722226385</v>
      </c>
      <c r="E349" s="118">
        <v>2.296665190261531</v>
      </c>
      <c r="F349" s="84" t="s">
        <v>1585</v>
      </c>
      <c r="G349" s="84" t="b">
        <v>0</v>
      </c>
      <c r="H349" s="84" t="b">
        <v>0</v>
      </c>
      <c r="I349" s="84" t="b">
        <v>0</v>
      </c>
      <c r="J349" s="84" t="b">
        <v>0</v>
      </c>
      <c r="K349" s="84" t="b">
        <v>0</v>
      </c>
      <c r="L349" s="84" t="b">
        <v>0</v>
      </c>
    </row>
    <row r="350" spans="1:12" ht="15">
      <c r="A350" s="84" t="s">
        <v>2014</v>
      </c>
      <c r="B350" s="84" t="s">
        <v>2015</v>
      </c>
      <c r="C350" s="84">
        <v>2</v>
      </c>
      <c r="D350" s="118">
        <v>0.0034271963722226385</v>
      </c>
      <c r="E350" s="118">
        <v>1.99563519459755</v>
      </c>
      <c r="F350" s="84" t="s">
        <v>1585</v>
      </c>
      <c r="G350" s="84" t="b">
        <v>0</v>
      </c>
      <c r="H350" s="84" t="b">
        <v>0</v>
      </c>
      <c r="I350" s="84" t="b">
        <v>0</v>
      </c>
      <c r="J350" s="84" t="b">
        <v>0</v>
      </c>
      <c r="K350" s="84" t="b">
        <v>0</v>
      </c>
      <c r="L350" s="84" t="b">
        <v>0</v>
      </c>
    </row>
    <row r="351" spans="1:12" ht="15">
      <c r="A351" s="84" t="s">
        <v>2015</v>
      </c>
      <c r="B351" s="84" t="s">
        <v>2047</v>
      </c>
      <c r="C351" s="84">
        <v>2</v>
      </c>
      <c r="D351" s="118">
        <v>0.0034271963722226385</v>
      </c>
      <c r="E351" s="118">
        <v>2.12057393120585</v>
      </c>
      <c r="F351" s="84" t="s">
        <v>1585</v>
      </c>
      <c r="G351" s="84" t="b">
        <v>0</v>
      </c>
      <c r="H351" s="84" t="b">
        <v>0</v>
      </c>
      <c r="I351" s="84" t="b">
        <v>0</v>
      </c>
      <c r="J351" s="84" t="b">
        <v>0</v>
      </c>
      <c r="K351" s="84" t="b">
        <v>0</v>
      </c>
      <c r="L351" s="84" t="b">
        <v>0</v>
      </c>
    </row>
    <row r="352" spans="1:12" ht="15">
      <c r="A352" s="84" t="s">
        <v>2047</v>
      </c>
      <c r="B352" s="84" t="s">
        <v>2109</v>
      </c>
      <c r="C352" s="84">
        <v>2</v>
      </c>
      <c r="D352" s="118">
        <v>0.0034271963722226385</v>
      </c>
      <c r="E352" s="118">
        <v>2.4216039268698313</v>
      </c>
      <c r="F352" s="84" t="s">
        <v>1585</v>
      </c>
      <c r="G352" s="84" t="b">
        <v>0</v>
      </c>
      <c r="H352" s="84" t="b">
        <v>0</v>
      </c>
      <c r="I352" s="84" t="b">
        <v>0</v>
      </c>
      <c r="J352" s="84" t="b">
        <v>0</v>
      </c>
      <c r="K352" s="84" t="b">
        <v>0</v>
      </c>
      <c r="L352" s="84" t="b">
        <v>0</v>
      </c>
    </row>
    <row r="353" spans="1:12" ht="15">
      <c r="A353" s="84" t="s">
        <v>2109</v>
      </c>
      <c r="B353" s="84" t="s">
        <v>2048</v>
      </c>
      <c r="C353" s="84">
        <v>2</v>
      </c>
      <c r="D353" s="118">
        <v>0.0034271963722226385</v>
      </c>
      <c r="E353" s="118">
        <v>2.4216039268698313</v>
      </c>
      <c r="F353" s="84" t="s">
        <v>1585</v>
      </c>
      <c r="G353" s="84" t="b">
        <v>0</v>
      </c>
      <c r="H353" s="84" t="b">
        <v>0</v>
      </c>
      <c r="I353" s="84" t="b">
        <v>0</v>
      </c>
      <c r="J353" s="84" t="b">
        <v>0</v>
      </c>
      <c r="K353" s="84" t="b">
        <v>0</v>
      </c>
      <c r="L353" s="84" t="b">
        <v>0</v>
      </c>
    </row>
    <row r="354" spans="1:12" ht="15">
      <c r="A354" s="84" t="s">
        <v>2048</v>
      </c>
      <c r="B354" s="84" t="s">
        <v>2049</v>
      </c>
      <c r="C354" s="84">
        <v>2</v>
      </c>
      <c r="D354" s="118">
        <v>0.0034271963722226385</v>
      </c>
      <c r="E354" s="118">
        <v>2.24551266781415</v>
      </c>
      <c r="F354" s="84" t="s">
        <v>1585</v>
      </c>
      <c r="G354" s="84" t="b">
        <v>0</v>
      </c>
      <c r="H354" s="84" t="b">
        <v>0</v>
      </c>
      <c r="I354" s="84" t="b">
        <v>0</v>
      </c>
      <c r="J354" s="84" t="b">
        <v>0</v>
      </c>
      <c r="K354" s="84" t="b">
        <v>1</v>
      </c>
      <c r="L354" s="84" t="b">
        <v>0</v>
      </c>
    </row>
    <row r="355" spans="1:12" ht="15">
      <c r="A355" s="84" t="s">
        <v>2049</v>
      </c>
      <c r="B355" s="84" t="s">
        <v>2050</v>
      </c>
      <c r="C355" s="84">
        <v>2</v>
      </c>
      <c r="D355" s="118">
        <v>0.0034271963722226385</v>
      </c>
      <c r="E355" s="118">
        <v>2.24551266781415</v>
      </c>
      <c r="F355" s="84" t="s">
        <v>1585</v>
      </c>
      <c r="G355" s="84" t="b">
        <v>0</v>
      </c>
      <c r="H355" s="84" t="b">
        <v>1</v>
      </c>
      <c r="I355" s="84" t="b">
        <v>0</v>
      </c>
      <c r="J355" s="84" t="b">
        <v>0</v>
      </c>
      <c r="K355" s="84" t="b">
        <v>0</v>
      </c>
      <c r="L355" s="84" t="b">
        <v>0</v>
      </c>
    </row>
    <row r="356" spans="1:12" ht="15">
      <c r="A356" s="84" t="s">
        <v>2050</v>
      </c>
      <c r="B356" s="84" t="s">
        <v>453</v>
      </c>
      <c r="C356" s="84">
        <v>2</v>
      </c>
      <c r="D356" s="118">
        <v>0.0034271963722226385</v>
      </c>
      <c r="E356" s="118">
        <v>2.12057393120585</v>
      </c>
      <c r="F356" s="84" t="s">
        <v>1585</v>
      </c>
      <c r="G356" s="84" t="b">
        <v>0</v>
      </c>
      <c r="H356" s="84" t="b">
        <v>0</v>
      </c>
      <c r="I356" s="84" t="b">
        <v>0</v>
      </c>
      <c r="J356" s="84" t="b">
        <v>0</v>
      </c>
      <c r="K356" s="84" t="b">
        <v>0</v>
      </c>
      <c r="L356" s="84" t="b">
        <v>0</v>
      </c>
    </row>
    <row r="357" spans="1:12" ht="15">
      <c r="A357" s="84" t="s">
        <v>453</v>
      </c>
      <c r="B357" s="84" t="s">
        <v>2051</v>
      </c>
      <c r="C357" s="84">
        <v>2</v>
      </c>
      <c r="D357" s="118">
        <v>0.0034271963722226385</v>
      </c>
      <c r="E357" s="118">
        <v>2.12057393120585</v>
      </c>
      <c r="F357" s="84" t="s">
        <v>1585</v>
      </c>
      <c r="G357" s="84" t="b">
        <v>0</v>
      </c>
      <c r="H357" s="84" t="b">
        <v>0</v>
      </c>
      <c r="I357" s="84" t="b">
        <v>0</v>
      </c>
      <c r="J357" s="84" t="b">
        <v>0</v>
      </c>
      <c r="K357" s="84" t="b">
        <v>0</v>
      </c>
      <c r="L357" s="84" t="b">
        <v>0</v>
      </c>
    </row>
    <row r="358" spans="1:12" ht="15">
      <c r="A358" s="84" t="s">
        <v>2004</v>
      </c>
      <c r="B358" s="84" t="s">
        <v>2052</v>
      </c>
      <c r="C358" s="84">
        <v>2</v>
      </c>
      <c r="D358" s="118">
        <v>0.0034271963722226385</v>
      </c>
      <c r="E358" s="118">
        <v>2.0236639181977933</v>
      </c>
      <c r="F358" s="84" t="s">
        <v>1585</v>
      </c>
      <c r="G358" s="84" t="b">
        <v>0</v>
      </c>
      <c r="H358" s="84" t="b">
        <v>0</v>
      </c>
      <c r="I358" s="84" t="b">
        <v>0</v>
      </c>
      <c r="J358" s="84" t="b">
        <v>0</v>
      </c>
      <c r="K358" s="84" t="b">
        <v>0</v>
      </c>
      <c r="L358" s="84" t="b">
        <v>0</v>
      </c>
    </row>
    <row r="359" spans="1:12" ht="15">
      <c r="A359" s="84" t="s">
        <v>2052</v>
      </c>
      <c r="B359" s="84" t="s">
        <v>2015</v>
      </c>
      <c r="C359" s="84">
        <v>2</v>
      </c>
      <c r="D359" s="118">
        <v>0.0034271963722226385</v>
      </c>
      <c r="E359" s="118">
        <v>2.12057393120585</v>
      </c>
      <c r="F359" s="84" t="s">
        <v>1585</v>
      </c>
      <c r="G359" s="84" t="b">
        <v>0</v>
      </c>
      <c r="H359" s="84" t="b">
        <v>0</v>
      </c>
      <c r="I359" s="84" t="b">
        <v>0</v>
      </c>
      <c r="J359" s="84" t="b">
        <v>0</v>
      </c>
      <c r="K359" s="84" t="b">
        <v>0</v>
      </c>
      <c r="L359" s="84" t="b">
        <v>0</v>
      </c>
    </row>
    <row r="360" spans="1:12" ht="15">
      <c r="A360" s="84" t="s">
        <v>2015</v>
      </c>
      <c r="B360" s="84" t="s">
        <v>2110</v>
      </c>
      <c r="C360" s="84">
        <v>2</v>
      </c>
      <c r="D360" s="118">
        <v>0.0034271963722226385</v>
      </c>
      <c r="E360" s="118">
        <v>2.296665190261531</v>
      </c>
      <c r="F360" s="84" t="s">
        <v>1585</v>
      </c>
      <c r="G360" s="84" t="b">
        <v>0</v>
      </c>
      <c r="H360" s="84" t="b">
        <v>0</v>
      </c>
      <c r="I360" s="84" t="b">
        <v>0</v>
      </c>
      <c r="J360" s="84" t="b">
        <v>0</v>
      </c>
      <c r="K360" s="84" t="b">
        <v>0</v>
      </c>
      <c r="L360" s="84" t="b">
        <v>0</v>
      </c>
    </row>
    <row r="361" spans="1:12" ht="15">
      <c r="A361" s="84" t="s">
        <v>2099</v>
      </c>
      <c r="B361" s="84" t="s">
        <v>2100</v>
      </c>
      <c r="C361" s="84">
        <v>2</v>
      </c>
      <c r="D361" s="118">
        <v>0.0034271963722226385</v>
      </c>
      <c r="E361" s="118">
        <v>2.597695185925512</v>
      </c>
      <c r="F361" s="84" t="s">
        <v>1585</v>
      </c>
      <c r="G361" s="84" t="b">
        <v>0</v>
      </c>
      <c r="H361" s="84" t="b">
        <v>0</v>
      </c>
      <c r="I361" s="84" t="b">
        <v>0</v>
      </c>
      <c r="J361" s="84" t="b">
        <v>0</v>
      </c>
      <c r="K361" s="84" t="b">
        <v>0</v>
      </c>
      <c r="L361" s="84" t="b">
        <v>0</v>
      </c>
    </row>
    <row r="362" spans="1:12" ht="15">
      <c r="A362" s="84" t="s">
        <v>2100</v>
      </c>
      <c r="B362" s="84" t="s">
        <v>2101</v>
      </c>
      <c r="C362" s="84">
        <v>2</v>
      </c>
      <c r="D362" s="118">
        <v>0.0034271963722226385</v>
      </c>
      <c r="E362" s="118">
        <v>2.597695185925512</v>
      </c>
      <c r="F362" s="84" t="s">
        <v>1585</v>
      </c>
      <c r="G362" s="84" t="b">
        <v>0</v>
      </c>
      <c r="H362" s="84" t="b">
        <v>0</v>
      </c>
      <c r="I362" s="84" t="b">
        <v>0</v>
      </c>
      <c r="J362" s="84" t="b">
        <v>0</v>
      </c>
      <c r="K362" s="84" t="b">
        <v>1</v>
      </c>
      <c r="L362" s="84" t="b">
        <v>0</v>
      </c>
    </row>
    <row r="363" spans="1:12" ht="15">
      <c r="A363" s="84" t="s">
        <v>2101</v>
      </c>
      <c r="B363" s="84" t="s">
        <v>2013</v>
      </c>
      <c r="C363" s="84">
        <v>2</v>
      </c>
      <c r="D363" s="118">
        <v>0.0034271963722226385</v>
      </c>
      <c r="E363" s="118">
        <v>2.296665190261531</v>
      </c>
      <c r="F363" s="84" t="s">
        <v>1585</v>
      </c>
      <c r="G363" s="84" t="b">
        <v>0</v>
      </c>
      <c r="H363" s="84" t="b">
        <v>1</v>
      </c>
      <c r="I363" s="84" t="b">
        <v>0</v>
      </c>
      <c r="J363" s="84" t="b">
        <v>0</v>
      </c>
      <c r="K363" s="84" t="b">
        <v>0</v>
      </c>
      <c r="L363" s="84" t="b">
        <v>0</v>
      </c>
    </row>
    <row r="364" spans="1:12" ht="15">
      <c r="A364" s="84" t="s">
        <v>2013</v>
      </c>
      <c r="B364" s="84" t="s">
        <v>2102</v>
      </c>
      <c r="C364" s="84">
        <v>2</v>
      </c>
      <c r="D364" s="118">
        <v>0.0034271963722226385</v>
      </c>
      <c r="E364" s="118">
        <v>2.296665190261531</v>
      </c>
      <c r="F364" s="84" t="s">
        <v>1585</v>
      </c>
      <c r="G364" s="84" t="b">
        <v>0</v>
      </c>
      <c r="H364" s="84" t="b">
        <v>0</v>
      </c>
      <c r="I364" s="84" t="b">
        <v>0</v>
      </c>
      <c r="J364" s="84" t="b">
        <v>0</v>
      </c>
      <c r="K364" s="84" t="b">
        <v>0</v>
      </c>
      <c r="L364" s="84" t="b">
        <v>0</v>
      </c>
    </row>
    <row r="365" spans="1:12" ht="15">
      <c r="A365" s="84" t="s">
        <v>2102</v>
      </c>
      <c r="B365" s="84" t="s">
        <v>2103</v>
      </c>
      <c r="C365" s="84">
        <v>2</v>
      </c>
      <c r="D365" s="118">
        <v>0.0034271963722226385</v>
      </c>
      <c r="E365" s="118">
        <v>2.597695185925512</v>
      </c>
      <c r="F365" s="84" t="s">
        <v>1585</v>
      </c>
      <c r="G365" s="84" t="b">
        <v>0</v>
      </c>
      <c r="H365" s="84" t="b">
        <v>0</v>
      </c>
      <c r="I365" s="84" t="b">
        <v>0</v>
      </c>
      <c r="J365" s="84" t="b">
        <v>0</v>
      </c>
      <c r="K365" s="84" t="b">
        <v>0</v>
      </c>
      <c r="L365" s="84" t="b">
        <v>0</v>
      </c>
    </row>
    <row r="366" spans="1:12" ht="15">
      <c r="A366" s="84" t="s">
        <v>2103</v>
      </c>
      <c r="B366" s="84" t="s">
        <v>2104</v>
      </c>
      <c r="C366" s="84">
        <v>2</v>
      </c>
      <c r="D366" s="118">
        <v>0.0034271963722226385</v>
      </c>
      <c r="E366" s="118">
        <v>2.597695185925512</v>
      </c>
      <c r="F366" s="84" t="s">
        <v>1585</v>
      </c>
      <c r="G366" s="84" t="b">
        <v>0</v>
      </c>
      <c r="H366" s="84" t="b">
        <v>0</v>
      </c>
      <c r="I366" s="84" t="b">
        <v>0</v>
      </c>
      <c r="J366" s="84" t="b">
        <v>0</v>
      </c>
      <c r="K366" s="84" t="b">
        <v>0</v>
      </c>
      <c r="L366" s="84" t="b">
        <v>0</v>
      </c>
    </row>
    <row r="367" spans="1:12" ht="15">
      <c r="A367" s="84" t="s">
        <v>2104</v>
      </c>
      <c r="B367" s="84" t="s">
        <v>2013</v>
      </c>
      <c r="C367" s="84">
        <v>2</v>
      </c>
      <c r="D367" s="118">
        <v>0.0034271963722226385</v>
      </c>
      <c r="E367" s="118">
        <v>2.296665190261531</v>
      </c>
      <c r="F367" s="84" t="s">
        <v>1585</v>
      </c>
      <c r="G367" s="84" t="b">
        <v>0</v>
      </c>
      <c r="H367" s="84" t="b">
        <v>0</v>
      </c>
      <c r="I367" s="84" t="b">
        <v>0</v>
      </c>
      <c r="J367" s="84" t="b">
        <v>0</v>
      </c>
      <c r="K367" s="84" t="b">
        <v>0</v>
      </c>
      <c r="L367" s="84" t="b">
        <v>0</v>
      </c>
    </row>
    <row r="368" spans="1:12" ht="15">
      <c r="A368" s="84" t="s">
        <v>2013</v>
      </c>
      <c r="B368" s="84" t="s">
        <v>2105</v>
      </c>
      <c r="C368" s="84">
        <v>2</v>
      </c>
      <c r="D368" s="118">
        <v>0.0034271963722226385</v>
      </c>
      <c r="E368" s="118">
        <v>2.296665190261531</v>
      </c>
      <c r="F368" s="84" t="s">
        <v>1585</v>
      </c>
      <c r="G368" s="84" t="b">
        <v>0</v>
      </c>
      <c r="H368" s="84" t="b">
        <v>0</v>
      </c>
      <c r="I368" s="84" t="b">
        <v>0</v>
      </c>
      <c r="J368" s="84" t="b">
        <v>0</v>
      </c>
      <c r="K368" s="84" t="b">
        <v>0</v>
      </c>
      <c r="L368" s="84" t="b">
        <v>0</v>
      </c>
    </row>
    <row r="369" spans="1:12" ht="15">
      <c r="A369" s="84" t="s">
        <v>2105</v>
      </c>
      <c r="B369" s="84" t="s">
        <v>2106</v>
      </c>
      <c r="C369" s="84">
        <v>2</v>
      </c>
      <c r="D369" s="118">
        <v>0.0034271963722226385</v>
      </c>
      <c r="E369" s="118">
        <v>2.597695185925512</v>
      </c>
      <c r="F369" s="84" t="s">
        <v>1585</v>
      </c>
      <c r="G369" s="84" t="b">
        <v>0</v>
      </c>
      <c r="H369" s="84" t="b">
        <v>0</v>
      </c>
      <c r="I369" s="84" t="b">
        <v>0</v>
      </c>
      <c r="J369" s="84" t="b">
        <v>0</v>
      </c>
      <c r="K369" s="84" t="b">
        <v>0</v>
      </c>
      <c r="L369" s="84" t="b">
        <v>0</v>
      </c>
    </row>
    <row r="370" spans="1:12" ht="15">
      <c r="A370" s="84" t="s">
        <v>2045</v>
      </c>
      <c r="B370" s="84" t="s">
        <v>1696</v>
      </c>
      <c r="C370" s="84">
        <v>2</v>
      </c>
      <c r="D370" s="118">
        <v>0.0034271963722226385</v>
      </c>
      <c r="E370" s="118">
        <v>1.8195439355418688</v>
      </c>
      <c r="F370" s="84" t="s">
        <v>1585</v>
      </c>
      <c r="G370" s="84" t="b">
        <v>0</v>
      </c>
      <c r="H370" s="84" t="b">
        <v>0</v>
      </c>
      <c r="I370" s="84" t="b">
        <v>0</v>
      </c>
      <c r="J370" s="84" t="b">
        <v>0</v>
      </c>
      <c r="K370" s="84" t="b">
        <v>0</v>
      </c>
      <c r="L370" s="84" t="b">
        <v>0</v>
      </c>
    </row>
    <row r="371" spans="1:12" ht="15">
      <c r="A371" s="84" t="s">
        <v>1696</v>
      </c>
      <c r="B371" s="84" t="s">
        <v>1719</v>
      </c>
      <c r="C371" s="84">
        <v>2</v>
      </c>
      <c r="D371" s="118">
        <v>0.0034271963722226385</v>
      </c>
      <c r="E371" s="118">
        <v>1.5976951859255124</v>
      </c>
      <c r="F371" s="84" t="s">
        <v>1585</v>
      </c>
      <c r="G371" s="84" t="b">
        <v>0</v>
      </c>
      <c r="H371" s="84" t="b">
        <v>0</v>
      </c>
      <c r="I371" s="84" t="b">
        <v>0</v>
      </c>
      <c r="J371" s="84" t="b">
        <v>0</v>
      </c>
      <c r="K371" s="84" t="b">
        <v>0</v>
      </c>
      <c r="L371" s="84" t="b">
        <v>0</v>
      </c>
    </row>
    <row r="372" spans="1:12" ht="15">
      <c r="A372" s="84" t="s">
        <v>1719</v>
      </c>
      <c r="B372" s="84" t="s">
        <v>1703</v>
      </c>
      <c r="C372" s="84">
        <v>2</v>
      </c>
      <c r="D372" s="118">
        <v>0.0034271963722226385</v>
      </c>
      <c r="E372" s="118">
        <v>1.6556871329031992</v>
      </c>
      <c r="F372" s="84" t="s">
        <v>1585</v>
      </c>
      <c r="G372" s="84" t="b">
        <v>0</v>
      </c>
      <c r="H372" s="84" t="b">
        <v>0</v>
      </c>
      <c r="I372" s="84" t="b">
        <v>0</v>
      </c>
      <c r="J372" s="84" t="b">
        <v>0</v>
      </c>
      <c r="K372" s="84" t="b">
        <v>0</v>
      </c>
      <c r="L372" s="84" t="b">
        <v>0</v>
      </c>
    </row>
    <row r="373" spans="1:12" ht="15">
      <c r="A373" s="84" t="s">
        <v>1703</v>
      </c>
      <c r="B373" s="84" t="s">
        <v>2012</v>
      </c>
      <c r="C373" s="84">
        <v>2</v>
      </c>
      <c r="D373" s="118">
        <v>0.0034271963722226385</v>
      </c>
      <c r="E373" s="118">
        <v>2.0536271415752365</v>
      </c>
      <c r="F373" s="84" t="s">
        <v>1585</v>
      </c>
      <c r="G373" s="84" t="b">
        <v>0</v>
      </c>
      <c r="H373" s="84" t="b">
        <v>0</v>
      </c>
      <c r="I373" s="84" t="b">
        <v>0</v>
      </c>
      <c r="J373" s="84" t="b">
        <v>0</v>
      </c>
      <c r="K373" s="84" t="b">
        <v>0</v>
      </c>
      <c r="L373" s="84" t="b">
        <v>0</v>
      </c>
    </row>
    <row r="374" spans="1:12" ht="15">
      <c r="A374" s="84" t="s">
        <v>2012</v>
      </c>
      <c r="B374" s="84" t="s">
        <v>2091</v>
      </c>
      <c r="C374" s="84">
        <v>2</v>
      </c>
      <c r="D374" s="118">
        <v>0.0034271963722226385</v>
      </c>
      <c r="E374" s="118">
        <v>2.597695185925512</v>
      </c>
      <c r="F374" s="84" t="s">
        <v>1585</v>
      </c>
      <c r="G374" s="84" t="b">
        <v>0</v>
      </c>
      <c r="H374" s="84" t="b">
        <v>0</v>
      </c>
      <c r="I374" s="84" t="b">
        <v>0</v>
      </c>
      <c r="J374" s="84" t="b">
        <v>0</v>
      </c>
      <c r="K374" s="84" t="b">
        <v>0</v>
      </c>
      <c r="L374" s="84" t="b">
        <v>0</v>
      </c>
    </row>
    <row r="375" spans="1:12" ht="15">
      <c r="A375" s="84" t="s">
        <v>2091</v>
      </c>
      <c r="B375" s="84" t="s">
        <v>2092</v>
      </c>
      <c r="C375" s="84">
        <v>2</v>
      </c>
      <c r="D375" s="118">
        <v>0.0034271963722226385</v>
      </c>
      <c r="E375" s="118">
        <v>2.597695185925512</v>
      </c>
      <c r="F375" s="84" t="s">
        <v>1585</v>
      </c>
      <c r="G375" s="84" t="b">
        <v>0</v>
      </c>
      <c r="H375" s="84" t="b">
        <v>0</v>
      </c>
      <c r="I375" s="84" t="b">
        <v>0</v>
      </c>
      <c r="J375" s="84" t="b">
        <v>0</v>
      </c>
      <c r="K375" s="84" t="b">
        <v>0</v>
      </c>
      <c r="L375" s="84" t="b">
        <v>0</v>
      </c>
    </row>
    <row r="376" spans="1:12" ht="15">
      <c r="A376" s="84" t="s">
        <v>2092</v>
      </c>
      <c r="B376" s="84" t="s">
        <v>2093</v>
      </c>
      <c r="C376" s="84">
        <v>2</v>
      </c>
      <c r="D376" s="118">
        <v>0.0034271963722226385</v>
      </c>
      <c r="E376" s="118">
        <v>2.597695185925512</v>
      </c>
      <c r="F376" s="84" t="s">
        <v>1585</v>
      </c>
      <c r="G376" s="84" t="b">
        <v>0</v>
      </c>
      <c r="H376" s="84" t="b">
        <v>0</v>
      </c>
      <c r="I376" s="84" t="b">
        <v>0</v>
      </c>
      <c r="J376" s="84" t="b">
        <v>0</v>
      </c>
      <c r="K376" s="84" t="b">
        <v>0</v>
      </c>
      <c r="L376" s="84" t="b">
        <v>0</v>
      </c>
    </row>
    <row r="377" spans="1:12" ht="15">
      <c r="A377" s="84" t="s">
        <v>2093</v>
      </c>
      <c r="B377" s="84" t="s">
        <v>1995</v>
      </c>
      <c r="C377" s="84">
        <v>2</v>
      </c>
      <c r="D377" s="118">
        <v>0.0034271963722226385</v>
      </c>
      <c r="E377" s="118">
        <v>2.296665190261531</v>
      </c>
      <c r="F377" s="84" t="s">
        <v>1585</v>
      </c>
      <c r="G377" s="84" t="b">
        <v>0</v>
      </c>
      <c r="H377" s="84" t="b">
        <v>0</v>
      </c>
      <c r="I377" s="84" t="b">
        <v>0</v>
      </c>
      <c r="J377" s="84" t="b">
        <v>0</v>
      </c>
      <c r="K377" s="84" t="b">
        <v>0</v>
      </c>
      <c r="L377" s="84" t="b">
        <v>0</v>
      </c>
    </row>
    <row r="378" spans="1:12" ht="15">
      <c r="A378" s="84" t="s">
        <v>1995</v>
      </c>
      <c r="B378" s="84" t="s">
        <v>2026</v>
      </c>
      <c r="C378" s="84">
        <v>2</v>
      </c>
      <c r="D378" s="118">
        <v>0.0034271963722226385</v>
      </c>
      <c r="E378" s="118">
        <v>2.12057393120585</v>
      </c>
      <c r="F378" s="84" t="s">
        <v>1585</v>
      </c>
      <c r="G378" s="84" t="b">
        <v>0</v>
      </c>
      <c r="H378" s="84" t="b">
        <v>0</v>
      </c>
      <c r="I378" s="84" t="b">
        <v>0</v>
      </c>
      <c r="J378" s="84" t="b">
        <v>0</v>
      </c>
      <c r="K378" s="84" t="b">
        <v>0</v>
      </c>
      <c r="L378" s="84" t="b">
        <v>0</v>
      </c>
    </row>
    <row r="379" spans="1:12" ht="15">
      <c r="A379" s="84" t="s">
        <v>2026</v>
      </c>
      <c r="B379" s="84" t="s">
        <v>2003</v>
      </c>
      <c r="C379" s="84">
        <v>2</v>
      </c>
      <c r="D379" s="118">
        <v>0.0034271963722226385</v>
      </c>
      <c r="E379" s="118">
        <v>2.0236639181977933</v>
      </c>
      <c r="F379" s="84" t="s">
        <v>1585</v>
      </c>
      <c r="G379" s="84" t="b">
        <v>0</v>
      </c>
      <c r="H379" s="84" t="b">
        <v>0</v>
      </c>
      <c r="I379" s="84" t="b">
        <v>0</v>
      </c>
      <c r="J379" s="84" t="b">
        <v>0</v>
      </c>
      <c r="K379" s="84" t="b">
        <v>0</v>
      </c>
      <c r="L379" s="84" t="b">
        <v>0</v>
      </c>
    </row>
    <row r="380" spans="1:12" ht="15">
      <c r="A380" s="84" t="s">
        <v>2003</v>
      </c>
      <c r="B380" s="84" t="s">
        <v>2094</v>
      </c>
      <c r="C380" s="84">
        <v>2</v>
      </c>
      <c r="D380" s="118">
        <v>0.0034271963722226385</v>
      </c>
      <c r="E380" s="118">
        <v>2.1997551772534747</v>
      </c>
      <c r="F380" s="84" t="s">
        <v>1585</v>
      </c>
      <c r="G380" s="84" t="b">
        <v>0</v>
      </c>
      <c r="H380" s="84" t="b">
        <v>0</v>
      </c>
      <c r="I380" s="84" t="b">
        <v>0</v>
      </c>
      <c r="J380" s="84" t="b">
        <v>0</v>
      </c>
      <c r="K380" s="84" t="b">
        <v>0</v>
      </c>
      <c r="L380" s="84" t="b">
        <v>0</v>
      </c>
    </row>
    <row r="381" spans="1:12" ht="15">
      <c r="A381" s="84" t="s">
        <v>2094</v>
      </c>
      <c r="B381" s="84" t="s">
        <v>2095</v>
      </c>
      <c r="C381" s="84">
        <v>2</v>
      </c>
      <c r="D381" s="118">
        <v>0.0034271963722226385</v>
      </c>
      <c r="E381" s="118">
        <v>2.597695185925512</v>
      </c>
      <c r="F381" s="84" t="s">
        <v>1585</v>
      </c>
      <c r="G381" s="84" t="b">
        <v>0</v>
      </c>
      <c r="H381" s="84" t="b">
        <v>0</v>
      </c>
      <c r="I381" s="84" t="b">
        <v>0</v>
      </c>
      <c r="J381" s="84" t="b">
        <v>0</v>
      </c>
      <c r="K381" s="84" t="b">
        <v>0</v>
      </c>
      <c r="L381" s="84" t="b">
        <v>0</v>
      </c>
    </row>
    <row r="382" spans="1:12" ht="15">
      <c r="A382" s="84" t="s">
        <v>2095</v>
      </c>
      <c r="B382" s="84" t="s">
        <v>2096</v>
      </c>
      <c r="C382" s="84">
        <v>2</v>
      </c>
      <c r="D382" s="118">
        <v>0.0034271963722226385</v>
      </c>
      <c r="E382" s="118">
        <v>2.597695185925512</v>
      </c>
      <c r="F382" s="84" t="s">
        <v>1585</v>
      </c>
      <c r="G382" s="84" t="b">
        <v>0</v>
      </c>
      <c r="H382" s="84" t="b">
        <v>0</v>
      </c>
      <c r="I382" s="84" t="b">
        <v>0</v>
      </c>
      <c r="J382" s="84" t="b">
        <v>0</v>
      </c>
      <c r="K382" s="84" t="b">
        <v>0</v>
      </c>
      <c r="L382" s="84" t="b">
        <v>0</v>
      </c>
    </row>
    <row r="383" spans="1:12" ht="15">
      <c r="A383" s="84" t="s">
        <v>2096</v>
      </c>
      <c r="B383" s="84" t="s">
        <v>2097</v>
      </c>
      <c r="C383" s="84">
        <v>2</v>
      </c>
      <c r="D383" s="118">
        <v>0.0034271963722226385</v>
      </c>
      <c r="E383" s="118">
        <v>2.597695185925512</v>
      </c>
      <c r="F383" s="84" t="s">
        <v>1585</v>
      </c>
      <c r="G383" s="84" t="b">
        <v>0</v>
      </c>
      <c r="H383" s="84" t="b">
        <v>0</v>
      </c>
      <c r="I383" s="84" t="b">
        <v>0</v>
      </c>
      <c r="J383" s="84" t="b">
        <v>0</v>
      </c>
      <c r="K383" s="84" t="b">
        <v>0</v>
      </c>
      <c r="L383" s="84" t="b">
        <v>0</v>
      </c>
    </row>
    <row r="384" spans="1:12" ht="15">
      <c r="A384" s="84" t="s">
        <v>2097</v>
      </c>
      <c r="B384" s="84" t="s">
        <v>2098</v>
      </c>
      <c r="C384" s="84">
        <v>2</v>
      </c>
      <c r="D384" s="118">
        <v>0.0034271963722226385</v>
      </c>
      <c r="E384" s="118">
        <v>2.597695185925512</v>
      </c>
      <c r="F384" s="84" t="s">
        <v>1585</v>
      </c>
      <c r="G384" s="84" t="b">
        <v>0</v>
      </c>
      <c r="H384" s="84" t="b">
        <v>0</v>
      </c>
      <c r="I384" s="84" t="b">
        <v>0</v>
      </c>
      <c r="J384" s="84" t="b">
        <v>0</v>
      </c>
      <c r="K384" s="84" t="b">
        <v>0</v>
      </c>
      <c r="L384" s="84" t="b">
        <v>0</v>
      </c>
    </row>
    <row r="385" spans="1:12" ht="15">
      <c r="A385" s="84" t="s">
        <v>1994</v>
      </c>
      <c r="B385" s="84" t="s">
        <v>1703</v>
      </c>
      <c r="C385" s="84">
        <v>2</v>
      </c>
      <c r="D385" s="118">
        <v>0.0034271963722226385</v>
      </c>
      <c r="E385" s="118">
        <v>1.5765058868555744</v>
      </c>
      <c r="F385" s="84" t="s">
        <v>1585</v>
      </c>
      <c r="G385" s="84" t="b">
        <v>0</v>
      </c>
      <c r="H385" s="84" t="b">
        <v>0</v>
      </c>
      <c r="I385" s="84" t="b">
        <v>0</v>
      </c>
      <c r="J385" s="84" t="b">
        <v>0</v>
      </c>
      <c r="K385" s="84" t="b">
        <v>0</v>
      </c>
      <c r="L385" s="84" t="b">
        <v>0</v>
      </c>
    </row>
    <row r="386" spans="1:12" ht="15">
      <c r="A386" s="84" t="s">
        <v>1703</v>
      </c>
      <c r="B386" s="84" t="s">
        <v>2041</v>
      </c>
      <c r="C386" s="84">
        <v>2</v>
      </c>
      <c r="D386" s="118">
        <v>0.0034271963722226385</v>
      </c>
      <c r="E386" s="118">
        <v>1.8775358825195556</v>
      </c>
      <c r="F386" s="84" t="s">
        <v>1585</v>
      </c>
      <c r="G386" s="84" t="b">
        <v>0</v>
      </c>
      <c r="H386" s="84" t="b">
        <v>0</v>
      </c>
      <c r="I386" s="84" t="b">
        <v>0</v>
      </c>
      <c r="J386" s="84" t="b">
        <v>0</v>
      </c>
      <c r="K386" s="84" t="b">
        <v>0</v>
      </c>
      <c r="L386" s="84" t="b">
        <v>0</v>
      </c>
    </row>
    <row r="387" spans="1:12" ht="15">
      <c r="A387" s="84" t="s">
        <v>2041</v>
      </c>
      <c r="B387" s="84" t="s">
        <v>2042</v>
      </c>
      <c r="C387" s="84">
        <v>2</v>
      </c>
      <c r="D387" s="118">
        <v>0.0034271963722226385</v>
      </c>
      <c r="E387" s="118">
        <v>2.24551266781415</v>
      </c>
      <c r="F387" s="84" t="s">
        <v>1585</v>
      </c>
      <c r="G387" s="84" t="b">
        <v>0</v>
      </c>
      <c r="H387" s="84" t="b">
        <v>0</v>
      </c>
      <c r="I387" s="84" t="b">
        <v>0</v>
      </c>
      <c r="J387" s="84" t="b">
        <v>0</v>
      </c>
      <c r="K387" s="84" t="b">
        <v>0</v>
      </c>
      <c r="L387" s="84" t="b">
        <v>0</v>
      </c>
    </row>
    <row r="388" spans="1:12" ht="15">
      <c r="A388" s="84" t="s">
        <v>2042</v>
      </c>
      <c r="B388" s="84" t="s">
        <v>2085</v>
      </c>
      <c r="C388" s="84">
        <v>2</v>
      </c>
      <c r="D388" s="118">
        <v>0.0034271963722226385</v>
      </c>
      <c r="E388" s="118">
        <v>2.4216039268698313</v>
      </c>
      <c r="F388" s="84" t="s">
        <v>1585</v>
      </c>
      <c r="G388" s="84" t="b">
        <v>0</v>
      </c>
      <c r="H388" s="84" t="b">
        <v>0</v>
      </c>
      <c r="I388" s="84" t="b">
        <v>0</v>
      </c>
      <c r="J388" s="84" t="b">
        <v>0</v>
      </c>
      <c r="K388" s="84" t="b">
        <v>0</v>
      </c>
      <c r="L388" s="84" t="b">
        <v>0</v>
      </c>
    </row>
    <row r="389" spans="1:12" ht="15">
      <c r="A389" s="84" t="s">
        <v>2085</v>
      </c>
      <c r="B389" s="84" t="s">
        <v>2086</v>
      </c>
      <c r="C389" s="84">
        <v>2</v>
      </c>
      <c r="D389" s="118">
        <v>0.0034271963722226385</v>
      </c>
      <c r="E389" s="118">
        <v>2.597695185925512</v>
      </c>
      <c r="F389" s="84" t="s">
        <v>1585</v>
      </c>
      <c r="G389" s="84" t="b">
        <v>0</v>
      </c>
      <c r="H389" s="84" t="b">
        <v>0</v>
      </c>
      <c r="I389" s="84" t="b">
        <v>0</v>
      </c>
      <c r="J389" s="84" t="b">
        <v>0</v>
      </c>
      <c r="K389" s="84" t="b">
        <v>0</v>
      </c>
      <c r="L389" s="84" t="b">
        <v>0</v>
      </c>
    </row>
    <row r="390" spans="1:12" ht="15">
      <c r="A390" s="84" t="s">
        <v>2086</v>
      </c>
      <c r="B390" s="84" t="s">
        <v>2011</v>
      </c>
      <c r="C390" s="84">
        <v>2</v>
      </c>
      <c r="D390" s="118">
        <v>0.0034271963722226385</v>
      </c>
      <c r="E390" s="118">
        <v>2.4216039268698313</v>
      </c>
      <c r="F390" s="84" t="s">
        <v>1585</v>
      </c>
      <c r="G390" s="84" t="b">
        <v>0</v>
      </c>
      <c r="H390" s="84" t="b">
        <v>0</v>
      </c>
      <c r="I390" s="84" t="b">
        <v>0</v>
      </c>
      <c r="J390" s="84" t="b">
        <v>0</v>
      </c>
      <c r="K390" s="84" t="b">
        <v>0</v>
      </c>
      <c r="L390" s="84" t="b">
        <v>0</v>
      </c>
    </row>
    <row r="391" spans="1:12" ht="15">
      <c r="A391" s="84" t="s">
        <v>2011</v>
      </c>
      <c r="B391" s="84" t="s">
        <v>2087</v>
      </c>
      <c r="C391" s="84">
        <v>2</v>
      </c>
      <c r="D391" s="118">
        <v>0.0034271963722226385</v>
      </c>
      <c r="E391" s="118">
        <v>2.4216039268698313</v>
      </c>
      <c r="F391" s="84" t="s">
        <v>1585</v>
      </c>
      <c r="G391" s="84" t="b">
        <v>0</v>
      </c>
      <c r="H391" s="84" t="b">
        <v>0</v>
      </c>
      <c r="I391" s="84" t="b">
        <v>0</v>
      </c>
      <c r="J391" s="84" t="b">
        <v>0</v>
      </c>
      <c r="K391" s="84" t="b">
        <v>0</v>
      </c>
      <c r="L391" s="84" t="b">
        <v>0</v>
      </c>
    </row>
    <row r="392" spans="1:12" ht="15">
      <c r="A392" s="84" t="s">
        <v>2087</v>
      </c>
      <c r="B392" s="84" t="s">
        <v>2088</v>
      </c>
      <c r="C392" s="84">
        <v>2</v>
      </c>
      <c r="D392" s="118">
        <v>0.0034271963722226385</v>
      </c>
      <c r="E392" s="118">
        <v>2.597695185925512</v>
      </c>
      <c r="F392" s="84" t="s">
        <v>1585</v>
      </c>
      <c r="G392" s="84" t="b">
        <v>0</v>
      </c>
      <c r="H392" s="84" t="b">
        <v>0</v>
      </c>
      <c r="I392" s="84" t="b">
        <v>0</v>
      </c>
      <c r="J392" s="84" t="b">
        <v>0</v>
      </c>
      <c r="K392" s="84" t="b">
        <v>0</v>
      </c>
      <c r="L392" s="84" t="b">
        <v>0</v>
      </c>
    </row>
    <row r="393" spans="1:12" ht="15">
      <c r="A393" s="84" t="s">
        <v>2088</v>
      </c>
      <c r="B393" s="84" t="s">
        <v>2043</v>
      </c>
      <c r="C393" s="84">
        <v>2</v>
      </c>
      <c r="D393" s="118">
        <v>0.0034271963722226385</v>
      </c>
      <c r="E393" s="118">
        <v>2.4216039268698313</v>
      </c>
      <c r="F393" s="84" t="s">
        <v>1585</v>
      </c>
      <c r="G393" s="84" t="b">
        <v>0</v>
      </c>
      <c r="H393" s="84" t="b">
        <v>0</v>
      </c>
      <c r="I393" s="84" t="b">
        <v>0</v>
      </c>
      <c r="J393" s="84" t="b">
        <v>0</v>
      </c>
      <c r="K393" s="84" t="b">
        <v>0</v>
      </c>
      <c r="L393" s="84" t="b">
        <v>0</v>
      </c>
    </row>
    <row r="394" spans="1:12" ht="15">
      <c r="A394" s="84" t="s">
        <v>2074</v>
      </c>
      <c r="B394" s="84" t="s">
        <v>2075</v>
      </c>
      <c r="C394" s="84">
        <v>2</v>
      </c>
      <c r="D394" s="118">
        <v>0.0034271963722226385</v>
      </c>
      <c r="E394" s="118">
        <v>2.597695185925512</v>
      </c>
      <c r="F394" s="84" t="s">
        <v>1585</v>
      </c>
      <c r="G394" s="84" t="b">
        <v>0</v>
      </c>
      <c r="H394" s="84" t="b">
        <v>0</v>
      </c>
      <c r="I394" s="84" t="b">
        <v>0</v>
      </c>
      <c r="J394" s="84" t="b">
        <v>0</v>
      </c>
      <c r="K394" s="84" t="b">
        <v>0</v>
      </c>
      <c r="L394" s="84" t="b">
        <v>0</v>
      </c>
    </row>
    <row r="395" spans="1:12" ht="15">
      <c r="A395" s="84" t="s">
        <v>2075</v>
      </c>
      <c r="B395" s="84" t="s">
        <v>2076</v>
      </c>
      <c r="C395" s="84">
        <v>2</v>
      </c>
      <c r="D395" s="118">
        <v>0.0034271963722226385</v>
      </c>
      <c r="E395" s="118">
        <v>2.597695185925512</v>
      </c>
      <c r="F395" s="84" t="s">
        <v>1585</v>
      </c>
      <c r="G395" s="84" t="b">
        <v>0</v>
      </c>
      <c r="H395" s="84" t="b">
        <v>0</v>
      </c>
      <c r="I395" s="84" t="b">
        <v>0</v>
      </c>
      <c r="J395" s="84" t="b">
        <v>0</v>
      </c>
      <c r="K395" s="84" t="b">
        <v>1</v>
      </c>
      <c r="L395" s="84" t="b">
        <v>0</v>
      </c>
    </row>
    <row r="396" spans="1:12" ht="15">
      <c r="A396" s="84" t="s">
        <v>2076</v>
      </c>
      <c r="B396" s="84" t="s">
        <v>2077</v>
      </c>
      <c r="C396" s="84">
        <v>2</v>
      </c>
      <c r="D396" s="118">
        <v>0.0034271963722226385</v>
      </c>
      <c r="E396" s="118">
        <v>2.597695185925512</v>
      </c>
      <c r="F396" s="84" t="s">
        <v>1585</v>
      </c>
      <c r="G396" s="84" t="b">
        <v>0</v>
      </c>
      <c r="H396" s="84" t="b">
        <v>1</v>
      </c>
      <c r="I396" s="84" t="b">
        <v>0</v>
      </c>
      <c r="J396" s="84" t="b">
        <v>0</v>
      </c>
      <c r="K396" s="84" t="b">
        <v>1</v>
      </c>
      <c r="L396" s="84" t="b">
        <v>0</v>
      </c>
    </row>
    <row r="397" spans="1:12" ht="15">
      <c r="A397" s="84" t="s">
        <v>2077</v>
      </c>
      <c r="B397" s="84" t="s">
        <v>2078</v>
      </c>
      <c r="C397" s="84">
        <v>2</v>
      </c>
      <c r="D397" s="118">
        <v>0.0034271963722226385</v>
      </c>
      <c r="E397" s="118">
        <v>2.597695185925512</v>
      </c>
      <c r="F397" s="84" t="s">
        <v>1585</v>
      </c>
      <c r="G397" s="84" t="b">
        <v>0</v>
      </c>
      <c r="H397" s="84" t="b">
        <v>1</v>
      </c>
      <c r="I397" s="84" t="b">
        <v>0</v>
      </c>
      <c r="J397" s="84" t="b">
        <v>0</v>
      </c>
      <c r="K397" s="84" t="b">
        <v>0</v>
      </c>
      <c r="L397" s="84" t="b">
        <v>0</v>
      </c>
    </row>
    <row r="398" spans="1:12" ht="15">
      <c r="A398" s="84" t="s">
        <v>2078</v>
      </c>
      <c r="B398" s="84" t="s">
        <v>2079</v>
      </c>
      <c r="C398" s="84">
        <v>2</v>
      </c>
      <c r="D398" s="118">
        <v>0.0034271963722226385</v>
      </c>
      <c r="E398" s="118">
        <v>2.597695185925512</v>
      </c>
      <c r="F398" s="84" t="s">
        <v>1585</v>
      </c>
      <c r="G398" s="84" t="b">
        <v>0</v>
      </c>
      <c r="H398" s="84" t="b">
        <v>0</v>
      </c>
      <c r="I398" s="84" t="b">
        <v>0</v>
      </c>
      <c r="J398" s="84" t="b">
        <v>0</v>
      </c>
      <c r="K398" s="84" t="b">
        <v>0</v>
      </c>
      <c r="L398" s="84" t="b">
        <v>0</v>
      </c>
    </row>
    <row r="399" spans="1:12" ht="15">
      <c r="A399" s="84" t="s">
        <v>2079</v>
      </c>
      <c r="B399" s="84" t="s">
        <v>2080</v>
      </c>
      <c r="C399" s="84">
        <v>2</v>
      </c>
      <c r="D399" s="118">
        <v>0.0034271963722226385</v>
      </c>
      <c r="E399" s="118">
        <v>2.597695185925512</v>
      </c>
      <c r="F399" s="84" t="s">
        <v>1585</v>
      </c>
      <c r="G399" s="84" t="b">
        <v>0</v>
      </c>
      <c r="H399" s="84" t="b">
        <v>0</v>
      </c>
      <c r="I399" s="84" t="b">
        <v>0</v>
      </c>
      <c r="J399" s="84" t="b">
        <v>0</v>
      </c>
      <c r="K399" s="84" t="b">
        <v>0</v>
      </c>
      <c r="L399" s="84" t="b">
        <v>0</v>
      </c>
    </row>
    <row r="400" spans="1:12" ht="15">
      <c r="A400" s="84" t="s">
        <v>2080</v>
      </c>
      <c r="B400" s="84" t="s">
        <v>2081</v>
      </c>
      <c r="C400" s="84">
        <v>2</v>
      </c>
      <c r="D400" s="118">
        <v>0.0034271963722226385</v>
      </c>
      <c r="E400" s="118">
        <v>2.597695185925512</v>
      </c>
      <c r="F400" s="84" t="s">
        <v>1585</v>
      </c>
      <c r="G400" s="84" t="b">
        <v>0</v>
      </c>
      <c r="H400" s="84" t="b">
        <v>0</v>
      </c>
      <c r="I400" s="84" t="b">
        <v>0</v>
      </c>
      <c r="J400" s="84" t="b">
        <v>0</v>
      </c>
      <c r="K400" s="84" t="b">
        <v>0</v>
      </c>
      <c r="L400" s="84" t="b">
        <v>0</v>
      </c>
    </row>
    <row r="401" spans="1:12" ht="15">
      <c r="A401" s="84" t="s">
        <v>2081</v>
      </c>
      <c r="B401" s="84" t="s">
        <v>2082</v>
      </c>
      <c r="C401" s="84">
        <v>2</v>
      </c>
      <c r="D401" s="118">
        <v>0.0034271963722226385</v>
      </c>
      <c r="E401" s="118">
        <v>2.597695185925512</v>
      </c>
      <c r="F401" s="84" t="s">
        <v>1585</v>
      </c>
      <c r="G401" s="84" t="b">
        <v>0</v>
      </c>
      <c r="H401" s="84" t="b">
        <v>0</v>
      </c>
      <c r="I401" s="84" t="b">
        <v>0</v>
      </c>
      <c r="J401" s="84" t="b">
        <v>0</v>
      </c>
      <c r="K401" s="84" t="b">
        <v>0</v>
      </c>
      <c r="L401" s="84" t="b">
        <v>0</v>
      </c>
    </row>
    <row r="402" spans="1:12" ht="15">
      <c r="A402" s="84" t="s">
        <v>2082</v>
      </c>
      <c r="B402" s="84" t="s">
        <v>2083</v>
      </c>
      <c r="C402" s="84">
        <v>2</v>
      </c>
      <c r="D402" s="118">
        <v>0.0034271963722226385</v>
      </c>
      <c r="E402" s="118">
        <v>2.597695185925512</v>
      </c>
      <c r="F402" s="84" t="s">
        <v>1585</v>
      </c>
      <c r="G402" s="84" t="b">
        <v>0</v>
      </c>
      <c r="H402" s="84" t="b">
        <v>0</v>
      </c>
      <c r="I402" s="84" t="b">
        <v>0</v>
      </c>
      <c r="J402" s="84" t="b">
        <v>0</v>
      </c>
      <c r="K402" s="84" t="b">
        <v>0</v>
      </c>
      <c r="L402" s="84" t="b">
        <v>0</v>
      </c>
    </row>
    <row r="403" spans="1:12" ht="15">
      <c r="A403" s="84" t="s">
        <v>2083</v>
      </c>
      <c r="B403" s="84" t="s">
        <v>2084</v>
      </c>
      <c r="C403" s="84">
        <v>2</v>
      </c>
      <c r="D403" s="118">
        <v>0.0034271963722226385</v>
      </c>
      <c r="E403" s="118">
        <v>2.597695185925512</v>
      </c>
      <c r="F403" s="84" t="s">
        <v>1585</v>
      </c>
      <c r="G403" s="84" t="b">
        <v>0</v>
      </c>
      <c r="H403" s="84" t="b">
        <v>0</v>
      </c>
      <c r="I403" s="84" t="b">
        <v>0</v>
      </c>
      <c r="J403" s="84" t="b">
        <v>0</v>
      </c>
      <c r="K403" s="84" t="b">
        <v>0</v>
      </c>
      <c r="L403" s="84" t="b">
        <v>0</v>
      </c>
    </row>
    <row r="404" spans="1:12" ht="15">
      <c r="A404" s="84" t="s">
        <v>2068</v>
      </c>
      <c r="B404" s="84" t="s">
        <v>2038</v>
      </c>
      <c r="C404" s="84">
        <v>2</v>
      </c>
      <c r="D404" s="118">
        <v>0.0034271963722226385</v>
      </c>
      <c r="E404" s="118">
        <v>2.4216039268698313</v>
      </c>
      <c r="F404" s="84" t="s">
        <v>1585</v>
      </c>
      <c r="G404" s="84" t="b">
        <v>0</v>
      </c>
      <c r="H404" s="84" t="b">
        <v>0</v>
      </c>
      <c r="I404" s="84" t="b">
        <v>0</v>
      </c>
      <c r="J404" s="84" t="b">
        <v>0</v>
      </c>
      <c r="K404" s="84" t="b">
        <v>0</v>
      </c>
      <c r="L404" s="84" t="b">
        <v>0</v>
      </c>
    </row>
    <row r="405" spans="1:12" ht="15">
      <c r="A405" s="84" t="s">
        <v>2039</v>
      </c>
      <c r="B405" s="84" t="s">
        <v>2069</v>
      </c>
      <c r="C405" s="84">
        <v>2</v>
      </c>
      <c r="D405" s="118">
        <v>0.0034271963722226385</v>
      </c>
      <c r="E405" s="118">
        <v>2.597695185925512</v>
      </c>
      <c r="F405" s="84" t="s">
        <v>1585</v>
      </c>
      <c r="G405" s="84" t="b">
        <v>0</v>
      </c>
      <c r="H405" s="84" t="b">
        <v>0</v>
      </c>
      <c r="I405" s="84" t="b">
        <v>0</v>
      </c>
      <c r="J405" s="84" t="b">
        <v>0</v>
      </c>
      <c r="K405" s="84" t="b">
        <v>0</v>
      </c>
      <c r="L405" s="84" t="b">
        <v>0</v>
      </c>
    </row>
    <row r="406" spans="1:12" ht="15">
      <c r="A406" s="84" t="s">
        <v>2069</v>
      </c>
      <c r="B406" s="84" t="s">
        <v>2070</v>
      </c>
      <c r="C406" s="84">
        <v>2</v>
      </c>
      <c r="D406" s="118">
        <v>0.0034271963722226385</v>
      </c>
      <c r="E406" s="118">
        <v>2.597695185925512</v>
      </c>
      <c r="F406" s="84" t="s">
        <v>1585</v>
      </c>
      <c r="G406" s="84" t="b">
        <v>0</v>
      </c>
      <c r="H406" s="84" t="b">
        <v>0</v>
      </c>
      <c r="I406" s="84" t="b">
        <v>0</v>
      </c>
      <c r="J406" s="84" t="b">
        <v>0</v>
      </c>
      <c r="K406" s="84" t="b">
        <v>0</v>
      </c>
      <c r="L406" s="84" t="b">
        <v>0</v>
      </c>
    </row>
    <row r="407" spans="1:12" ht="15">
      <c r="A407" s="84" t="s">
        <v>2070</v>
      </c>
      <c r="B407" s="84" t="s">
        <v>2040</v>
      </c>
      <c r="C407" s="84">
        <v>2</v>
      </c>
      <c r="D407" s="118">
        <v>0.0034271963722226385</v>
      </c>
      <c r="E407" s="118">
        <v>2.4216039268698313</v>
      </c>
      <c r="F407" s="84" t="s">
        <v>1585</v>
      </c>
      <c r="G407" s="84" t="b">
        <v>0</v>
      </c>
      <c r="H407" s="84" t="b">
        <v>0</v>
      </c>
      <c r="I407" s="84" t="b">
        <v>0</v>
      </c>
      <c r="J407" s="84" t="b">
        <v>0</v>
      </c>
      <c r="K407" s="84" t="b">
        <v>0</v>
      </c>
      <c r="L407" s="84" t="b">
        <v>0</v>
      </c>
    </row>
    <row r="408" spans="1:12" ht="15">
      <c r="A408" s="84" t="s">
        <v>2040</v>
      </c>
      <c r="B408" s="84" t="s">
        <v>2071</v>
      </c>
      <c r="C408" s="84">
        <v>2</v>
      </c>
      <c r="D408" s="118">
        <v>0.0034271963722226385</v>
      </c>
      <c r="E408" s="118">
        <v>2.4216039268698313</v>
      </c>
      <c r="F408" s="84" t="s">
        <v>1585</v>
      </c>
      <c r="G408" s="84" t="b">
        <v>0</v>
      </c>
      <c r="H408" s="84" t="b">
        <v>0</v>
      </c>
      <c r="I408" s="84" t="b">
        <v>0</v>
      </c>
      <c r="J408" s="84" t="b">
        <v>0</v>
      </c>
      <c r="K408" s="84" t="b">
        <v>0</v>
      </c>
      <c r="L408" s="84" t="b">
        <v>0</v>
      </c>
    </row>
    <row r="409" spans="1:12" ht="15">
      <c r="A409" s="84" t="s">
        <v>2071</v>
      </c>
      <c r="B409" s="84" t="s">
        <v>2010</v>
      </c>
      <c r="C409" s="84">
        <v>2</v>
      </c>
      <c r="D409" s="118">
        <v>0.0034271963722226385</v>
      </c>
      <c r="E409" s="118">
        <v>2.296665190261531</v>
      </c>
      <c r="F409" s="84" t="s">
        <v>1585</v>
      </c>
      <c r="G409" s="84" t="b">
        <v>0</v>
      </c>
      <c r="H409" s="84" t="b">
        <v>0</v>
      </c>
      <c r="I409" s="84" t="b">
        <v>0</v>
      </c>
      <c r="J409" s="84" t="b">
        <v>0</v>
      </c>
      <c r="K409" s="84" t="b">
        <v>0</v>
      </c>
      <c r="L409" s="84" t="b">
        <v>0</v>
      </c>
    </row>
    <row r="410" spans="1:12" ht="15">
      <c r="A410" s="84" t="s">
        <v>2010</v>
      </c>
      <c r="B410" s="84" t="s">
        <v>2072</v>
      </c>
      <c r="C410" s="84">
        <v>2</v>
      </c>
      <c r="D410" s="118">
        <v>0.0034271963722226385</v>
      </c>
      <c r="E410" s="118">
        <v>2.296665190261531</v>
      </c>
      <c r="F410" s="84" t="s">
        <v>1585</v>
      </c>
      <c r="G410" s="84" t="b">
        <v>0</v>
      </c>
      <c r="H410" s="84" t="b">
        <v>0</v>
      </c>
      <c r="I410" s="84" t="b">
        <v>0</v>
      </c>
      <c r="J410" s="84" t="b">
        <v>0</v>
      </c>
      <c r="K410" s="84" t="b">
        <v>0</v>
      </c>
      <c r="L410" s="84" t="b">
        <v>0</v>
      </c>
    </row>
    <row r="411" spans="1:12" ht="15">
      <c r="A411" s="84" t="s">
        <v>2072</v>
      </c>
      <c r="B411" s="84" t="s">
        <v>1703</v>
      </c>
      <c r="C411" s="84">
        <v>2</v>
      </c>
      <c r="D411" s="118">
        <v>0.0034271963722226385</v>
      </c>
      <c r="E411" s="118">
        <v>2.0536271415752365</v>
      </c>
      <c r="F411" s="84" t="s">
        <v>1585</v>
      </c>
      <c r="G411" s="84" t="b">
        <v>0</v>
      </c>
      <c r="H411" s="84" t="b">
        <v>0</v>
      </c>
      <c r="I411" s="84" t="b">
        <v>0</v>
      </c>
      <c r="J411" s="84" t="b">
        <v>0</v>
      </c>
      <c r="K411" s="84" t="b">
        <v>0</v>
      </c>
      <c r="L411" s="84" t="b">
        <v>0</v>
      </c>
    </row>
    <row r="412" spans="1:12" ht="15">
      <c r="A412" s="84" t="s">
        <v>1703</v>
      </c>
      <c r="B412" s="84" t="s">
        <v>2073</v>
      </c>
      <c r="C412" s="84">
        <v>2</v>
      </c>
      <c r="D412" s="118">
        <v>0.0034271963722226385</v>
      </c>
      <c r="E412" s="118">
        <v>2.0536271415752365</v>
      </c>
      <c r="F412" s="84" t="s">
        <v>1585</v>
      </c>
      <c r="G412" s="84" t="b">
        <v>0</v>
      </c>
      <c r="H412" s="84" t="b">
        <v>0</v>
      </c>
      <c r="I412" s="84" t="b">
        <v>0</v>
      </c>
      <c r="J412" s="84" t="b">
        <v>0</v>
      </c>
      <c r="K412" s="84" t="b">
        <v>0</v>
      </c>
      <c r="L412" s="84" t="b">
        <v>0</v>
      </c>
    </row>
    <row r="413" spans="1:12" ht="15">
      <c r="A413" s="84" t="s">
        <v>2073</v>
      </c>
      <c r="B413" s="84" t="s">
        <v>2002</v>
      </c>
      <c r="C413" s="84">
        <v>2</v>
      </c>
      <c r="D413" s="118">
        <v>0.0034271963722226385</v>
      </c>
      <c r="E413" s="118">
        <v>2.1997551772534747</v>
      </c>
      <c r="F413" s="84" t="s">
        <v>1585</v>
      </c>
      <c r="G413" s="84" t="b">
        <v>0</v>
      </c>
      <c r="H413" s="84" t="b">
        <v>0</v>
      </c>
      <c r="I413" s="84" t="b">
        <v>0</v>
      </c>
      <c r="J413" s="84" t="b">
        <v>0</v>
      </c>
      <c r="K413" s="84" t="b">
        <v>0</v>
      </c>
      <c r="L413" s="84" t="b">
        <v>0</v>
      </c>
    </row>
    <row r="414" spans="1:12" ht="15">
      <c r="A414" s="84" t="s">
        <v>253</v>
      </c>
      <c r="B414" s="84" t="s">
        <v>2027</v>
      </c>
      <c r="C414" s="84">
        <v>2</v>
      </c>
      <c r="D414" s="118">
        <v>0.0034271963722226385</v>
      </c>
      <c r="E414" s="118">
        <v>1.6946051989335686</v>
      </c>
      <c r="F414" s="84" t="s">
        <v>1585</v>
      </c>
      <c r="G414" s="84" t="b">
        <v>0</v>
      </c>
      <c r="H414" s="84" t="b">
        <v>0</v>
      </c>
      <c r="I414" s="84" t="b">
        <v>0</v>
      </c>
      <c r="J414" s="84" t="b">
        <v>0</v>
      </c>
      <c r="K414" s="84" t="b">
        <v>0</v>
      </c>
      <c r="L414" s="84" t="b">
        <v>0</v>
      </c>
    </row>
    <row r="415" spans="1:12" ht="15">
      <c r="A415" s="84" t="s">
        <v>2035</v>
      </c>
      <c r="B415" s="84" t="s">
        <v>2067</v>
      </c>
      <c r="C415" s="84">
        <v>2</v>
      </c>
      <c r="D415" s="118">
        <v>0.0034271963722226385</v>
      </c>
      <c r="E415" s="118">
        <v>2.4216039268698313</v>
      </c>
      <c r="F415" s="84" t="s">
        <v>1585</v>
      </c>
      <c r="G415" s="84" t="b">
        <v>1</v>
      </c>
      <c r="H415" s="84" t="b">
        <v>0</v>
      </c>
      <c r="I415" s="84" t="b">
        <v>0</v>
      </c>
      <c r="J415" s="84" t="b">
        <v>0</v>
      </c>
      <c r="K415" s="84" t="b">
        <v>0</v>
      </c>
      <c r="L415" s="84" t="b">
        <v>0</v>
      </c>
    </row>
    <row r="416" spans="1:12" ht="15">
      <c r="A416" s="84" t="s">
        <v>1720</v>
      </c>
      <c r="B416" s="84" t="s">
        <v>1697</v>
      </c>
      <c r="C416" s="84">
        <v>2</v>
      </c>
      <c r="D416" s="118">
        <v>0.0034271963722226385</v>
      </c>
      <c r="E416" s="118">
        <v>2.0536271415752365</v>
      </c>
      <c r="F416" s="84" t="s">
        <v>1585</v>
      </c>
      <c r="G416" s="84" t="b">
        <v>1</v>
      </c>
      <c r="H416" s="84" t="b">
        <v>0</v>
      </c>
      <c r="I416" s="84" t="b">
        <v>0</v>
      </c>
      <c r="J416" s="84" t="b">
        <v>0</v>
      </c>
      <c r="K416" s="84" t="b">
        <v>0</v>
      </c>
      <c r="L416" s="84" t="b">
        <v>0</v>
      </c>
    </row>
    <row r="417" spans="1:12" ht="15">
      <c r="A417" s="84" t="s">
        <v>292</v>
      </c>
      <c r="B417" s="84" t="s">
        <v>1719</v>
      </c>
      <c r="C417" s="84">
        <v>2</v>
      </c>
      <c r="D417" s="118">
        <v>0.0034271963722226385</v>
      </c>
      <c r="E417" s="118">
        <v>2.1997551772534747</v>
      </c>
      <c r="F417" s="84" t="s">
        <v>1585</v>
      </c>
      <c r="G417" s="84" t="b">
        <v>0</v>
      </c>
      <c r="H417" s="84" t="b">
        <v>0</v>
      </c>
      <c r="I417" s="84" t="b">
        <v>0</v>
      </c>
      <c r="J417" s="84" t="b">
        <v>0</v>
      </c>
      <c r="K417" s="84" t="b">
        <v>0</v>
      </c>
      <c r="L417" s="84" t="b">
        <v>0</v>
      </c>
    </row>
    <row r="418" spans="1:12" ht="15">
      <c r="A418" s="84" t="s">
        <v>1719</v>
      </c>
      <c r="B418" s="84" t="s">
        <v>1721</v>
      </c>
      <c r="C418" s="84">
        <v>2</v>
      </c>
      <c r="D418" s="118">
        <v>0.0034271963722226385</v>
      </c>
      <c r="E418" s="118">
        <v>1.8987251815894934</v>
      </c>
      <c r="F418" s="84" t="s">
        <v>1585</v>
      </c>
      <c r="G418" s="84" t="b">
        <v>0</v>
      </c>
      <c r="H418" s="84" t="b">
        <v>0</v>
      </c>
      <c r="I418" s="84" t="b">
        <v>0</v>
      </c>
      <c r="J418" s="84" t="b">
        <v>0</v>
      </c>
      <c r="K418" s="84" t="b">
        <v>0</v>
      </c>
      <c r="L418" s="84" t="b">
        <v>0</v>
      </c>
    </row>
    <row r="419" spans="1:12" ht="15">
      <c r="A419" s="84" t="s">
        <v>274</v>
      </c>
      <c r="B419" s="84" t="s">
        <v>2135</v>
      </c>
      <c r="C419" s="84">
        <v>2</v>
      </c>
      <c r="D419" s="118">
        <v>0.0034271963722226385</v>
      </c>
      <c r="E419" s="118">
        <v>1.7847818292826567</v>
      </c>
      <c r="F419" s="84" t="s">
        <v>1585</v>
      </c>
      <c r="G419" s="84" t="b">
        <v>0</v>
      </c>
      <c r="H419" s="84" t="b">
        <v>0</v>
      </c>
      <c r="I419" s="84" t="b">
        <v>0</v>
      </c>
      <c r="J419" s="84" t="b">
        <v>0</v>
      </c>
      <c r="K419" s="84" t="b">
        <v>0</v>
      </c>
      <c r="L419" s="84" t="b">
        <v>0</v>
      </c>
    </row>
    <row r="420" spans="1:12" ht="15">
      <c r="A420" s="84" t="s">
        <v>2135</v>
      </c>
      <c r="B420" s="84" t="s">
        <v>2022</v>
      </c>
      <c r="C420" s="84">
        <v>2</v>
      </c>
      <c r="D420" s="118">
        <v>0.0034271963722226385</v>
      </c>
      <c r="E420" s="118">
        <v>2.296665190261531</v>
      </c>
      <c r="F420" s="84" t="s">
        <v>1585</v>
      </c>
      <c r="G420" s="84" t="b">
        <v>0</v>
      </c>
      <c r="H420" s="84" t="b">
        <v>0</v>
      </c>
      <c r="I420" s="84" t="b">
        <v>0</v>
      </c>
      <c r="J420" s="84" t="b">
        <v>0</v>
      </c>
      <c r="K420" s="84" t="b">
        <v>0</v>
      </c>
      <c r="L420" s="84" t="b">
        <v>0</v>
      </c>
    </row>
    <row r="421" spans="1:12" ht="15">
      <c r="A421" s="84" t="s">
        <v>2023</v>
      </c>
      <c r="B421" s="84" t="s">
        <v>2022</v>
      </c>
      <c r="C421" s="84">
        <v>2</v>
      </c>
      <c r="D421" s="118">
        <v>0.0034271963722226385</v>
      </c>
      <c r="E421" s="118">
        <v>1.99563519459755</v>
      </c>
      <c r="F421" s="84" t="s">
        <v>1585</v>
      </c>
      <c r="G421" s="84" t="b">
        <v>0</v>
      </c>
      <c r="H421" s="84" t="b">
        <v>1</v>
      </c>
      <c r="I421" s="84" t="b">
        <v>0</v>
      </c>
      <c r="J421" s="84" t="b">
        <v>0</v>
      </c>
      <c r="K421" s="84" t="b">
        <v>0</v>
      </c>
      <c r="L421" s="84" t="b">
        <v>0</v>
      </c>
    </row>
    <row r="422" spans="1:12" ht="15">
      <c r="A422" s="84" t="s">
        <v>2023</v>
      </c>
      <c r="B422" s="84" t="s">
        <v>2136</v>
      </c>
      <c r="C422" s="84">
        <v>2</v>
      </c>
      <c r="D422" s="118">
        <v>0.0034271963722226385</v>
      </c>
      <c r="E422" s="118">
        <v>2.296665190261531</v>
      </c>
      <c r="F422" s="84" t="s">
        <v>1585</v>
      </c>
      <c r="G422" s="84" t="b">
        <v>0</v>
      </c>
      <c r="H422" s="84" t="b">
        <v>1</v>
      </c>
      <c r="I422" s="84" t="b">
        <v>0</v>
      </c>
      <c r="J422" s="84" t="b">
        <v>0</v>
      </c>
      <c r="K422" s="84" t="b">
        <v>0</v>
      </c>
      <c r="L422" s="84" t="b">
        <v>0</v>
      </c>
    </row>
    <row r="423" spans="1:12" ht="15">
      <c r="A423" s="84" t="s">
        <v>2136</v>
      </c>
      <c r="B423" s="84" t="s">
        <v>2137</v>
      </c>
      <c r="C423" s="84">
        <v>2</v>
      </c>
      <c r="D423" s="118">
        <v>0.0034271963722226385</v>
      </c>
      <c r="E423" s="118">
        <v>2.597695185925512</v>
      </c>
      <c r="F423" s="84" t="s">
        <v>1585</v>
      </c>
      <c r="G423" s="84" t="b">
        <v>0</v>
      </c>
      <c r="H423" s="84" t="b">
        <v>0</v>
      </c>
      <c r="I423" s="84" t="b">
        <v>0</v>
      </c>
      <c r="J423" s="84" t="b">
        <v>0</v>
      </c>
      <c r="K423" s="84" t="b">
        <v>0</v>
      </c>
      <c r="L423" s="84" t="b">
        <v>0</v>
      </c>
    </row>
    <row r="424" spans="1:12" ht="15">
      <c r="A424" s="84" t="s">
        <v>2137</v>
      </c>
      <c r="B424" s="84" t="s">
        <v>1713</v>
      </c>
      <c r="C424" s="84">
        <v>2</v>
      </c>
      <c r="D424" s="118">
        <v>0.0034271963722226385</v>
      </c>
      <c r="E424" s="118">
        <v>2.296665190261531</v>
      </c>
      <c r="F424" s="84" t="s">
        <v>1585</v>
      </c>
      <c r="G424" s="84" t="b">
        <v>0</v>
      </c>
      <c r="H424" s="84" t="b">
        <v>0</v>
      </c>
      <c r="I424" s="84" t="b">
        <v>0</v>
      </c>
      <c r="J424" s="84" t="b">
        <v>0</v>
      </c>
      <c r="K424" s="84" t="b">
        <v>0</v>
      </c>
      <c r="L424" s="84" t="b">
        <v>0</v>
      </c>
    </row>
    <row r="425" spans="1:12" ht="15">
      <c r="A425" s="84" t="s">
        <v>1713</v>
      </c>
      <c r="B425" s="84" t="s">
        <v>2056</v>
      </c>
      <c r="C425" s="84">
        <v>2</v>
      </c>
      <c r="D425" s="118">
        <v>0.0034271963722226385</v>
      </c>
      <c r="E425" s="118">
        <v>2.12057393120585</v>
      </c>
      <c r="F425" s="84" t="s">
        <v>1585</v>
      </c>
      <c r="G425" s="84" t="b">
        <v>0</v>
      </c>
      <c r="H425" s="84" t="b">
        <v>0</v>
      </c>
      <c r="I425" s="84" t="b">
        <v>0</v>
      </c>
      <c r="J425" s="84" t="b">
        <v>0</v>
      </c>
      <c r="K425" s="84" t="b">
        <v>0</v>
      </c>
      <c r="L425" s="84" t="b">
        <v>0</v>
      </c>
    </row>
    <row r="426" spans="1:12" ht="15">
      <c r="A426" s="84" t="s">
        <v>2056</v>
      </c>
      <c r="B426" s="84" t="s">
        <v>1691</v>
      </c>
      <c r="C426" s="84">
        <v>2</v>
      </c>
      <c r="D426" s="118">
        <v>0.0034271963722226385</v>
      </c>
      <c r="E426" s="118">
        <v>1.5185139398778875</v>
      </c>
      <c r="F426" s="84" t="s">
        <v>1585</v>
      </c>
      <c r="G426" s="84" t="b">
        <v>0</v>
      </c>
      <c r="H426" s="84" t="b">
        <v>0</v>
      </c>
      <c r="I426" s="84" t="b">
        <v>0</v>
      </c>
      <c r="J426" s="84" t="b">
        <v>0</v>
      </c>
      <c r="K426" s="84" t="b">
        <v>0</v>
      </c>
      <c r="L426" s="84" t="b">
        <v>0</v>
      </c>
    </row>
    <row r="427" spans="1:12" ht="15">
      <c r="A427" s="84" t="s">
        <v>1700</v>
      </c>
      <c r="B427" s="84" t="s">
        <v>1701</v>
      </c>
      <c r="C427" s="84">
        <v>2</v>
      </c>
      <c r="D427" s="118">
        <v>0.0071873983288033155</v>
      </c>
      <c r="E427" s="118">
        <v>1.3617278360175928</v>
      </c>
      <c r="F427" s="84" t="s">
        <v>1586</v>
      </c>
      <c r="G427" s="84" t="b">
        <v>0</v>
      </c>
      <c r="H427" s="84" t="b">
        <v>0</v>
      </c>
      <c r="I427" s="84" t="b">
        <v>0</v>
      </c>
      <c r="J427" s="84" t="b">
        <v>0</v>
      </c>
      <c r="K427" s="84" t="b">
        <v>0</v>
      </c>
      <c r="L427" s="84" t="b">
        <v>0</v>
      </c>
    </row>
    <row r="428" spans="1:12" ht="15">
      <c r="A428" s="84" t="s">
        <v>1701</v>
      </c>
      <c r="B428" s="84" t="s">
        <v>1702</v>
      </c>
      <c r="C428" s="84">
        <v>2</v>
      </c>
      <c r="D428" s="118">
        <v>0.0071873983288033155</v>
      </c>
      <c r="E428" s="118">
        <v>1.3617278360175928</v>
      </c>
      <c r="F428" s="84" t="s">
        <v>1586</v>
      </c>
      <c r="G428" s="84" t="b">
        <v>0</v>
      </c>
      <c r="H428" s="84" t="b">
        <v>0</v>
      </c>
      <c r="I428" s="84" t="b">
        <v>0</v>
      </c>
      <c r="J428" s="84" t="b">
        <v>0</v>
      </c>
      <c r="K428" s="84" t="b">
        <v>0</v>
      </c>
      <c r="L428" s="84" t="b">
        <v>0</v>
      </c>
    </row>
    <row r="429" spans="1:12" ht="15">
      <c r="A429" s="84" t="s">
        <v>1702</v>
      </c>
      <c r="B429" s="84" t="s">
        <v>1703</v>
      </c>
      <c r="C429" s="84">
        <v>2</v>
      </c>
      <c r="D429" s="118">
        <v>0.0071873983288033155</v>
      </c>
      <c r="E429" s="118">
        <v>1.3617278360175928</v>
      </c>
      <c r="F429" s="84" t="s">
        <v>1586</v>
      </c>
      <c r="G429" s="84" t="b">
        <v>0</v>
      </c>
      <c r="H429" s="84" t="b">
        <v>0</v>
      </c>
      <c r="I429" s="84" t="b">
        <v>0</v>
      </c>
      <c r="J429" s="84" t="b">
        <v>0</v>
      </c>
      <c r="K429" s="84" t="b">
        <v>0</v>
      </c>
      <c r="L429" s="84" t="b">
        <v>0</v>
      </c>
    </row>
    <row r="430" spans="1:12" ht="15">
      <c r="A430" s="84" t="s">
        <v>1703</v>
      </c>
      <c r="B430" s="84" t="s">
        <v>1704</v>
      </c>
      <c r="C430" s="84">
        <v>2</v>
      </c>
      <c r="D430" s="118">
        <v>0.0071873983288033155</v>
      </c>
      <c r="E430" s="118">
        <v>1.3617278360175928</v>
      </c>
      <c r="F430" s="84" t="s">
        <v>1586</v>
      </c>
      <c r="G430" s="84" t="b">
        <v>0</v>
      </c>
      <c r="H430" s="84" t="b">
        <v>0</v>
      </c>
      <c r="I430" s="84" t="b">
        <v>0</v>
      </c>
      <c r="J430" s="84" t="b">
        <v>0</v>
      </c>
      <c r="K430" s="84" t="b">
        <v>0</v>
      </c>
      <c r="L430" s="84" t="b">
        <v>0</v>
      </c>
    </row>
    <row r="431" spans="1:12" ht="15">
      <c r="A431" s="84" t="s">
        <v>1704</v>
      </c>
      <c r="B431" s="84" t="s">
        <v>1705</v>
      </c>
      <c r="C431" s="84">
        <v>2</v>
      </c>
      <c r="D431" s="118">
        <v>0.0071873983288033155</v>
      </c>
      <c r="E431" s="118">
        <v>1.3617278360175928</v>
      </c>
      <c r="F431" s="84" t="s">
        <v>1586</v>
      </c>
      <c r="G431" s="84" t="b">
        <v>0</v>
      </c>
      <c r="H431" s="84" t="b">
        <v>0</v>
      </c>
      <c r="I431" s="84" t="b">
        <v>0</v>
      </c>
      <c r="J431" s="84" t="b">
        <v>0</v>
      </c>
      <c r="K431" s="84" t="b">
        <v>0</v>
      </c>
      <c r="L431" s="84" t="b">
        <v>0</v>
      </c>
    </row>
    <row r="432" spans="1:12" ht="15">
      <c r="A432" s="84" t="s">
        <v>1705</v>
      </c>
      <c r="B432" s="84" t="s">
        <v>306</v>
      </c>
      <c r="C432" s="84">
        <v>2</v>
      </c>
      <c r="D432" s="118">
        <v>0.0071873983288033155</v>
      </c>
      <c r="E432" s="118">
        <v>1.3617278360175928</v>
      </c>
      <c r="F432" s="84" t="s">
        <v>1586</v>
      </c>
      <c r="G432" s="84" t="b">
        <v>0</v>
      </c>
      <c r="H432" s="84" t="b">
        <v>0</v>
      </c>
      <c r="I432" s="84" t="b">
        <v>0</v>
      </c>
      <c r="J432" s="84" t="b">
        <v>0</v>
      </c>
      <c r="K432" s="84" t="b">
        <v>0</v>
      </c>
      <c r="L432" s="84" t="b">
        <v>0</v>
      </c>
    </row>
    <row r="433" spans="1:12" ht="15">
      <c r="A433" s="84" t="s">
        <v>306</v>
      </c>
      <c r="B433" s="84" t="s">
        <v>305</v>
      </c>
      <c r="C433" s="84">
        <v>2</v>
      </c>
      <c r="D433" s="118">
        <v>0.0071873983288033155</v>
      </c>
      <c r="E433" s="118">
        <v>1.3617278360175928</v>
      </c>
      <c r="F433" s="84" t="s">
        <v>1586</v>
      </c>
      <c r="G433" s="84" t="b">
        <v>0</v>
      </c>
      <c r="H433" s="84" t="b">
        <v>0</v>
      </c>
      <c r="I433" s="84" t="b">
        <v>0</v>
      </c>
      <c r="J433" s="84" t="b">
        <v>0</v>
      </c>
      <c r="K433" s="84" t="b">
        <v>0</v>
      </c>
      <c r="L433" s="84" t="b">
        <v>0</v>
      </c>
    </row>
    <row r="434" spans="1:12" ht="15">
      <c r="A434" s="84" t="s">
        <v>305</v>
      </c>
      <c r="B434" s="84" t="s">
        <v>304</v>
      </c>
      <c r="C434" s="84">
        <v>2</v>
      </c>
      <c r="D434" s="118">
        <v>0.0071873983288033155</v>
      </c>
      <c r="E434" s="118">
        <v>1.3617278360175928</v>
      </c>
      <c r="F434" s="84" t="s">
        <v>1586</v>
      </c>
      <c r="G434" s="84" t="b">
        <v>0</v>
      </c>
      <c r="H434" s="84" t="b">
        <v>0</v>
      </c>
      <c r="I434" s="84" t="b">
        <v>0</v>
      </c>
      <c r="J434" s="84" t="b">
        <v>0</v>
      </c>
      <c r="K434" s="84" t="b">
        <v>0</v>
      </c>
      <c r="L434" s="84" t="b">
        <v>0</v>
      </c>
    </row>
    <row r="435" spans="1:12" ht="15">
      <c r="A435" s="84" t="s">
        <v>1707</v>
      </c>
      <c r="B435" s="84" t="s">
        <v>288</v>
      </c>
      <c r="C435" s="84">
        <v>3</v>
      </c>
      <c r="D435" s="118">
        <v>0.01174393995621046</v>
      </c>
      <c r="E435" s="118">
        <v>1.2405492482825997</v>
      </c>
      <c r="F435" s="84" t="s">
        <v>1587</v>
      </c>
      <c r="G435" s="84" t="b">
        <v>0</v>
      </c>
      <c r="H435" s="84" t="b">
        <v>0</v>
      </c>
      <c r="I435" s="84" t="b">
        <v>0</v>
      </c>
      <c r="J435" s="84" t="b">
        <v>0</v>
      </c>
      <c r="K435" s="84" t="b">
        <v>0</v>
      </c>
      <c r="L435" s="84" t="b">
        <v>0</v>
      </c>
    </row>
    <row r="436" spans="1:12" ht="15">
      <c r="A436" s="84" t="s">
        <v>288</v>
      </c>
      <c r="B436" s="84" t="s">
        <v>1708</v>
      </c>
      <c r="C436" s="84">
        <v>3</v>
      </c>
      <c r="D436" s="118">
        <v>0.01174393995621046</v>
      </c>
      <c r="E436" s="118">
        <v>1.2405492482825997</v>
      </c>
      <c r="F436" s="84" t="s">
        <v>1587</v>
      </c>
      <c r="G436" s="84" t="b">
        <v>0</v>
      </c>
      <c r="H436" s="84" t="b">
        <v>0</v>
      </c>
      <c r="I436" s="84" t="b">
        <v>0</v>
      </c>
      <c r="J436" s="84" t="b">
        <v>0</v>
      </c>
      <c r="K436" s="84" t="b">
        <v>0</v>
      </c>
      <c r="L436" s="84" t="b">
        <v>0</v>
      </c>
    </row>
    <row r="437" spans="1:12" ht="15">
      <c r="A437" s="84" t="s">
        <v>1708</v>
      </c>
      <c r="B437" s="84" t="s">
        <v>1709</v>
      </c>
      <c r="C437" s="84">
        <v>3</v>
      </c>
      <c r="D437" s="118">
        <v>0.01174393995621046</v>
      </c>
      <c r="E437" s="118">
        <v>1.462397997898956</v>
      </c>
      <c r="F437" s="84" t="s">
        <v>1587</v>
      </c>
      <c r="G437" s="84" t="b">
        <v>0</v>
      </c>
      <c r="H437" s="84" t="b">
        <v>0</v>
      </c>
      <c r="I437" s="84" t="b">
        <v>0</v>
      </c>
      <c r="J437" s="84" t="b">
        <v>0</v>
      </c>
      <c r="K437" s="84" t="b">
        <v>0</v>
      </c>
      <c r="L437" s="84" t="b">
        <v>0</v>
      </c>
    </row>
    <row r="438" spans="1:12" ht="15">
      <c r="A438" s="84" t="s">
        <v>1709</v>
      </c>
      <c r="B438" s="84" t="s">
        <v>1710</v>
      </c>
      <c r="C438" s="84">
        <v>3</v>
      </c>
      <c r="D438" s="118">
        <v>0.01174393995621046</v>
      </c>
      <c r="E438" s="118">
        <v>1.462397997898956</v>
      </c>
      <c r="F438" s="84" t="s">
        <v>1587</v>
      </c>
      <c r="G438" s="84" t="b">
        <v>0</v>
      </c>
      <c r="H438" s="84" t="b">
        <v>0</v>
      </c>
      <c r="I438" s="84" t="b">
        <v>0</v>
      </c>
      <c r="J438" s="84" t="b">
        <v>0</v>
      </c>
      <c r="K438" s="84" t="b">
        <v>0</v>
      </c>
      <c r="L438" s="84" t="b">
        <v>0</v>
      </c>
    </row>
    <row r="439" spans="1:12" ht="15">
      <c r="A439" s="84" t="s">
        <v>1710</v>
      </c>
      <c r="B439" s="84" t="s">
        <v>1711</v>
      </c>
      <c r="C439" s="84">
        <v>3</v>
      </c>
      <c r="D439" s="118">
        <v>0.01174393995621046</v>
      </c>
      <c r="E439" s="118">
        <v>1.462397997898956</v>
      </c>
      <c r="F439" s="84" t="s">
        <v>1587</v>
      </c>
      <c r="G439" s="84" t="b">
        <v>0</v>
      </c>
      <c r="H439" s="84" t="b">
        <v>0</v>
      </c>
      <c r="I439" s="84" t="b">
        <v>0</v>
      </c>
      <c r="J439" s="84" t="b">
        <v>0</v>
      </c>
      <c r="K439" s="84" t="b">
        <v>0</v>
      </c>
      <c r="L439" s="84" t="b">
        <v>0</v>
      </c>
    </row>
    <row r="440" spans="1:12" ht="15">
      <c r="A440" s="84" t="s">
        <v>1711</v>
      </c>
      <c r="B440" s="84" t="s">
        <v>2057</v>
      </c>
      <c r="C440" s="84">
        <v>3</v>
      </c>
      <c r="D440" s="118">
        <v>0.01174393995621046</v>
      </c>
      <c r="E440" s="118">
        <v>1.462397997898956</v>
      </c>
      <c r="F440" s="84" t="s">
        <v>1587</v>
      </c>
      <c r="G440" s="84" t="b">
        <v>0</v>
      </c>
      <c r="H440" s="84" t="b">
        <v>0</v>
      </c>
      <c r="I440" s="84" t="b">
        <v>0</v>
      </c>
      <c r="J440" s="84" t="b">
        <v>0</v>
      </c>
      <c r="K440" s="84" t="b">
        <v>0</v>
      </c>
      <c r="L440" s="84" t="b">
        <v>0</v>
      </c>
    </row>
    <row r="441" spans="1:12" ht="15">
      <c r="A441" s="84" t="s">
        <v>2057</v>
      </c>
      <c r="B441" s="84" t="s">
        <v>286</v>
      </c>
      <c r="C441" s="84">
        <v>3</v>
      </c>
      <c r="D441" s="118">
        <v>0.01174393995621046</v>
      </c>
      <c r="E441" s="118">
        <v>1.2405492482825997</v>
      </c>
      <c r="F441" s="84" t="s">
        <v>1587</v>
      </c>
      <c r="G441" s="84" t="b">
        <v>0</v>
      </c>
      <c r="H441" s="84" t="b">
        <v>0</v>
      </c>
      <c r="I441" s="84" t="b">
        <v>0</v>
      </c>
      <c r="J441" s="84" t="b">
        <v>0</v>
      </c>
      <c r="K441" s="84" t="b">
        <v>0</v>
      </c>
      <c r="L441" s="84" t="b">
        <v>0</v>
      </c>
    </row>
    <row r="442" spans="1:12" ht="15">
      <c r="A442" s="84" t="s">
        <v>286</v>
      </c>
      <c r="B442" s="84" t="s">
        <v>2058</v>
      </c>
      <c r="C442" s="84">
        <v>3</v>
      </c>
      <c r="D442" s="118">
        <v>0.01174393995621046</v>
      </c>
      <c r="E442" s="118">
        <v>1.2405492482825997</v>
      </c>
      <c r="F442" s="84" t="s">
        <v>1587</v>
      </c>
      <c r="G442" s="84" t="b">
        <v>0</v>
      </c>
      <c r="H442" s="84" t="b">
        <v>0</v>
      </c>
      <c r="I442" s="84" t="b">
        <v>0</v>
      </c>
      <c r="J442" s="84" t="b">
        <v>0</v>
      </c>
      <c r="K442" s="84" t="b">
        <v>0</v>
      </c>
      <c r="L442" s="84" t="b">
        <v>0</v>
      </c>
    </row>
    <row r="443" spans="1:12" ht="15">
      <c r="A443" s="84" t="s">
        <v>253</v>
      </c>
      <c r="B443" s="84" t="s">
        <v>263</v>
      </c>
      <c r="C443" s="84">
        <v>2</v>
      </c>
      <c r="D443" s="118">
        <v>0.011575915837239907</v>
      </c>
      <c r="E443" s="118">
        <v>1.0644579892269186</v>
      </c>
      <c r="F443" s="84" t="s">
        <v>1587</v>
      </c>
      <c r="G443" s="84" t="b">
        <v>0</v>
      </c>
      <c r="H443" s="84" t="b">
        <v>0</v>
      </c>
      <c r="I443" s="84" t="b">
        <v>0</v>
      </c>
      <c r="J443" s="84" t="b">
        <v>0</v>
      </c>
      <c r="K443" s="84" t="b">
        <v>0</v>
      </c>
      <c r="L443" s="84" t="b">
        <v>0</v>
      </c>
    </row>
    <row r="444" spans="1:12" ht="15">
      <c r="A444" s="84" t="s">
        <v>263</v>
      </c>
      <c r="B444" s="84" t="s">
        <v>289</v>
      </c>
      <c r="C444" s="84">
        <v>2</v>
      </c>
      <c r="D444" s="118">
        <v>0.011575915837239907</v>
      </c>
      <c r="E444" s="118">
        <v>1.286306738843275</v>
      </c>
      <c r="F444" s="84" t="s">
        <v>1587</v>
      </c>
      <c r="G444" s="84" t="b">
        <v>0</v>
      </c>
      <c r="H444" s="84" t="b">
        <v>0</v>
      </c>
      <c r="I444" s="84" t="b">
        <v>0</v>
      </c>
      <c r="J444" s="84" t="b">
        <v>0</v>
      </c>
      <c r="K444" s="84" t="b">
        <v>0</v>
      </c>
      <c r="L444" s="84" t="b">
        <v>0</v>
      </c>
    </row>
    <row r="445" spans="1:12" ht="15">
      <c r="A445" s="84" t="s">
        <v>289</v>
      </c>
      <c r="B445" s="84" t="s">
        <v>290</v>
      </c>
      <c r="C445" s="84">
        <v>2</v>
      </c>
      <c r="D445" s="118">
        <v>0.011575915837239907</v>
      </c>
      <c r="E445" s="118">
        <v>1.462397997898956</v>
      </c>
      <c r="F445" s="84" t="s">
        <v>1587</v>
      </c>
      <c r="G445" s="84" t="b">
        <v>0</v>
      </c>
      <c r="H445" s="84" t="b">
        <v>0</v>
      </c>
      <c r="I445" s="84" t="b">
        <v>0</v>
      </c>
      <c r="J445" s="84" t="b">
        <v>0</v>
      </c>
      <c r="K445" s="84" t="b">
        <v>0</v>
      </c>
      <c r="L445" s="84" t="b">
        <v>0</v>
      </c>
    </row>
    <row r="446" spans="1:12" ht="15">
      <c r="A446" s="84" t="s">
        <v>238</v>
      </c>
      <c r="B446" s="84" t="s">
        <v>1707</v>
      </c>
      <c r="C446" s="84">
        <v>2</v>
      </c>
      <c r="D446" s="118">
        <v>0.011575915837239907</v>
      </c>
      <c r="E446" s="118">
        <v>1.6384892569546374</v>
      </c>
      <c r="F446" s="84" t="s">
        <v>1587</v>
      </c>
      <c r="G446" s="84" t="b">
        <v>0</v>
      </c>
      <c r="H446" s="84" t="b">
        <v>0</v>
      </c>
      <c r="I446" s="84" t="b">
        <v>0</v>
      </c>
      <c r="J446" s="84" t="b">
        <v>0</v>
      </c>
      <c r="K446" s="84" t="b">
        <v>0</v>
      </c>
      <c r="L446" s="84" t="b">
        <v>0</v>
      </c>
    </row>
    <row r="447" spans="1:12" ht="15">
      <c r="A447" s="84" t="s">
        <v>2058</v>
      </c>
      <c r="B447" s="84" t="s">
        <v>2150</v>
      </c>
      <c r="C447" s="84">
        <v>2</v>
      </c>
      <c r="D447" s="118">
        <v>0.011575915837239907</v>
      </c>
      <c r="E447" s="118">
        <v>1.462397997898956</v>
      </c>
      <c r="F447" s="84" t="s">
        <v>1587</v>
      </c>
      <c r="G447" s="84" t="b">
        <v>0</v>
      </c>
      <c r="H447" s="84" t="b">
        <v>0</v>
      </c>
      <c r="I447" s="84" t="b">
        <v>0</v>
      </c>
      <c r="J447" s="84" t="b">
        <v>0</v>
      </c>
      <c r="K447" s="84" t="b">
        <v>0</v>
      </c>
      <c r="L447" s="84" t="b">
        <v>0</v>
      </c>
    </row>
    <row r="448" spans="1:12" ht="15">
      <c r="A448" s="84" t="s">
        <v>1715</v>
      </c>
      <c r="B448" s="84" t="s">
        <v>1716</v>
      </c>
      <c r="C448" s="84">
        <v>2</v>
      </c>
      <c r="D448" s="118">
        <v>0.02229851819733194</v>
      </c>
      <c r="E448" s="118">
        <v>1.3617278360175928</v>
      </c>
      <c r="F448" s="84" t="s">
        <v>1588</v>
      </c>
      <c r="G448" s="84" t="b">
        <v>0</v>
      </c>
      <c r="H448" s="84" t="b">
        <v>0</v>
      </c>
      <c r="I448" s="84" t="b">
        <v>0</v>
      </c>
      <c r="J448" s="84" t="b">
        <v>0</v>
      </c>
      <c r="K448" s="84" t="b">
        <v>0</v>
      </c>
      <c r="L448" s="84" t="b">
        <v>0</v>
      </c>
    </row>
    <row r="449" spans="1:12" ht="15">
      <c r="A449" s="84" t="s">
        <v>1720</v>
      </c>
      <c r="B449" s="84" t="s">
        <v>1697</v>
      </c>
      <c r="C449" s="84">
        <v>6</v>
      </c>
      <c r="D449" s="118">
        <v>0</v>
      </c>
      <c r="E449" s="118">
        <v>1.1760912590556813</v>
      </c>
      <c r="F449" s="84" t="s">
        <v>1589</v>
      </c>
      <c r="G449" s="84" t="b">
        <v>1</v>
      </c>
      <c r="H449" s="84" t="b">
        <v>0</v>
      </c>
      <c r="I449" s="84" t="b">
        <v>0</v>
      </c>
      <c r="J449" s="84" t="b">
        <v>0</v>
      </c>
      <c r="K449" s="84" t="b">
        <v>0</v>
      </c>
      <c r="L449" s="84" t="b">
        <v>0</v>
      </c>
    </row>
    <row r="450" spans="1:12" ht="15">
      <c r="A450" s="84" t="s">
        <v>292</v>
      </c>
      <c r="B450" s="84" t="s">
        <v>1719</v>
      </c>
      <c r="C450" s="84">
        <v>6</v>
      </c>
      <c r="D450" s="118">
        <v>0</v>
      </c>
      <c r="E450" s="118">
        <v>1.109144469425068</v>
      </c>
      <c r="F450" s="84" t="s">
        <v>1589</v>
      </c>
      <c r="G450" s="84" t="b">
        <v>0</v>
      </c>
      <c r="H450" s="84" t="b">
        <v>0</v>
      </c>
      <c r="I450" s="84" t="b">
        <v>0</v>
      </c>
      <c r="J450" s="84" t="b">
        <v>0</v>
      </c>
      <c r="K450" s="84" t="b">
        <v>0</v>
      </c>
      <c r="L450" s="84" t="b">
        <v>0</v>
      </c>
    </row>
    <row r="451" spans="1:12" ht="15">
      <c r="A451" s="84" t="s">
        <v>1719</v>
      </c>
      <c r="B451" s="84" t="s">
        <v>1721</v>
      </c>
      <c r="C451" s="84">
        <v>6</v>
      </c>
      <c r="D451" s="118">
        <v>0</v>
      </c>
      <c r="E451" s="118">
        <v>1.109144469425068</v>
      </c>
      <c r="F451" s="84" t="s">
        <v>1589</v>
      </c>
      <c r="G451" s="84" t="b">
        <v>0</v>
      </c>
      <c r="H451" s="84" t="b">
        <v>0</v>
      </c>
      <c r="I451" s="84" t="b">
        <v>0</v>
      </c>
      <c r="J451" s="84" t="b">
        <v>0</v>
      </c>
      <c r="K451" s="84" t="b">
        <v>0</v>
      </c>
      <c r="L451" s="84" t="b">
        <v>0</v>
      </c>
    </row>
    <row r="452" spans="1:12" ht="15">
      <c r="A452" s="84" t="s">
        <v>1721</v>
      </c>
      <c r="B452" s="84" t="s">
        <v>1722</v>
      </c>
      <c r="C452" s="84">
        <v>6</v>
      </c>
      <c r="D452" s="118">
        <v>0</v>
      </c>
      <c r="E452" s="118">
        <v>1.1760912590556813</v>
      </c>
      <c r="F452" s="84" t="s">
        <v>1589</v>
      </c>
      <c r="G452" s="84" t="b">
        <v>0</v>
      </c>
      <c r="H452" s="84" t="b">
        <v>0</v>
      </c>
      <c r="I452" s="84" t="b">
        <v>0</v>
      </c>
      <c r="J452" s="84" t="b">
        <v>0</v>
      </c>
      <c r="K452" s="84" t="b">
        <v>0</v>
      </c>
      <c r="L452" s="84" t="b">
        <v>0</v>
      </c>
    </row>
    <row r="453" spans="1:12" ht="15">
      <c r="A453" s="84" t="s">
        <v>1722</v>
      </c>
      <c r="B453" s="84" t="s">
        <v>1723</v>
      </c>
      <c r="C453" s="84">
        <v>6</v>
      </c>
      <c r="D453" s="118">
        <v>0</v>
      </c>
      <c r="E453" s="118">
        <v>1.1760912590556813</v>
      </c>
      <c r="F453" s="84" t="s">
        <v>1589</v>
      </c>
      <c r="G453" s="84" t="b">
        <v>0</v>
      </c>
      <c r="H453" s="84" t="b">
        <v>0</v>
      </c>
      <c r="I453" s="84" t="b">
        <v>0</v>
      </c>
      <c r="J453" s="84" t="b">
        <v>0</v>
      </c>
      <c r="K453" s="84" t="b">
        <v>0</v>
      </c>
      <c r="L453" s="84" t="b">
        <v>0</v>
      </c>
    </row>
    <row r="454" spans="1:12" ht="15">
      <c r="A454" s="84" t="s">
        <v>1697</v>
      </c>
      <c r="B454" s="84" t="s">
        <v>253</v>
      </c>
      <c r="C454" s="84">
        <v>5</v>
      </c>
      <c r="D454" s="118">
        <v>0.004124023231647126</v>
      </c>
      <c r="E454" s="118">
        <v>1.1760912590556813</v>
      </c>
      <c r="F454" s="84" t="s">
        <v>1589</v>
      </c>
      <c r="G454" s="84" t="b">
        <v>0</v>
      </c>
      <c r="H454" s="84" t="b">
        <v>0</v>
      </c>
      <c r="I454" s="84" t="b">
        <v>0</v>
      </c>
      <c r="J454" s="84" t="b">
        <v>0</v>
      </c>
      <c r="K454" s="84" t="b">
        <v>0</v>
      </c>
      <c r="L454" s="84" t="b">
        <v>0</v>
      </c>
    </row>
    <row r="455" spans="1:12" ht="15">
      <c r="A455" s="84" t="s">
        <v>253</v>
      </c>
      <c r="B455" s="84" t="s">
        <v>1724</v>
      </c>
      <c r="C455" s="84">
        <v>5</v>
      </c>
      <c r="D455" s="118">
        <v>0.004124023231647126</v>
      </c>
      <c r="E455" s="118">
        <v>1.255272505103306</v>
      </c>
      <c r="F455" s="84" t="s">
        <v>1589</v>
      </c>
      <c r="G455" s="84" t="b">
        <v>0</v>
      </c>
      <c r="H455" s="84" t="b">
        <v>0</v>
      </c>
      <c r="I455" s="84" t="b">
        <v>0</v>
      </c>
      <c r="J455" s="84" t="b">
        <v>0</v>
      </c>
      <c r="K455" s="84" t="b">
        <v>0</v>
      </c>
      <c r="L455" s="84" t="b">
        <v>0</v>
      </c>
    </row>
    <row r="456" spans="1:12" ht="15">
      <c r="A456" s="84" t="s">
        <v>1724</v>
      </c>
      <c r="B456" s="84" t="s">
        <v>246</v>
      </c>
      <c r="C456" s="84">
        <v>5</v>
      </c>
      <c r="D456" s="118">
        <v>0.004124023231647126</v>
      </c>
      <c r="E456" s="118">
        <v>1.1760912590556813</v>
      </c>
      <c r="F456" s="84" t="s">
        <v>1589</v>
      </c>
      <c r="G456" s="84" t="b">
        <v>0</v>
      </c>
      <c r="H456" s="84" t="b">
        <v>0</v>
      </c>
      <c r="I456" s="84" t="b">
        <v>0</v>
      </c>
      <c r="J456" s="84" t="b">
        <v>0</v>
      </c>
      <c r="K456" s="84" t="b">
        <v>0</v>
      </c>
      <c r="L456" s="84" t="b">
        <v>0</v>
      </c>
    </row>
    <row r="457" spans="1:12" ht="15">
      <c r="A457" s="84" t="s">
        <v>246</v>
      </c>
      <c r="B457" s="84" t="s">
        <v>247</v>
      </c>
      <c r="C457" s="84">
        <v>5</v>
      </c>
      <c r="D457" s="118">
        <v>0.004124023231647126</v>
      </c>
      <c r="E457" s="118">
        <v>0.9542425094393249</v>
      </c>
      <c r="F457" s="84" t="s">
        <v>1589</v>
      </c>
      <c r="G457" s="84" t="b">
        <v>0</v>
      </c>
      <c r="H457" s="84" t="b">
        <v>0</v>
      </c>
      <c r="I457" s="84" t="b">
        <v>0</v>
      </c>
      <c r="J457" s="84" t="b">
        <v>0</v>
      </c>
      <c r="K457" s="84" t="b">
        <v>0</v>
      </c>
      <c r="L457" s="84" t="b">
        <v>0</v>
      </c>
    </row>
    <row r="458" spans="1:12" ht="15">
      <c r="A458" s="84" t="s">
        <v>247</v>
      </c>
      <c r="B458" s="84" t="s">
        <v>292</v>
      </c>
      <c r="C458" s="84">
        <v>5</v>
      </c>
      <c r="D458" s="118">
        <v>0.004124023231647126</v>
      </c>
      <c r="E458" s="118">
        <v>1.1760912590556813</v>
      </c>
      <c r="F458" s="84" t="s">
        <v>1589</v>
      </c>
      <c r="G458" s="84" t="b">
        <v>0</v>
      </c>
      <c r="H458" s="84" t="b">
        <v>0</v>
      </c>
      <c r="I458" s="84" t="b">
        <v>0</v>
      </c>
      <c r="J458" s="84" t="b">
        <v>0</v>
      </c>
      <c r="K458" s="84" t="b">
        <v>0</v>
      </c>
      <c r="L458" s="84" t="b">
        <v>0</v>
      </c>
    </row>
    <row r="459" spans="1:12" ht="15">
      <c r="A459" s="84" t="s">
        <v>246</v>
      </c>
      <c r="B459" s="84" t="s">
        <v>1720</v>
      </c>
      <c r="C459" s="84">
        <v>4</v>
      </c>
      <c r="D459" s="118">
        <v>0.007337135793986718</v>
      </c>
      <c r="E459" s="118">
        <v>0.9542425094393249</v>
      </c>
      <c r="F459" s="84" t="s">
        <v>1589</v>
      </c>
      <c r="G459" s="84" t="b">
        <v>0</v>
      </c>
      <c r="H459" s="84" t="b">
        <v>0</v>
      </c>
      <c r="I459" s="84" t="b">
        <v>0</v>
      </c>
      <c r="J459" s="84" t="b">
        <v>1</v>
      </c>
      <c r="K459" s="84" t="b">
        <v>0</v>
      </c>
      <c r="L459" s="84" t="b">
        <v>0</v>
      </c>
    </row>
    <row r="460" spans="1:12" ht="15">
      <c r="A460" s="84" t="s">
        <v>1723</v>
      </c>
      <c r="B460" s="84" t="s">
        <v>2007</v>
      </c>
      <c r="C460" s="84">
        <v>4</v>
      </c>
      <c r="D460" s="118">
        <v>0.007337135793986718</v>
      </c>
      <c r="E460" s="118">
        <v>1.1760912590556813</v>
      </c>
      <c r="F460" s="84" t="s">
        <v>1589</v>
      </c>
      <c r="G460" s="84" t="b">
        <v>0</v>
      </c>
      <c r="H460" s="84" t="b">
        <v>0</v>
      </c>
      <c r="I460" s="84" t="b">
        <v>0</v>
      </c>
      <c r="J460" s="84" t="b">
        <v>0</v>
      </c>
      <c r="K460" s="84" t="b">
        <v>0</v>
      </c>
      <c r="L460" s="84" t="b">
        <v>0</v>
      </c>
    </row>
    <row r="461" spans="1:12" ht="15">
      <c r="A461" s="84" t="s">
        <v>1723</v>
      </c>
      <c r="B461" s="84" t="s">
        <v>1704</v>
      </c>
      <c r="C461" s="84">
        <v>2</v>
      </c>
      <c r="D461" s="118">
        <v>0.009940026139992966</v>
      </c>
      <c r="E461" s="118">
        <v>1.1760912590556813</v>
      </c>
      <c r="F461" s="84" t="s">
        <v>1589</v>
      </c>
      <c r="G461" s="84" t="b">
        <v>0</v>
      </c>
      <c r="H461" s="84" t="b">
        <v>0</v>
      </c>
      <c r="I461" s="84" t="b">
        <v>0</v>
      </c>
      <c r="J461" s="84" t="b">
        <v>0</v>
      </c>
      <c r="K461" s="84" t="b">
        <v>0</v>
      </c>
      <c r="L461" s="84" t="b">
        <v>0</v>
      </c>
    </row>
    <row r="462" spans="1:12" ht="15">
      <c r="A462" s="84" t="s">
        <v>1704</v>
      </c>
      <c r="B462" s="84" t="s">
        <v>1698</v>
      </c>
      <c r="C462" s="84">
        <v>2</v>
      </c>
      <c r="D462" s="118">
        <v>0.009940026139992966</v>
      </c>
      <c r="E462" s="118">
        <v>1.6532125137753437</v>
      </c>
      <c r="F462" s="84" t="s">
        <v>1589</v>
      </c>
      <c r="G462" s="84" t="b">
        <v>0</v>
      </c>
      <c r="H462" s="84" t="b">
        <v>0</v>
      </c>
      <c r="I462" s="84" t="b">
        <v>0</v>
      </c>
      <c r="J462" s="84" t="b">
        <v>0</v>
      </c>
      <c r="K462" s="84" t="b">
        <v>0</v>
      </c>
      <c r="L462" s="84" t="b">
        <v>0</v>
      </c>
    </row>
    <row r="463" spans="1:12" ht="15">
      <c r="A463" s="84" t="s">
        <v>2055</v>
      </c>
      <c r="B463" s="84" t="s">
        <v>1691</v>
      </c>
      <c r="C463" s="84">
        <v>2</v>
      </c>
      <c r="D463" s="118">
        <v>0.009940026139992966</v>
      </c>
      <c r="E463" s="118">
        <v>1.6532125137753437</v>
      </c>
      <c r="F463" s="84" t="s">
        <v>1589</v>
      </c>
      <c r="G463" s="84" t="b">
        <v>0</v>
      </c>
      <c r="H463" s="84" t="b">
        <v>0</v>
      </c>
      <c r="I463" s="84" t="b">
        <v>0</v>
      </c>
      <c r="J463" s="84" t="b">
        <v>0</v>
      </c>
      <c r="K463" s="84" t="b">
        <v>0</v>
      </c>
      <c r="L463" s="84" t="b">
        <v>0</v>
      </c>
    </row>
    <row r="464" spans="1:12" ht="15">
      <c r="A464" s="84" t="s">
        <v>1691</v>
      </c>
      <c r="B464" s="84" t="s">
        <v>2138</v>
      </c>
      <c r="C464" s="84">
        <v>2</v>
      </c>
      <c r="D464" s="118">
        <v>0.009940026139992966</v>
      </c>
      <c r="E464" s="118">
        <v>1.6532125137753437</v>
      </c>
      <c r="F464" s="84" t="s">
        <v>1589</v>
      </c>
      <c r="G464" s="84" t="b">
        <v>0</v>
      </c>
      <c r="H464" s="84" t="b">
        <v>0</v>
      </c>
      <c r="I464" s="84" t="b">
        <v>0</v>
      </c>
      <c r="J464" s="84" t="b">
        <v>0</v>
      </c>
      <c r="K464" s="84" t="b">
        <v>0</v>
      </c>
      <c r="L464" s="84" t="b">
        <v>0</v>
      </c>
    </row>
    <row r="465" spans="1:12" ht="15">
      <c r="A465" s="84" t="s">
        <v>2138</v>
      </c>
      <c r="B465" s="84" t="s">
        <v>2012</v>
      </c>
      <c r="C465" s="84">
        <v>2</v>
      </c>
      <c r="D465" s="118">
        <v>0.009940026139992966</v>
      </c>
      <c r="E465" s="118">
        <v>1.6532125137753437</v>
      </c>
      <c r="F465" s="84" t="s">
        <v>1589</v>
      </c>
      <c r="G465" s="84" t="b">
        <v>0</v>
      </c>
      <c r="H465" s="84" t="b">
        <v>0</v>
      </c>
      <c r="I465" s="84" t="b">
        <v>0</v>
      </c>
      <c r="J465" s="84" t="b">
        <v>0</v>
      </c>
      <c r="K465" s="84" t="b">
        <v>0</v>
      </c>
      <c r="L465" s="84" t="b">
        <v>0</v>
      </c>
    </row>
    <row r="466" spans="1:12" ht="15">
      <c r="A466" s="84" t="s">
        <v>2012</v>
      </c>
      <c r="B466" s="84" t="s">
        <v>2139</v>
      </c>
      <c r="C466" s="84">
        <v>2</v>
      </c>
      <c r="D466" s="118">
        <v>0.009940026139992966</v>
      </c>
      <c r="E466" s="118">
        <v>1.6532125137753437</v>
      </c>
      <c r="F466" s="84" t="s">
        <v>1589</v>
      </c>
      <c r="G466" s="84" t="b">
        <v>0</v>
      </c>
      <c r="H466" s="84" t="b">
        <v>0</v>
      </c>
      <c r="I466" s="84" t="b">
        <v>0</v>
      </c>
      <c r="J466" s="84" t="b">
        <v>0</v>
      </c>
      <c r="K466" s="84" t="b">
        <v>0</v>
      </c>
      <c r="L466" s="84" t="b">
        <v>0</v>
      </c>
    </row>
    <row r="467" spans="1:12" ht="15">
      <c r="A467" s="84" t="s">
        <v>2139</v>
      </c>
      <c r="B467" s="84" t="s">
        <v>2140</v>
      </c>
      <c r="C467" s="84">
        <v>2</v>
      </c>
      <c r="D467" s="118">
        <v>0.009940026139992966</v>
      </c>
      <c r="E467" s="118">
        <v>1.6532125137753437</v>
      </c>
      <c r="F467" s="84" t="s">
        <v>1589</v>
      </c>
      <c r="G467" s="84" t="b">
        <v>0</v>
      </c>
      <c r="H467" s="84" t="b">
        <v>0</v>
      </c>
      <c r="I467" s="84" t="b">
        <v>0</v>
      </c>
      <c r="J467" s="84" t="b">
        <v>0</v>
      </c>
      <c r="K467" s="84" t="b">
        <v>0</v>
      </c>
      <c r="L467" s="84" t="b">
        <v>0</v>
      </c>
    </row>
    <row r="468" spans="1:12" ht="15">
      <c r="A468" s="84" t="s">
        <v>2140</v>
      </c>
      <c r="B468" s="84" t="s">
        <v>2141</v>
      </c>
      <c r="C468" s="84">
        <v>2</v>
      </c>
      <c r="D468" s="118">
        <v>0.009940026139992966</v>
      </c>
      <c r="E468" s="118">
        <v>1.6532125137753437</v>
      </c>
      <c r="F468" s="84" t="s">
        <v>1589</v>
      </c>
      <c r="G468" s="84" t="b">
        <v>0</v>
      </c>
      <c r="H468" s="84" t="b">
        <v>0</v>
      </c>
      <c r="I468" s="84" t="b">
        <v>0</v>
      </c>
      <c r="J468" s="84" t="b">
        <v>0</v>
      </c>
      <c r="K468" s="84" t="b">
        <v>0</v>
      </c>
      <c r="L468" s="84" t="b">
        <v>0</v>
      </c>
    </row>
    <row r="469" spans="1:12" ht="15">
      <c r="A469" s="84" t="s">
        <v>2141</v>
      </c>
      <c r="B469" s="84" t="s">
        <v>2008</v>
      </c>
      <c r="C469" s="84">
        <v>2</v>
      </c>
      <c r="D469" s="118">
        <v>0.009940026139992966</v>
      </c>
      <c r="E469" s="118">
        <v>1.6532125137753437</v>
      </c>
      <c r="F469" s="84" t="s">
        <v>1589</v>
      </c>
      <c r="G469" s="84" t="b">
        <v>0</v>
      </c>
      <c r="H469" s="84" t="b">
        <v>0</v>
      </c>
      <c r="I469" s="84" t="b">
        <v>0</v>
      </c>
      <c r="J469" s="84" t="b">
        <v>0</v>
      </c>
      <c r="K469" s="84" t="b">
        <v>0</v>
      </c>
      <c r="L469" s="84" t="b">
        <v>0</v>
      </c>
    </row>
    <row r="470" spans="1:12" ht="15">
      <c r="A470" s="84" t="s">
        <v>269</v>
      </c>
      <c r="B470" s="84" t="s">
        <v>263</v>
      </c>
      <c r="C470" s="84">
        <v>2</v>
      </c>
      <c r="D470" s="118">
        <v>0</v>
      </c>
      <c r="E470" s="118">
        <v>1.135662602000073</v>
      </c>
      <c r="F470" s="84" t="s">
        <v>1590</v>
      </c>
      <c r="G470" s="84" t="b">
        <v>0</v>
      </c>
      <c r="H470" s="84" t="b">
        <v>0</v>
      </c>
      <c r="I470" s="84" t="b">
        <v>0</v>
      </c>
      <c r="J470" s="84" t="b">
        <v>0</v>
      </c>
      <c r="K470" s="84" t="b">
        <v>0</v>
      </c>
      <c r="L470" s="84" t="b">
        <v>0</v>
      </c>
    </row>
    <row r="471" spans="1:12" ht="15">
      <c r="A471" s="84" t="s">
        <v>268</v>
      </c>
      <c r="B471" s="84" t="s">
        <v>267</v>
      </c>
      <c r="C471" s="84">
        <v>2</v>
      </c>
      <c r="D471" s="118">
        <v>0</v>
      </c>
      <c r="E471" s="118">
        <v>1.3117538610557542</v>
      </c>
      <c r="F471" s="84" t="s">
        <v>1590</v>
      </c>
      <c r="G471" s="84" t="b">
        <v>0</v>
      </c>
      <c r="H471" s="84" t="b">
        <v>0</v>
      </c>
      <c r="I471" s="84" t="b">
        <v>0</v>
      </c>
      <c r="J471" s="84" t="b">
        <v>0</v>
      </c>
      <c r="K471" s="84" t="b">
        <v>0</v>
      </c>
      <c r="L471" s="84" t="b">
        <v>0</v>
      </c>
    </row>
    <row r="472" spans="1:12" ht="15">
      <c r="A472" s="84" t="s">
        <v>1690</v>
      </c>
      <c r="B472" s="84" t="s">
        <v>1690</v>
      </c>
      <c r="C472" s="84">
        <v>108</v>
      </c>
      <c r="D472" s="118">
        <v>0</v>
      </c>
      <c r="E472" s="118">
        <v>0.011659612544993257</v>
      </c>
      <c r="F472" s="84" t="s">
        <v>1591</v>
      </c>
      <c r="G472" s="84" t="b">
        <v>0</v>
      </c>
      <c r="H472" s="84" t="b">
        <v>0</v>
      </c>
      <c r="I472" s="84" t="b">
        <v>0</v>
      </c>
      <c r="J472" s="84" t="b">
        <v>0</v>
      </c>
      <c r="K472" s="84" t="b">
        <v>0</v>
      </c>
      <c r="L472" s="84" t="b">
        <v>0</v>
      </c>
    </row>
    <row r="473" spans="1:12" ht="15">
      <c r="A473" s="84" t="s">
        <v>1690</v>
      </c>
      <c r="B473" s="84" t="s">
        <v>1728</v>
      </c>
      <c r="C473" s="84">
        <v>5</v>
      </c>
      <c r="D473" s="118">
        <v>0</v>
      </c>
      <c r="E473" s="118">
        <v>0.07860640217560652</v>
      </c>
      <c r="F473" s="84" t="s">
        <v>1591</v>
      </c>
      <c r="G473" s="84" t="b">
        <v>0</v>
      </c>
      <c r="H473" s="84" t="b">
        <v>0</v>
      </c>
      <c r="I473" s="84" t="b">
        <v>0</v>
      </c>
      <c r="J473" s="84" t="b">
        <v>0</v>
      </c>
      <c r="K473" s="84" t="b">
        <v>0</v>
      </c>
      <c r="L473" s="84" t="b">
        <v>0</v>
      </c>
    </row>
    <row r="474" spans="1:12" ht="15">
      <c r="A474" s="84" t="s">
        <v>1728</v>
      </c>
      <c r="B474" s="84" t="s">
        <v>1690</v>
      </c>
      <c r="C474" s="84">
        <v>5</v>
      </c>
      <c r="D474" s="118">
        <v>0</v>
      </c>
      <c r="E474" s="118">
        <v>0.07860640217560652</v>
      </c>
      <c r="F474" s="84" t="s">
        <v>1591</v>
      </c>
      <c r="G474" s="84" t="b">
        <v>0</v>
      </c>
      <c r="H474" s="84" t="b">
        <v>0</v>
      </c>
      <c r="I474" s="84" t="b">
        <v>0</v>
      </c>
      <c r="J474" s="84" t="b">
        <v>0</v>
      </c>
      <c r="K474" s="84" t="b">
        <v>0</v>
      </c>
      <c r="L474" s="84" t="b">
        <v>0</v>
      </c>
    </row>
    <row r="475" spans="1:12" ht="15">
      <c r="A475" s="84" t="s">
        <v>1690</v>
      </c>
      <c r="B475" s="84" t="s">
        <v>1729</v>
      </c>
      <c r="C475" s="84">
        <v>4</v>
      </c>
      <c r="D475" s="118">
        <v>0</v>
      </c>
      <c r="E475" s="118">
        <v>0.07860640217560652</v>
      </c>
      <c r="F475" s="84" t="s">
        <v>1591</v>
      </c>
      <c r="G475" s="84" t="b">
        <v>0</v>
      </c>
      <c r="H475" s="84" t="b">
        <v>0</v>
      </c>
      <c r="I475" s="84" t="b">
        <v>0</v>
      </c>
      <c r="J475" s="84" t="b">
        <v>0</v>
      </c>
      <c r="K475" s="84" t="b">
        <v>0</v>
      </c>
      <c r="L475" s="84" t="b">
        <v>0</v>
      </c>
    </row>
    <row r="476" spans="1:12" ht="15">
      <c r="A476" s="84" t="s">
        <v>1729</v>
      </c>
      <c r="B476" s="84" t="s">
        <v>1690</v>
      </c>
      <c r="C476" s="84">
        <v>4</v>
      </c>
      <c r="D476" s="118">
        <v>0</v>
      </c>
      <c r="E476" s="118">
        <v>0.07860640217560652</v>
      </c>
      <c r="F476" s="84" t="s">
        <v>1591</v>
      </c>
      <c r="G476" s="84" t="b">
        <v>0</v>
      </c>
      <c r="H476" s="84" t="b">
        <v>0</v>
      </c>
      <c r="I476" s="84" t="b">
        <v>0</v>
      </c>
      <c r="J476" s="84" t="b">
        <v>0</v>
      </c>
      <c r="K476" s="84" t="b">
        <v>0</v>
      </c>
      <c r="L476" s="84" t="b">
        <v>0</v>
      </c>
    </row>
    <row r="477" spans="1:12" ht="15">
      <c r="A477" s="84" t="s">
        <v>1733</v>
      </c>
      <c r="B477" s="84" t="s">
        <v>1734</v>
      </c>
      <c r="C477" s="84">
        <v>2</v>
      </c>
      <c r="D477" s="118">
        <v>0</v>
      </c>
      <c r="E477" s="118">
        <v>0.5440680443502757</v>
      </c>
      <c r="F477" s="84" t="s">
        <v>1594</v>
      </c>
      <c r="G477" s="84" t="b">
        <v>0</v>
      </c>
      <c r="H477" s="84" t="b">
        <v>0</v>
      </c>
      <c r="I477" s="84" t="b">
        <v>0</v>
      </c>
      <c r="J477" s="84" t="b">
        <v>0</v>
      </c>
      <c r="K477" s="84" t="b">
        <v>0</v>
      </c>
      <c r="L477" s="84" t="b">
        <v>0</v>
      </c>
    </row>
    <row r="478" spans="1:12" ht="15">
      <c r="A478" s="84" t="s">
        <v>1734</v>
      </c>
      <c r="B478" s="84" t="s">
        <v>1735</v>
      </c>
      <c r="C478" s="84">
        <v>2</v>
      </c>
      <c r="D478" s="118">
        <v>0</v>
      </c>
      <c r="E478" s="118">
        <v>0.5440680443502757</v>
      </c>
      <c r="F478" s="84" t="s">
        <v>1594</v>
      </c>
      <c r="G478" s="84" t="b">
        <v>0</v>
      </c>
      <c r="H478" s="84" t="b">
        <v>0</v>
      </c>
      <c r="I478" s="84" t="b">
        <v>0</v>
      </c>
      <c r="J478" s="84" t="b">
        <v>0</v>
      </c>
      <c r="K478" s="84" t="b">
        <v>0</v>
      </c>
      <c r="L478" s="84" t="b">
        <v>0</v>
      </c>
    </row>
    <row r="479" spans="1:12" ht="15">
      <c r="A479" s="84" t="s">
        <v>1735</v>
      </c>
      <c r="B479" s="84" t="s">
        <v>1736</v>
      </c>
      <c r="C479" s="84">
        <v>2</v>
      </c>
      <c r="D479" s="118">
        <v>0</v>
      </c>
      <c r="E479" s="118">
        <v>0.5440680443502757</v>
      </c>
      <c r="F479" s="84" t="s">
        <v>1594</v>
      </c>
      <c r="G479" s="84" t="b">
        <v>0</v>
      </c>
      <c r="H479" s="84" t="b">
        <v>0</v>
      </c>
      <c r="I479" s="84" t="b">
        <v>0</v>
      </c>
      <c r="J479" s="84" t="b">
        <v>0</v>
      </c>
      <c r="K479" s="84" t="b">
        <v>0</v>
      </c>
      <c r="L47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2215</v>
      </c>
      <c r="B2" s="122" t="s">
        <v>2216</v>
      </c>
      <c r="C2" s="119" t="s">
        <v>2217</v>
      </c>
    </row>
    <row r="3" spans="1:3" ht="15">
      <c r="A3" s="121" t="s">
        <v>1585</v>
      </c>
      <c r="B3" s="121" t="s">
        <v>1585</v>
      </c>
      <c r="C3" s="34">
        <v>78</v>
      </c>
    </row>
    <row r="4" spans="1:3" ht="15">
      <c r="A4" s="121" t="s">
        <v>1585</v>
      </c>
      <c r="B4" s="121" t="s">
        <v>1589</v>
      </c>
      <c r="C4" s="34">
        <v>8</v>
      </c>
    </row>
    <row r="5" spans="1:3" ht="15">
      <c r="A5" s="121" t="s">
        <v>1586</v>
      </c>
      <c r="B5" s="121" t="s">
        <v>1585</v>
      </c>
      <c r="C5" s="34">
        <v>2</v>
      </c>
    </row>
    <row r="6" spans="1:3" ht="15">
      <c r="A6" s="121" t="s">
        <v>1586</v>
      </c>
      <c r="B6" s="121" t="s">
        <v>1586</v>
      </c>
      <c r="C6" s="34">
        <v>29</v>
      </c>
    </row>
    <row r="7" spans="1:3" ht="15">
      <c r="A7" s="121" t="s">
        <v>1586</v>
      </c>
      <c r="B7" s="121" t="s">
        <v>1589</v>
      </c>
      <c r="C7" s="34">
        <v>1</v>
      </c>
    </row>
    <row r="8" spans="1:3" ht="15">
      <c r="A8" s="121" t="s">
        <v>1587</v>
      </c>
      <c r="B8" s="121" t="s">
        <v>1585</v>
      </c>
      <c r="C8" s="34">
        <v>9</v>
      </c>
    </row>
    <row r="9" spans="1:3" ht="15">
      <c r="A9" s="121" t="s">
        <v>1587</v>
      </c>
      <c r="B9" s="121" t="s">
        <v>1587</v>
      </c>
      <c r="C9" s="34">
        <v>26</v>
      </c>
    </row>
    <row r="10" spans="1:3" ht="15">
      <c r="A10" s="121" t="s">
        <v>1587</v>
      </c>
      <c r="B10" s="121" t="s">
        <v>1589</v>
      </c>
      <c r="C10" s="34">
        <v>3</v>
      </c>
    </row>
    <row r="11" spans="1:3" ht="15">
      <c r="A11" s="121" t="s">
        <v>1588</v>
      </c>
      <c r="B11" s="121" t="s">
        <v>1588</v>
      </c>
      <c r="C11" s="34">
        <v>8</v>
      </c>
    </row>
    <row r="12" spans="1:3" ht="15">
      <c r="A12" s="121" t="s">
        <v>1589</v>
      </c>
      <c r="B12" s="121" t="s">
        <v>1585</v>
      </c>
      <c r="C12" s="34">
        <v>5</v>
      </c>
    </row>
    <row r="13" spans="1:3" ht="15">
      <c r="A13" s="121" t="s">
        <v>1589</v>
      </c>
      <c r="B13" s="121" t="s">
        <v>1589</v>
      </c>
      <c r="C13" s="34">
        <v>15</v>
      </c>
    </row>
    <row r="14" spans="1:3" ht="15">
      <c r="A14" s="121" t="s">
        <v>1590</v>
      </c>
      <c r="B14" s="121" t="s">
        <v>1585</v>
      </c>
      <c r="C14" s="34">
        <v>4</v>
      </c>
    </row>
    <row r="15" spans="1:3" ht="15">
      <c r="A15" s="121" t="s">
        <v>1590</v>
      </c>
      <c r="B15" s="121" t="s">
        <v>1590</v>
      </c>
      <c r="C15" s="34">
        <v>10</v>
      </c>
    </row>
    <row r="16" spans="1:3" ht="15">
      <c r="A16" s="121" t="s">
        <v>1591</v>
      </c>
      <c r="B16" s="121" t="s">
        <v>1585</v>
      </c>
      <c r="C16" s="34">
        <v>1</v>
      </c>
    </row>
    <row r="17" spans="1:3" ht="15">
      <c r="A17" s="121" t="s">
        <v>1591</v>
      </c>
      <c r="B17" s="121" t="s">
        <v>1591</v>
      </c>
      <c r="C17" s="34">
        <v>4</v>
      </c>
    </row>
    <row r="18" spans="1:3" ht="15">
      <c r="A18" s="121" t="s">
        <v>1592</v>
      </c>
      <c r="B18" s="121" t="s">
        <v>1592</v>
      </c>
      <c r="C18" s="34">
        <v>3</v>
      </c>
    </row>
    <row r="19" spans="1:3" ht="15">
      <c r="A19" s="121" t="s">
        <v>1593</v>
      </c>
      <c r="B19" s="121" t="s">
        <v>1585</v>
      </c>
      <c r="C19" s="34">
        <v>2</v>
      </c>
    </row>
    <row r="20" spans="1:3" ht="15">
      <c r="A20" s="121" t="s">
        <v>1593</v>
      </c>
      <c r="B20" s="121" t="s">
        <v>1593</v>
      </c>
      <c r="C20" s="34">
        <v>2</v>
      </c>
    </row>
    <row r="21" spans="1:3" ht="15">
      <c r="A21" s="121" t="s">
        <v>1594</v>
      </c>
      <c r="B21" s="121" t="s">
        <v>1594</v>
      </c>
      <c r="C21" s="34">
        <v>2</v>
      </c>
    </row>
    <row r="22" spans="1:3" ht="15">
      <c r="A22" s="121" t="s">
        <v>1595</v>
      </c>
      <c r="B22" s="121" t="s">
        <v>1595</v>
      </c>
      <c r="C22"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2236</v>
      </c>
      <c r="B1" s="13" t="s">
        <v>17</v>
      </c>
    </row>
    <row r="2" spans="1:2" ht="15">
      <c r="A2" s="78" t="s">
        <v>2237</v>
      </c>
      <c r="B2" s="78" t="s">
        <v>2243</v>
      </c>
    </row>
    <row r="3" spans="1:2" ht="15">
      <c r="A3" s="78" t="s">
        <v>2238</v>
      </c>
      <c r="B3" s="78" t="s">
        <v>2244</v>
      </c>
    </row>
    <row r="4" spans="1:2" ht="15">
      <c r="A4" s="78" t="s">
        <v>2239</v>
      </c>
      <c r="B4" s="78" t="s">
        <v>2245</v>
      </c>
    </row>
    <row r="5" spans="1:2" ht="15">
      <c r="A5" s="78" t="s">
        <v>2240</v>
      </c>
      <c r="B5" s="78" t="s">
        <v>2246</v>
      </c>
    </row>
    <row r="6" spans="1:2" ht="15">
      <c r="A6" s="78" t="s">
        <v>2241</v>
      </c>
      <c r="B6" s="78" t="s">
        <v>2247</v>
      </c>
    </row>
    <row r="7" spans="1:2" ht="15">
      <c r="A7" s="78" t="s">
        <v>2242</v>
      </c>
      <c r="B7" s="78" t="s">
        <v>2244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1584</v>
      </c>
      <c r="BB2" s="13" t="s">
        <v>1608</v>
      </c>
      <c r="BC2" s="13" t="s">
        <v>1609</v>
      </c>
      <c r="BD2" s="119" t="s">
        <v>2204</v>
      </c>
      <c r="BE2" s="119" t="s">
        <v>2205</v>
      </c>
      <c r="BF2" s="119" t="s">
        <v>2206</v>
      </c>
      <c r="BG2" s="119" t="s">
        <v>2207</v>
      </c>
      <c r="BH2" s="119" t="s">
        <v>2208</v>
      </c>
      <c r="BI2" s="119" t="s">
        <v>2209</v>
      </c>
      <c r="BJ2" s="119" t="s">
        <v>2210</v>
      </c>
      <c r="BK2" s="119" t="s">
        <v>2211</v>
      </c>
      <c r="BL2" s="119" t="s">
        <v>2212</v>
      </c>
    </row>
    <row r="3" spans="1:64" ht="15" customHeight="1">
      <c r="A3" s="64" t="s">
        <v>212</v>
      </c>
      <c r="B3" s="64" t="s">
        <v>265</v>
      </c>
      <c r="C3" s="65"/>
      <c r="D3" s="66"/>
      <c r="E3" s="67"/>
      <c r="F3" s="68"/>
      <c r="G3" s="65"/>
      <c r="H3" s="69"/>
      <c r="I3" s="70"/>
      <c r="J3" s="70"/>
      <c r="K3" s="34" t="s">
        <v>65</v>
      </c>
      <c r="L3" s="71">
        <v>3</v>
      </c>
      <c r="M3" s="71"/>
      <c r="N3" s="72"/>
      <c r="O3" s="78" t="s">
        <v>321</v>
      </c>
      <c r="P3" s="80">
        <v>43770.95274305555</v>
      </c>
      <c r="Q3" s="78" t="s">
        <v>323</v>
      </c>
      <c r="R3" s="78"/>
      <c r="S3" s="78"/>
      <c r="T3" s="78"/>
      <c r="U3" s="78"/>
      <c r="V3" s="83" t="s">
        <v>472</v>
      </c>
      <c r="W3" s="80">
        <v>43770.95274305555</v>
      </c>
      <c r="X3" s="83" t="s">
        <v>518</v>
      </c>
      <c r="Y3" s="78"/>
      <c r="Z3" s="78"/>
      <c r="AA3" s="84" t="s">
        <v>608</v>
      </c>
      <c r="AB3" s="84" t="s">
        <v>609</v>
      </c>
      <c r="AC3" s="78" t="b">
        <v>0</v>
      </c>
      <c r="AD3" s="78">
        <v>0</v>
      </c>
      <c r="AE3" s="84" t="s">
        <v>703</v>
      </c>
      <c r="AF3" s="78" t="b">
        <v>0</v>
      </c>
      <c r="AG3" s="78" t="s">
        <v>715</v>
      </c>
      <c r="AH3" s="78"/>
      <c r="AI3" s="84" t="s">
        <v>705</v>
      </c>
      <c r="AJ3" s="78" t="b">
        <v>0</v>
      </c>
      <c r="AK3" s="78">
        <v>0</v>
      </c>
      <c r="AL3" s="84" t="s">
        <v>705</v>
      </c>
      <c r="AM3" s="78" t="s">
        <v>719</v>
      </c>
      <c r="AN3" s="78" t="b">
        <v>0</v>
      </c>
      <c r="AO3" s="84" t="s">
        <v>609</v>
      </c>
      <c r="AP3" s="78" t="s">
        <v>176</v>
      </c>
      <c r="AQ3" s="78">
        <v>0</v>
      </c>
      <c r="AR3" s="78">
        <v>0</v>
      </c>
      <c r="AS3" s="78"/>
      <c r="AT3" s="78"/>
      <c r="AU3" s="78"/>
      <c r="AV3" s="78"/>
      <c r="AW3" s="78"/>
      <c r="AX3" s="78"/>
      <c r="AY3" s="78"/>
      <c r="AZ3" s="78"/>
      <c r="BA3">
        <v>1</v>
      </c>
      <c r="BB3" s="78" t="str">
        <f>REPLACE(INDEX(GroupVertices[Group],MATCH(Edges25[[#This Row],[Vertex 1]],GroupVertices[Vertex],0)),1,1,"")</f>
        <v>6</v>
      </c>
      <c r="BC3" s="78" t="str">
        <f>REPLACE(INDEX(GroupVertices[Group],MATCH(Edges25[[#This Row],[Vertex 2]],GroupVertices[Vertex],0)),1,1,"")</f>
        <v>6</v>
      </c>
      <c r="BD3" s="48"/>
      <c r="BE3" s="49"/>
      <c r="BF3" s="48"/>
      <c r="BG3" s="49"/>
      <c r="BH3" s="48"/>
      <c r="BI3" s="49"/>
      <c r="BJ3" s="48"/>
      <c r="BK3" s="49"/>
      <c r="BL3" s="48"/>
    </row>
    <row r="4" spans="1:64" ht="15" customHeight="1">
      <c r="A4" s="64" t="s">
        <v>213</v>
      </c>
      <c r="B4" s="64" t="s">
        <v>267</v>
      </c>
      <c r="C4" s="65"/>
      <c r="D4" s="66"/>
      <c r="E4" s="67"/>
      <c r="F4" s="68"/>
      <c r="G4" s="65"/>
      <c r="H4" s="69"/>
      <c r="I4" s="70"/>
      <c r="J4" s="70"/>
      <c r="K4" s="34" t="s">
        <v>65</v>
      </c>
      <c r="L4" s="77">
        <v>5</v>
      </c>
      <c r="M4" s="77"/>
      <c r="N4" s="72"/>
      <c r="O4" s="79" t="s">
        <v>321</v>
      </c>
      <c r="P4" s="81">
        <v>43770.67758101852</v>
      </c>
      <c r="Q4" s="79" t="s">
        <v>324</v>
      </c>
      <c r="R4" s="79"/>
      <c r="S4" s="79"/>
      <c r="T4" s="79"/>
      <c r="U4" s="79"/>
      <c r="V4" s="82" t="s">
        <v>473</v>
      </c>
      <c r="W4" s="81">
        <v>43770.67758101852</v>
      </c>
      <c r="X4" s="82" t="s">
        <v>519</v>
      </c>
      <c r="Y4" s="79"/>
      <c r="Z4" s="79"/>
      <c r="AA4" s="85" t="s">
        <v>609</v>
      </c>
      <c r="AB4" s="85" t="s">
        <v>698</v>
      </c>
      <c r="AC4" s="79" t="b">
        <v>0</v>
      </c>
      <c r="AD4" s="79">
        <v>3</v>
      </c>
      <c r="AE4" s="85" t="s">
        <v>704</v>
      </c>
      <c r="AF4" s="79" t="b">
        <v>0</v>
      </c>
      <c r="AG4" s="79" t="s">
        <v>715</v>
      </c>
      <c r="AH4" s="79"/>
      <c r="AI4" s="85" t="s">
        <v>705</v>
      </c>
      <c r="AJ4" s="79" t="b">
        <v>0</v>
      </c>
      <c r="AK4" s="79">
        <v>0</v>
      </c>
      <c r="AL4" s="85" t="s">
        <v>705</v>
      </c>
      <c r="AM4" s="79" t="s">
        <v>720</v>
      </c>
      <c r="AN4" s="79" t="b">
        <v>0</v>
      </c>
      <c r="AO4" s="85" t="s">
        <v>698</v>
      </c>
      <c r="AP4" s="79" t="s">
        <v>176</v>
      </c>
      <c r="AQ4" s="79">
        <v>0</v>
      </c>
      <c r="AR4" s="79">
        <v>0</v>
      </c>
      <c r="AS4" s="79"/>
      <c r="AT4" s="79"/>
      <c r="AU4" s="79"/>
      <c r="AV4" s="79"/>
      <c r="AW4" s="79"/>
      <c r="AX4" s="79"/>
      <c r="AY4" s="79"/>
      <c r="AZ4" s="79"/>
      <c r="BA4">
        <v>1</v>
      </c>
      <c r="BB4" s="78" t="str">
        <f>REPLACE(INDEX(GroupVertices[Group],MATCH(Edges25[[#This Row],[Vertex 1]],GroupVertices[Vertex],0)),1,1,"")</f>
        <v>6</v>
      </c>
      <c r="BC4" s="78" t="str">
        <f>REPLACE(INDEX(GroupVertices[Group],MATCH(Edges25[[#This Row],[Vertex 2]],GroupVertices[Vertex],0)),1,1,"")</f>
        <v>6</v>
      </c>
      <c r="BD4" s="48"/>
      <c r="BE4" s="49"/>
      <c r="BF4" s="48"/>
      <c r="BG4" s="49"/>
      <c r="BH4" s="48"/>
      <c r="BI4" s="49"/>
      <c r="BJ4" s="48"/>
      <c r="BK4" s="49"/>
      <c r="BL4" s="48"/>
    </row>
    <row r="5" spans="1:64" ht="15">
      <c r="A5" s="64" t="s">
        <v>214</v>
      </c>
      <c r="B5" s="64" t="s">
        <v>263</v>
      </c>
      <c r="C5" s="65"/>
      <c r="D5" s="66"/>
      <c r="E5" s="67"/>
      <c r="F5" s="68"/>
      <c r="G5" s="65"/>
      <c r="H5" s="69"/>
      <c r="I5" s="70"/>
      <c r="J5" s="70"/>
      <c r="K5" s="34" t="s">
        <v>65</v>
      </c>
      <c r="L5" s="77">
        <v>17</v>
      </c>
      <c r="M5" s="77"/>
      <c r="N5" s="72"/>
      <c r="O5" s="79" t="s">
        <v>321</v>
      </c>
      <c r="P5" s="81">
        <v>43771.75693287037</v>
      </c>
      <c r="Q5" s="79" t="s">
        <v>325</v>
      </c>
      <c r="R5" s="79" t="s">
        <v>407</v>
      </c>
      <c r="S5" s="79" t="s">
        <v>431</v>
      </c>
      <c r="T5" s="79" t="s">
        <v>444</v>
      </c>
      <c r="U5" s="79"/>
      <c r="V5" s="82" t="s">
        <v>474</v>
      </c>
      <c r="W5" s="81">
        <v>43771.75693287037</v>
      </c>
      <c r="X5" s="82" t="s">
        <v>520</v>
      </c>
      <c r="Y5" s="79"/>
      <c r="Z5" s="79"/>
      <c r="AA5" s="85" t="s">
        <v>610</v>
      </c>
      <c r="AB5" s="79"/>
      <c r="AC5" s="79" t="b">
        <v>0</v>
      </c>
      <c r="AD5" s="79">
        <v>0</v>
      </c>
      <c r="AE5" s="85" t="s">
        <v>705</v>
      </c>
      <c r="AF5" s="79" t="b">
        <v>0</v>
      </c>
      <c r="AG5" s="79" t="s">
        <v>715</v>
      </c>
      <c r="AH5" s="79"/>
      <c r="AI5" s="85" t="s">
        <v>705</v>
      </c>
      <c r="AJ5" s="79" t="b">
        <v>0</v>
      </c>
      <c r="AK5" s="79">
        <v>0</v>
      </c>
      <c r="AL5" s="85" t="s">
        <v>705</v>
      </c>
      <c r="AM5" s="79" t="s">
        <v>721</v>
      </c>
      <c r="AN5" s="79" t="b">
        <v>0</v>
      </c>
      <c r="AO5" s="85" t="s">
        <v>610</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215</v>
      </c>
      <c r="B6" s="64" t="s">
        <v>270</v>
      </c>
      <c r="C6" s="65"/>
      <c r="D6" s="66"/>
      <c r="E6" s="67"/>
      <c r="F6" s="68"/>
      <c r="G6" s="65"/>
      <c r="H6" s="69"/>
      <c r="I6" s="70"/>
      <c r="J6" s="70"/>
      <c r="K6" s="34" t="s">
        <v>65</v>
      </c>
      <c r="L6" s="77">
        <v>20</v>
      </c>
      <c r="M6" s="77"/>
      <c r="N6" s="72"/>
      <c r="O6" s="79" t="s">
        <v>321</v>
      </c>
      <c r="P6" s="81">
        <v>43772.30924768518</v>
      </c>
      <c r="Q6" s="79" t="s">
        <v>326</v>
      </c>
      <c r="R6" s="79"/>
      <c r="S6" s="79"/>
      <c r="T6" s="79" t="s">
        <v>445</v>
      </c>
      <c r="U6" s="82" t="s">
        <v>459</v>
      </c>
      <c r="V6" s="82" t="s">
        <v>459</v>
      </c>
      <c r="W6" s="81">
        <v>43772.30924768518</v>
      </c>
      <c r="X6" s="82" t="s">
        <v>521</v>
      </c>
      <c r="Y6" s="79"/>
      <c r="Z6" s="79"/>
      <c r="AA6" s="85" t="s">
        <v>611</v>
      </c>
      <c r="AB6" s="79"/>
      <c r="AC6" s="79" t="b">
        <v>0</v>
      </c>
      <c r="AD6" s="79">
        <v>0</v>
      </c>
      <c r="AE6" s="85" t="s">
        <v>705</v>
      </c>
      <c r="AF6" s="79" t="b">
        <v>0</v>
      </c>
      <c r="AG6" s="79" t="s">
        <v>716</v>
      </c>
      <c r="AH6" s="79"/>
      <c r="AI6" s="85" t="s">
        <v>705</v>
      </c>
      <c r="AJ6" s="79" t="b">
        <v>0</v>
      </c>
      <c r="AK6" s="79">
        <v>0</v>
      </c>
      <c r="AL6" s="85" t="s">
        <v>705</v>
      </c>
      <c r="AM6" s="79" t="s">
        <v>722</v>
      </c>
      <c r="AN6" s="79" t="b">
        <v>0</v>
      </c>
      <c r="AO6" s="85" t="s">
        <v>611</v>
      </c>
      <c r="AP6" s="79" t="s">
        <v>176</v>
      </c>
      <c r="AQ6" s="79">
        <v>0</v>
      </c>
      <c r="AR6" s="79">
        <v>0</v>
      </c>
      <c r="AS6" s="79"/>
      <c r="AT6" s="79"/>
      <c r="AU6" s="79"/>
      <c r="AV6" s="79"/>
      <c r="AW6" s="79"/>
      <c r="AX6" s="79"/>
      <c r="AY6" s="79"/>
      <c r="AZ6" s="79"/>
      <c r="BA6">
        <v>1</v>
      </c>
      <c r="BB6" s="78" t="str">
        <f>REPLACE(INDEX(GroupVertices[Group],MATCH(Edges25[[#This Row],[Vertex 1]],GroupVertices[Vertex],0)),1,1,"")</f>
        <v>7</v>
      </c>
      <c r="BC6" s="78" t="str">
        <f>REPLACE(INDEX(GroupVertices[Group],MATCH(Edges25[[#This Row],[Vertex 2]],GroupVertices[Vertex],0)),1,1,"")</f>
        <v>7</v>
      </c>
      <c r="BD6" s="48"/>
      <c r="BE6" s="49"/>
      <c r="BF6" s="48"/>
      <c r="BG6" s="49"/>
      <c r="BH6" s="48"/>
      <c r="BI6" s="49"/>
      <c r="BJ6" s="48"/>
      <c r="BK6" s="49"/>
      <c r="BL6" s="48"/>
    </row>
    <row r="7" spans="1:64" ht="15">
      <c r="A7" s="64" t="s">
        <v>216</v>
      </c>
      <c r="B7" s="64" t="s">
        <v>274</v>
      </c>
      <c r="C7" s="65"/>
      <c r="D7" s="66"/>
      <c r="E7" s="67"/>
      <c r="F7" s="68"/>
      <c r="G7" s="65"/>
      <c r="H7" s="69"/>
      <c r="I7" s="70"/>
      <c r="J7" s="70"/>
      <c r="K7" s="34" t="s">
        <v>65</v>
      </c>
      <c r="L7" s="77">
        <v>25</v>
      </c>
      <c r="M7" s="77"/>
      <c r="N7" s="72"/>
      <c r="O7" s="79" t="s">
        <v>321</v>
      </c>
      <c r="P7" s="81">
        <v>43773.85986111111</v>
      </c>
      <c r="Q7" s="79" t="s">
        <v>327</v>
      </c>
      <c r="R7" s="79"/>
      <c r="S7" s="79"/>
      <c r="T7" s="79"/>
      <c r="U7" s="79"/>
      <c r="V7" s="82" t="s">
        <v>475</v>
      </c>
      <c r="W7" s="81">
        <v>43773.85986111111</v>
      </c>
      <c r="X7" s="82" t="s">
        <v>522</v>
      </c>
      <c r="Y7" s="79"/>
      <c r="Z7" s="79"/>
      <c r="AA7" s="85" t="s">
        <v>612</v>
      </c>
      <c r="AB7" s="85" t="s">
        <v>655</v>
      </c>
      <c r="AC7" s="79" t="b">
        <v>0</v>
      </c>
      <c r="AD7" s="79">
        <v>2</v>
      </c>
      <c r="AE7" s="85" t="s">
        <v>706</v>
      </c>
      <c r="AF7" s="79" t="b">
        <v>0</v>
      </c>
      <c r="AG7" s="79" t="s">
        <v>715</v>
      </c>
      <c r="AH7" s="79"/>
      <c r="AI7" s="85" t="s">
        <v>705</v>
      </c>
      <c r="AJ7" s="79" t="b">
        <v>0</v>
      </c>
      <c r="AK7" s="79">
        <v>0</v>
      </c>
      <c r="AL7" s="85" t="s">
        <v>705</v>
      </c>
      <c r="AM7" s="79" t="s">
        <v>720</v>
      </c>
      <c r="AN7" s="79" t="b">
        <v>0</v>
      </c>
      <c r="AO7" s="85" t="s">
        <v>655</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19</v>
      </c>
      <c r="BK7" s="49">
        <v>100</v>
      </c>
      <c r="BL7" s="48">
        <v>19</v>
      </c>
    </row>
    <row r="8" spans="1:64" ht="15">
      <c r="A8" s="64" t="s">
        <v>217</v>
      </c>
      <c r="B8" s="64" t="s">
        <v>217</v>
      </c>
      <c r="C8" s="65"/>
      <c r="D8" s="66"/>
      <c r="E8" s="67"/>
      <c r="F8" s="68"/>
      <c r="G8" s="65"/>
      <c r="H8" s="69"/>
      <c r="I8" s="70"/>
      <c r="J8" s="70"/>
      <c r="K8" s="34" t="s">
        <v>65</v>
      </c>
      <c r="L8" s="77">
        <v>27</v>
      </c>
      <c r="M8" s="77"/>
      <c r="N8" s="72"/>
      <c r="O8" s="79" t="s">
        <v>176</v>
      </c>
      <c r="P8" s="81">
        <v>43773.86006944445</v>
      </c>
      <c r="Q8" s="79" t="s">
        <v>328</v>
      </c>
      <c r="R8" s="79"/>
      <c r="S8" s="79"/>
      <c r="T8" s="79" t="s">
        <v>288</v>
      </c>
      <c r="U8" s="79"/>
      <c r="V8" s="82" t="s">
        <v>476</v>
      </c>
      <c r="W8" s="81">
        <v>43773.86006944445</v>
      </c>
      <c r="X8" s="82" t="s">
        <v>523</v>
      </c>
      <c r="Y8" s="79"/>
      <c r="Z8" s="79"/>
      <c r="AA8" s="85" t="s">
        <v>613</v>
      </c>
      <c r="AB8" s="79"/>
      <c r="AC8" s="79" t="b">
        <v>0</v>
      </c>
      <c r="AD8" s="79">
        <v>1</v>
      </c>
      <c r="AE8" s="85" t="s">
        <v>705</v>
      </c>
      <c r="AF8" s="79" t="b">
        <v>0</v>
      </c>
      <c r="AG8" s="79" t="s">
        <v>715</v>
      </c>
      <c r="AH8" s="79"/>
      <c r="AI8" s="85" t="s">
        <v>705</v>
      </c>
      <c r="AJ8" s="79" t="b">
        <v>0</v>
      </c>
      <c r="AK8" s="79">
        <v>0</v>
      </c>
      <c r="AL8" s="85" t="s">
        <v>705</v>
      </c>
      <c r="AM8" s="79" t="s">
        <v>723</v>
      </c>
      <c r="AN8" s="79" t="b">
        <v>0</v>
      </c>
      <c r="AO8" s="85" t="s">
        <v>613</v>
      </c>
      <c r="AP8" s="79" t="s">
        <v>176</v>
      </c>
      <c r="AQ8" s="79">
        <v>0</v>
      </c>
      <c r="AR8" s="79">
        <v>0</v>
      </c>
      <c r="AS8" s="79"/>
      <c r="AT8" s="79"/>
      <c r="AU8" s="79"/>
      <c r="AV8" s="79"/>
      <c r="AW8" s="79"/>
      <c r="AX8" s="79"/>
      <c r="AY8" s="79"/>
      <c r="AZ8" s="79"/>
      <c r="BA8">
        <v>1</v>
      </c>
      <c r="BB8" s="78" t="str">
        <f>REPLACE(INDEX(GroupVertices[Group],MATCH(Edges25[[#This Row],[Vertex 1]],GroupVertices[Vertex],0)),1,1,"")</f>
        <v>4</v>
      </c>
      <c r="BC8" s="78" t="str">
        <f>REPLACE(INDEX(GroupVertices[Group],MATCH(Edges25[[#This Row],[Vertex 2]],GroupVertices[Vertex],0)),1,1,"")</f>
        <v>4</v>
      </c>
      <c r="BD8" s="48">
        <v>0</v>
      </c>
      <c r="BE8" s="49">
        <v>0</v>
      </c>
      <c r="BF8" s="48">
        <v>0</v>
      </c>
      <c r="BG8" s="49">
        <v>0</v>
      </c>
      <c r="BH8" s="48">
        <v>0</v>
      </c>
      <c r="BI8" s="49">
        <v>0</v>
      </c>
      <c r="BJ8" s="48">
        <v>14</v>
      </c>
      <c r="BK8" s="49">
        <v>100</v>
      </c>
      <c r="BL8" s="48">
        <v>14</v>
      </c>
    </row>
    <row r="9" spans="1:64" ht="15">
      <c r="A9" s="64" t="s">
        <v>218</v>
      </c>
      <c r="B9" s="64" t="s">
        <v>218</v>
      </c>
      <c r="C9" s="65"/>
      <c r="D9" s="66"/>
      <c r="E9" s="67"/>
      <c r="F9" s="68"/>
      <c r="G9" s="65"/>
      <c r="H9" s="69"/>
      <c r="I9" s="70"/>
      <c r="J9" s="70"/>
      <c r="K9" s="34" t="s">
        <v>65</v>
      </c>
      <c r="L9" s="77">
        <v>28</v>
      </c>
      <c r="M9" s="77"/>
      <c r="N9" s="72"/>
      <c r="O9" s="79" t="s">
        <v>176</v>
      </c>
      <c r="P9" s="81">
        <v>43773.8602662037</v>
      </c>
      <c r="Q9" s="79" t="s">
        <v>329</v>
      </c>
      <c r="R9" s="82" t="s">
        <v>408</v>
      </c>
      <c r="S9" s="79" t="s">
        <v>432</v>
      </c>
      <c r="T9" s="79" t="s">
        <v>446</v>
      </c>
      <c r="U9" s="79"/>
      <c r="V9" s="82" t="s">
        <v>477</v>
      </c>
      <c r="W9" s="81">
        <v>43773.8602662037</v>
      </c>
      <c r="X9" s="82" t="s">
        <v>524</v>
      </c>
      <c r="Y9" s="79"/>
      <c r="Z9" s="79"/>
      <c r="AA9" s="85" t="s">
        <v>614</v>
      </c>
      <c r="AB9" s="79"/>
      <c r="AC9" s="79" t="b">
        <v>0</v>
      </c>
      <c r="AD9" s="79">
        <v>2</v>
      </c>
      <c r="AE9" s="85" t="s">
        <v>705</v>
      </c>
      <c r="AF9" s="79" t="b">
        <v>1</v>
      </c>
      <c r="AG9" s="79" t="s">
        <v>717</v>
      </c>
      <c r="AH9" s="79"/>
      <c r="AI9" s="85" t="s">
        <v>655</v>
      </c>
      <c r="AJ9" s="79" t="b">
        <v>0</v>
      </c>
      <c r="AK9" s="79">
        <v>0</v>
      </c>
      <c r="AL9" s="85" t="s">
        <v>705</v>
      </c>
      <c r="AM9" s="79" t="s">
        <v>720</v>
      </c>
      <c r="AN9" s="79" t="b">
        <v>0</v>
      </c>
      <c r="AO9" s="85" t="s">
        <v>614</v>
      </c>
      <c r="AP9" s="79" t="s">
        <v>176</v>
      </c>
      <c r="AQ9" s="79">
        <v>0</v>
      </c>
      <c r="AR9" s="79">
        <v>0</v>
      </c>
      <c r="AS9" s="79"/>
      <c r="AT9" s="79"/>
      <c r="AU9" s="79"/>
      <c r="AV9" s="79"/>
      <c r="AW9" s="79"/>
      <c r="AX9" s="79"/>
      <c r="AY9" s="79"/>
      <c r="AZ9" s="79"/>
      <c r="BA9">
        <v>1</v>
      </c>
      <c r="BB9" s="78" t="str">
        <f>REPLACE(INDEX(GroupVertices[Group],MATCH(Edges25[[#This Row],[Vertex 1]],GroupVertices[Vertex],0)),1,1,"")</f>
        <v>4</v>
      </c>
      <c r="BC9" s="78" t="str">
        <f>REPLACE(INDEX(GroupVertices[Group],MATCH(Edges25[[#This Row],[Vertex 2]],GroupVertices[Vertex],0)),1,1,"")</f>
        <v>4</v>
      </c>
      <c r="BD9" s="48">
        <v>0</v>
      </c>
      <c r="BE9" s="49">
        <v>0</v>
      </c>
      <c r="BF9" s="48">
        <v>0</v>
      </c>
      <c r="BG9" s="49">
        <v>0</v>
      </c>
      <c r="BH9" s="48">
        <v>0</v>
      </c>
      <c r="BI9" s="49">
        <v>0</v>
      </c>
      <c r="BJ9" s="48">
        <v>2</v>
      </c>
      <c r="BK9" s="49">
        <v>100</v>
      </c>
      <c r="BL9" s="48">
        <v>2</v>
      </c>
    </row>
    <row r="10" spans="1:64" ht="15">
      <c r="A10" s="64" t="s">
        <v>219</v>
      </c>
      <c r="B10" s="64" t="s">
        <v>219</v>
      </c>
      <c r="C10" s="65"/>
      <c r="D10" s="66"/>
      <c r="E10" s="67"/>
      <c r="F10" s="68"/>
      <c r="G10" s="65"/>
      <c r="H10" s="69"/>
      <c r="I10" s="70"/>
      <c r="J10" s="70"/>
      <c r="K10" s="34" t="s">
        <v>65</v>
      </c>
      <c r="L10" s="77">
        <v>29</v>
      </c>
      <c r="M10" s="77"/>
      <c r="N10" s="72"/>
      <c r="O10" s="79" t="s">
        <v>176</v>
      </c>
      <c r="P10" s="81">
        <v>43773.86105324074</v>
      </c>
      <c r="Q10" s="79" t="s">
        <v>330</v>
      </c>
      <c r="R10" s="82" t="s">
        <v>408</v>
      </c>
      <c r="S10" s="79" t="s">
        <v>432</v>
      </c>
      <c r="T10" s="79"/>
      <c r="U10" s="79"/>
      <c r="V10" s="82" t="s">
        <v>478</v>
      </c>
      <c r="W10" s="81">
        <v>43773.86105324074</v>
      </c>
      <c r="X10" s="82" t="s">
        <v>525</v>
      </c>
      <c r="Y10" s="79"/>
      <c r="Z10" s="79"/>
      <c r="AA10" s="85" t="s">
        <v>615</v>
      </c>
      <c r="AB10" s="79"/>
      <c r="AC10" s="79" t="b">
        <v>0</v>
      </c>
      <c r="AD10" s="79">
        <v>0</v>
      </c>
      <c r="AE10" s="85" t="s">
        <v>705</v>
      </c>
      <c r="AF10" s="79" t="b">
        <v>1</v>
      </c>
      <c r="AG10" s="79" t="s">
        <v>715</v>
      </c>
      <c r="AH10" s="79"/>
      <c r="AI10" s="85" t="s">
        <v>655</v>
      </c>
      <c r="AJ10" s="79" t="b">
        <v>0</v>
      </c>
      <c r="AK10" s="79">
        <v>0</v>
      </c>
      <c r="AL10" s="85" t="s">
        <v>705</v>
      </c>
      <c r="AM10" s="79" t="s">
        <v>724</v>
      </c>
      <c r="AN10" s="79" t="b">
        <v>0</v>
      </c>
      <c r="AO10" s="85" t="s">
        <v>615</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4</v>
      </c>
      <c r="BD10" s="48">
        <v>0</v>
      </c>
      <c r="BE10" s="49">
        <v>0</v>
      </c>
      <c r="BF10" s="48">
        <v>0</v>
      </c>
      <c r="BG10" s="49">
        <v>0</v>
      </c>
      <c r="BH10" s="48">
        <v>0</v>
      </c>
      <c r="BI10" s="49">
        <v>0</v>
      </c>
      <c r="BJ10" s="48">
        <v>1</v>
      </c>
      <c r="BK10" s="49">
        <v>100</v>
      </c>
      <c r="BL10" s="48">
        <v>1</v>
      </c>
    </row>
    <row r="11" spans="1:64" ht="15">
      <c r="A11" s="64" t="s">
        <v>220</v>
      </c>
      <c r="B11" s="64" t="s">
        <v>220</v>
      </c>
      <c r="C11" s="65"/>
      <c r="D11" s="66"/>
      <c r="E11" s="67"/>
      <c r="F11" s="68"/>
      <c r="G11" s="65"/>
      <c r="H11" s="69"/>
      <c r="I11" s="70"/>
      <c r="J11" s="70"/>
      <c r="K11" s="34" t="s">
        <v>65</v>
      </c>
      <c r="L11" s="77">
        <v>30</v>
      </c>
      <c r="M11" s="77"/>
      <c r="N11" s="72"/>
      <c r="O11" s="79" t="s">
        <v>176</v>
      </c>
      <c r="P11" s="81">
        <v>43773.86454861111</v>
      </c>
      <c r="Q11" s="79" t="s">
        <v>331</v>
      </c>
      <c r="R11" s="82" t="s">
        <v>408</v>
      </c>
      <c r="S11" s="79" t="s">
        <v>432</v>
      </c>
      <c r="T11" s="79"/>
      <c r="U11" s="79"/>
      <c r="V11" s="82" t="s">
        <v>479</v>
      </c>
      <c r="W11" s="81">
        <v>43773.86454861111</v>
      </c>
      <c r="X11" s="82" t="s">
        <v>526</v>
      </c>
      <c r="Y11" s="79"/>
      <c r="Z11" s="79"/>
      <c r="AA11" s="85" t="s">
        <v>616</v>
      </c>
      <c r="AB11" s="79"/>
      <c r="AC11" s="79" t="b">
        <v>0</v>
      </c>
      <c r="AD11" s="79">
        <v>0</v>
      </c>
      <c r="AE11" s="85" t="s">
        <v>705</v>
      </c>
      <c r="AF11" s="79" t="b">
        <v>1</v>
      </c>
      <c r="AG11" s="79" t="s">
        <v>715</v>
      </c>
      <c r="AH11" s="79"/>
      <c r="AI11" s="85" t="s">
        <v>655</v>
      </c>
      <c r="AJ11" s="79" t="b">
        <v>0</v>
      </c>
      <c r="AK11" s="79">
        <v>0</v>
      </c>
      <c r="AL11" s="85" t="s">
        <v>705</v>
      </c>
      <c r="AM11" s="79" t="s">
        <v>722</v>
      </c>
      <c r="AN11" s="79" t="b">
        <v>0</v>
      </c>
      <c r="AO11" s="85" t="s">
        <v>616</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v>0</v>
      </c>
      <c r="BE11" s="49">
        <v>0</v>
      </c>
      <c r="BF11" s="48">
        <v>3</v>
      </c>
      <c r="BG11" s="49">
        <v>10.714285714285714</v>
      </c>
      <c r="BH11" s="48">
        <v>0</v>
      </c>
      <c r="BI11" s="49">
        <v>0</v>
      </c>
      <c r="BJ11" s="48">
        <v>25</v>
      </c>
      <c r="BK11" s="49">
        <v>89.28571428571429</v>
      </c>
      <c r="BL11" s="48">
        <v>28</v>
      </c>
    </row>
    <row r="12" spans="1:64" ht="15">
      <c r="A12" s="64" t="s">
        <v>221</v>
      </c>
      <c r="B12" s="64" t="s">
        <v>275</v>
      </c>
      <c r="C12" s="65"/>
      <c r="D12" s="66"/>
      <c r="E12" s="67"/>
      <c r="F12" s="68"/>
      <c r="G12" s="65"/>
      <c r="H12" s="69"/>
      <c r="I12" s="70"/>
      <c r="J12" s="70"/>
      <c r="K12" s="34" t="s">
        <v>65</v>
      </c>
      <c r="L12" s="77">
        <v>31</v>
      </c>
      <c r="M12" s="77"/>
      <c r="N12" s="72"/>
      <c r="O12" s="79" t="s">
        <v>321</v>
      </c>
      <c r="P12" s="81">
        <v>43773.866585648146</v>
      </c>
      <c r="Q12" s="79" t="s">
        <v>332</v>
      </c>
      <c r="R12" s="79"/>
      <c r="S12" s="79"/>
      <c r="T12" s="79"/>
      <c r="U12" s="79"/>
      <c r="V12" s="82" t="s">
        <v>480</v>
      </c>
      <c r="W12" s="81">
        <v>43773.866585648146</v>
      </c>
      <c r="X12" s="82" t="s">
        <v>527</v>
      </c>
      <c r="Y12" s="79"/>
      <c r="Z12" s="79"/>
      <c r="AA12" s="85" t="s">
        <v>617</v>
      </c>
      <c r="AB12" s="85" t="s">
        <v>655</v>
      </c>
      <c r="AC12" s="79" t="b">
        <v>0</v>
      </c>
      <c r="AD12" s="79">
        <v>0</v>
      </c>
      <c r="AE12" s="85" t="s">
        <v>706</v>
      </c>
      <c r="AF12" s="79" t="b">
        <v>0</v>
      </c>
      <c r="AG12" s="79" t="s">
        <v>715</v>
      </c>
      <c r="AH12" s="79"/>
      <c r="AI12" s="85" t="s">
        <v>705</v>
      </c>
      <c r="AJ12" s="79" t="b">
        <v>0</v>
      </c>
      <c r="AK12" s="79">
        <v>0</v>
      </c>
      <c r="AL12" s="85" t="s">
        <v>705</v>
      </c>
      <c r="AM12" s="79" t="s">
        <v>725</v>
      </c>
      <c r="AN12" s="79" t="b">
        <v>0</v>
      </c>
      <c r="AO12" s="85" t="s">
        <v>655</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1</v>
      </c>
      <c r="BE12" s="49">
        <v>25</v>
      </c>
      <c r="BF12" s="48">
        <v>0</v>
      </c>
      <c r="BG12" s="49">
        <v>0</v>
      </c>
      <c r="BH12" s="48">
        <v>0</v>
      </c>
      <c r="BI12" s="49">
        <v>0</v>
      </c>
      <c r="BJ12" s="48">
        <v>3</v>
      </c>
      <c r="BK12" s="49">
        <v>75</v>
      </c>
      <c r="BL12" s="48">
        <v>4</v>
      </c>
    </row>
    <row r="13" spans="1:64" ht="15">
      <c r="A13" s="64" t="s">
        <v>222</v>
      </c>
      <c r="B13" s="64" t="s">
        <v>222</v>
      </c>
      <c r="C13" s="65"/>
      <c r="D13" s="66"/>
      <c r="E13" s="67"/>
      <c r="F13" s="68"/>
      <c r="G13" s="65"/>
      <c r="H13" s="69"/>
      <c r="I13" s="70"/>
      <c r="J13" s="70"/>
      <c r="K13" s="34" t="s">
        <v>65</v>
      </c>
      <c r="L13" s="77">
        <v>34</v>
      </c>
      <c r="M13" s="77"/>
      <c r="N13" s="72"/>
      <c r="O13" s="79" t="s">
        <v>176</v>
      </c>
      <c r="P13" s="81">
        <v>43773.864432870374</v>
      </c>
      <c r="Q13" s="79" t="s">
        <v>333</v>
      </c>
      <c r="R13" s="82" t="s">
        <v>408</v>
      </c>
      <c r="S13" s="79" t="s">
        <v>432</v>
      </c>
      <c r="T13" s="79" t="s">
        <v>447</v>
      </c>
      <c r="U13" s="79"/>
      <c r="V13" s="82" t="s">
        <v>481</v>
      </c>
      <c r="W13" s="81">
        <v>43773.864432870374</v>
      </c>
      <c r="X13" s="82" t="s">
        <v>528</v>
      </c>
      <c r="Y13" s="79"/>
      <c r="Z13" s="79"/>
      <c r="AA13" s="85" t="s">
        <v>618</v>
      </c>
      <c r="AB13" s="79"/>
      <c r="AC13" s="79" t="b">
        <v>0</v>
      </c>
      <c r="AD13" s="79">
        <v>1</v>
      </c>
      <c r="AE13" s="85" t="s">
        <v>705</v>
      </c>
      <c r="AF13" s="79" t="b">
        <v>1</v>
      </c>
      <c r="AG13" s="79" t="s">
        <v>717</v>
      </c>
      <c r="AH13" s="79"/>
      <c r="AI13" s="85" t="s">
        <v>655</v>
      </c>
      <c r="AJ13" s="79" t="b">
        <v>0</v>
      </c>
      <c r="AK13" s="79">
        <v>1</v>
      </c>
      <c r="AL13" s="85" t="s">
        <v>705</v>
      </c>
      <c r="AM13" s="79" t="s">
        <v>719</v>
      </c>
      <c r="AN13" s="79" t="b">
        <v>0</v>
      </c>
      <c r="AO13" s="85" t="s">
        <v>618</v>
      </c>
      <c r="AP13" s="79" t="s">
        <v>176</v>
      </c>
      <c r="AQ13" s="79">
        <v>0</v>
      </c>
      <c r="AR13" s="79">
        <v>0</v>
      </c>
      <c r="AS13" s="79"/>
      <c r="AT13" s="79"/>
      <c r="AU13" s="79"/>
      <c r="AV13" s="79"/>
      <c r="AW13" s="79"/>
      <c r="AX13" s="79"/>
      <c r="AY13" s="79"/>
      <c r="AZ13" s="79"/>
      <c r="BA13">
        <v>1</v>
      </c>
      <c r="BB13" s="78" t="str">
        <f>REPLACE(INDEX(GroupVertices[Group],MATCH(Edges25[[#This Row],[Vertex 1]],GroupVertices[Vertex],0)),1,1,"")</f>
        <v>11</v>
      </c>
      <c r="BC13" s="78" t="str">
        <f>REPLACE(INDEX(GroupVertices[Group],MATCH(Edges25[[#This Row],[Vertex 2]],GroupVertices[Vertex],0)),1,1,"")</f>
        <v>11</v>
      </c>
      <c r="BD13" s="48">
        <v>0</v>
      </c>
      <c r="BE13" s="49">
        <v>0</v>
      </c>
      <c r="BF13" s="48">
        <v>0</v>
      </c>
      <c r="BG13" s="49">
        <v>0</v>
      </c>
      <c r="BH13" s="48">
        <v>0</v>
      </c>
      <c r="BI13" s="49">
        <v>0</v>
      </c>
      <c r="BJ13" s="48">
        <v>1</v>
      </c>
      <c r="BK13" s="49">
        <v>100</v>
      </c>
      <c r="BL13" s="48">
        <v>1</v>
      </c>
    </row>
    <row r="14" spans="1:64" ht="15">
      <c r="A14" s="64" t="s">
        <v>223</v>
      </c>
      <c r="B14" s="64" t="s">
        <v>222</v>
      </c>
      <c r="C14" s="65"/>
      <c r="D14" s="66"/>
      <c r="E14" s="67"/>
      <c r="F14" s="68"/>
      <c r="G14" s="65"/>
      <c r="H14" s="69"/>
      <c r="I14" s="70"/>
      <c r="J14" s="70"/>
      <c r="K14" s="34" t="s">
        <v>65</v>
      </c>
      <c r="L14" s="77">
        <v>35</v>
      </c>
      <c r="M14" s="77"/>
      <c r="N14" s="72"/>
      <c r="O14" s="79" t="s">
        <v>321</v>
      </c>
      <c r="P14" s="81">
        <v>43773.86667824074</v>
      </c>
      <c r="Q14" s="79" t="s">
        <v>334</v>
      </c>
      <c r="R14" s="82" t="s">
        <v>408</v>
      </c>
      <c r="S14" s="79" t="s">
        <v>432</v>
      </c>
      <c r="T14" s="79" t="s">
        <v>447</v>
      </c>
      <c r="U14" s="79"/>
      <c r="V14" s="82" t="s">
        <v>482</v>
      </c>
      <c r="W14" s="81">
        <v>43773.86667824074</v>
      </c>
      <c r="X14" s="82" t="s">
        <v>529</v>
      </c>
      <c r="Y14" s="79"/>
      <c r="Z14" s="79"/>
      <c r="AA14" s="85" t="s">
        <v>619</v>
      </c>
      <c r="AB14" s="79"/>
      <c r="AC14" s="79" t="b">
        <v>0</v>
      </c>
      <c r="AD14" s="79">
        <v>0</v>
      </c>
      <c r="AE14" s="85" t="s">
        <v>705</v>
      </c>
      <c r="AF14" s="79" t="b">
        <v>1</v>
      </c>
      <c r="AG14" s="79" t="s">
        <v>717</v>
      </c>
      <c r="AH14" s="79"/>
      <c r="AI14" s="85" t="s">
        <v>655</v>
      </c>
      <c r="AJ14" s="79" t="b">
        <v>0</v>
      </c>
      <c r="AK14" s="79">
        <v>1</v>
      </c>
      <c r="AL14" s="85" t="s">
        <v>618</v>
      </c>
      <c r="AM14" s="79" t="s">
        <v>720</v>
      </c>
      <c r="AN14" s="79" t="b">
        <v>0</v>
      </c>
      <c r="AO14" s="85" t="s">
        <v>618</v>
      </c>
      <c r="AP14" s="79" t="s">
        <v>176</v>
      </c>
      <c r="AQ14" s="79">
        <v>0</v>
      </c>
      <c r="AR14" s="79">
        <v>0</v>
      </c>
      <c r="AS14" s="79"/>
      <c r="AT14" s="79"/>
      <c r="AU14" s="79"/>
      <c r="AV14" s="79"/>
      <c r="AW14" s="79"/>
      <c r="AX14" s="79"/>
      <c r="AY14" s="79"/>
      <c r="AZ14" s="79"/>
      <c r="BA14">
        <v>1</v>
      </c>
      <c r="BB14" s="78" t="str">
        <f>REPLACE(INDEX(GroupVertices[Group],MATCH(Edges25[[#This Row],[Vertex 1]],GroupVertices[Vertex],0)),1,1,"")</f>
        <v>11</v>
      </c>
      <c r="BC14" s="78" t="str">
        <f>REPLACE(INDEX(GroupVertices[Group],MATCH(Edges25[[#This Row],[Vertex 2]],GroupVertices[Vertex],0)),1,1,"")</f>
        <v>11</v>
      </c>
      <c r="BD14" s="48">
        <v>0</v>
      </c>
      <c r="BE14" s="49">
        <v>0</v>
      </c>
      <c r="BF14" s="48">
        <v>0</v>
      </c>
      <c r="BG14" s="49">
        <v>0</v>
      </c>
      <c r="BH14" s="48">
        <v>0</v>
      </c>
      <c r="BI14" s="49">
        <v>0</v>
      </c>
      <c r="BJ14" s="48">
        <v>3</v>
      </c>
      <c r="BK14" s="49">
        <v>100</v>
      </c>
      <c r="BL14" s="48">
        <v>3</v>
      </c>
    </row>
    <row r="15" spans="1:64" ht="15">
      <c r="A15" s="64" t="s">
        <v>224</v>
      </c>
      <c r="B15" s="64" t="s">
        <v>274</v>
      </c>
      <c r="C15" s="65"/>
      <c r="D15" s="66"/>
      <c r="E15" s="67"/>
      <c r="F15" s="68"/>
      <c r="G15" s="65"/>
      <c r="H15" s="69"/>
      <c r="I15" s="70"/>
      <c r="J15" s="70"/>
      <c r="K15" s="34" t="s">
        <v>65</v>
      </c>
      <c r="L15" s="77">
        <v>36</v>
      </c>
      <c r="M15" s="77"/>
      <c r="N15" s="72"/>
      <c r="O15" s="79" t="s">
        <v>321</v>
      </c>
      <c r="P15" s="81">
        <v>43773.86670138889</v>
      </c>
      <c r="Q15" s="79" t="s">
        <v>335</v>
      </c>
      <c r="R15" s="79"/>
      <c r="S15" s="79"/>
      <c r="T15" s="79"/>
      <c r="U15" s="79"/>
      <c r="V15" s="82" t="s">
        <v>483</v>
      </c>
      <c r="W15" s="81">
        <v>43773.86670138889</v>
      </c>
      <c r="X15" s="82" t="s">
        <v>530</v>
      </c>
      <c r="Y15" s="79"/>
      <c r="Z15" s="79"/>
      <c r="AA15" s="85" t="s">
        <v>620</v>
      </c>
      <c r="AB15" s="85" t="s">
        <v>655</v>
      </c>
      <c r="AC15" s="79" t="b">
        <v>0</v>
      </c>
      <c r="AD15" s="79">
        <v>0</v>
      </c>
      <c r="AE15" s="85" t="s">
        <v>706</v>
      </c>
      <c r="AF15" s="79" t="b">
        <v>0</v>
      </c>
      <c r="AG15" s="79" t="s">
        <v>715</v>
      </c>
      <c r="AH15" s="79"/>
      <c r="AI15" s="85" t="s">
        <v>705</v>
      </c>
      <c r="AJ15" s="79" t="b">
        <v>0</v>
      </c>
      <c r="AK15" s="79">
        <v>0</v>
      </c>
      <c r="AL15" s="85" t="s">
        <v>705</v>
      </c>
      <c r="AM15" s="79" t="s">
        <v>719</v>
      </c>
      <c r="AN15" s="79" t="b">
        <v>0</v>
      </c>
      <c r="AO15" s="85" t="s">
        <v>655</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c r="BE15" s="49"/>
      <c r="BF15" s="48"/>
      <c r="BG15" s="49"/>
      <c r="BH15" s="48"/>
      <c r="BI15" s="49"/>
      <c r="BJ15" s="48"/>
      <c r="BK15" s="49"/>
      <c r="BL15" s="48"/>
    </row>
    <row r="16" spans="1:64" ht="15">
      <c r="A16" s="64" t="s">
        <v>225</v>
      </c>
      <c r="B16" s="64" t="s">
        <v>226</v>
      </c>
      <c r="C16" s="65"/>
      <c r="D16" s="66"/>
      <c r="E16" s="67"/>
      <c r="F16" s="68"/>
      <c r="G16" s="65"/>
      <c r="H16" s="69"/>
      <c r="I16" s="70"/>
      <c r="J16" s="70"/>
      <c r="K16" s="34" t="s">
        <v>66</v>
      </c>
      <c r="L16" s="77">
        <v>38</v>
      </c>
      <c r="M16" s="77"/>
      <c r="N16" s="72"/>
      <c r="O16" s="79" t="s">
        <v>321</v>
      </c>
      <c r="P16" s="81">
        <v>43773.86785879629</v>
      </c>
      <c r="Q16" s="79" t="s">
        <v>336</v>
      </c>
      <c r="R16" s="79"/>
      <c r="S16" s="79"/>
      <c r="T16" s="79"/>
      <c r="U16" s="79"/>
      <c r="V16" s="82" t="s">
        <v>484</v>
      </c>
      <c r="W16" s="81">
        <v>43773.86785879629</v>
      </c>
      <c r="X16" s="82" t="s">
        <v>531</v>
      </c>
      <c r="Y16" s="79"/>
      <c r="Z16" s="79"/>
      <c r="AA16" s="85" t="s">
        <v>621</v>
      </c>
      <c r="AB16" s="85" t="s">
        <v>655</v>
      </c>
      <c r="AC16" s="79" t="b">
        <v>0</v>
      </c>
      <c r="AD16" s="79">
        <v>1</v>
      </c>
      <c r="AE16" s="85" t="s">
        <v>706</v>
      </c>
      <c r="AF16" s="79" t="b">
        <v>0</v>
      </c>
      <c r="AG16" s="79" t="s">
        <v>715</v>
      </c>
      <c r="AH16" s="79"/>
      <c r="AI16" s="85" t="s">
        <v>705</v>
      </c>
      <c r="AJ16" s="79" t="b">
        <v>0</v>
      </c>
      <c r="AK16" s="79">
        <v>0</v>
      </c>
      <c r="AL16" s="85" t="s">
        <v>705</v>
      </c>
      <c r="AM16" s="79" t="s">
        <v>720</v>
      </c>
      <c r="AN16" s="79" t="b">
        <v>0</v>
      </c>
      <c r="AO16" s="85" t="s">
        <v>655</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0</v>
      </c>
      <c r="BE16" s="49">
        <v>0</v>
      </c>
      <c r="BF16" s="48">
        <v>1</v>
      </c>
      <c r="BG16" s="49">
        <v>14.285714285714286</v>
      </c>
      <c r="BH16" s="48">
        <v>0</v>
      </c>
      <c r="BI16" s="49">
        <v>0</v>
      </c>
      <c r="BJ16" s="48">
        <v>6</v>
      </c>
      <c r="BK16" s="49">
        <v>85.71428571428571</v>
      </c>
      <c r="BL16" s="48">
        <v>7</v>
      </c>
    </row>
    <row r="17" spans="1:64" ht="15">
      <c r="A17" s="64" t="s">
        <v>226</v>
      </c>
      <c r="B17" s="64" t="s">
        <v>225</v>
      </c>
      <c r="C17" s="65"/>
      <c r="D17" s="66"/>
      <c r="E17" s="67"/>
      <c r="F17" s="68"/>
      <c r="G17" s="65"/>
      <c r="H17" s="69"/>
      <c r="I17" s="70"/>
      <c r="J17" s="70"/>
      <c r="K17" s="34" t="s">
        <v>66</v>
      </c>
      <c r="L17" s="77">
        <v>41</v>
      </c>
      <c r="M17" s="77"/>
      <c r="N17" s="72"/>
      <c r="O17" s="79" t="s">
        <v>322</v>
      </c>
      <c r="P17" s="81">
        <v>43773.86986111111</v>
      </c>
      <c r="Q17" s="79" t="s">
        <v>337</v>
      </c>
      <c r="R17" s="79"/>
      <c r="S17" s="79"/>
      <c r="T17" s="79"/>
      <c r="U17" s="79"/>
      <c r="V17" s="82" t="s">
        <v>485</v>
      </c>
      <c r="W17" s="81">
        <v>43773.86986111111</v>
      </c>
      <c r="X17" s="82" t="s">
        <v>532</v>
      </c>
      <c r="Y17" s="79"/>
      <c r="Z17" s="79"/>
      <c r="AA17" s="85" t="s">
        <v>622</v>
      </c>
      <c r="AB17" s="85" t="s">
        <v>621</v>
      </c>
      <c r="AC17" s="79" t="b">
        <v>0</v>
      </c>
      <c r="AD17" s="79">
        <v>1</v>
      </c>
      <c r="AE17" s="85" t="s">
        <v>707</v>
      </c>
      <c r="AF17" s="79" t="b">
        <v>0</v>
      </c>
      <c r="AG17" s="79" t="s">
        <v>715</v>
      </c>
      <c r="AH17" s="79"/>
      <c r="AI17" s="85" t="s">
        <v>705</v>
      </c>
      <c r="AJ17" s="79" t="b">
        <v>0</v>
      </c>
      <c r="AK17" s="79">
        <v>0</v>
      </c>
      <c r="AL17" s="85" t="s">
        <v>705</v>
      </c>
      <c r="AM17" s="79" t="s">
        <v>722</v>
      </c>
      <c r="AN17" s="79" t="b">
        <v>0</v>
      </c>
      <c r="AO17" s="85" t="s">
        <v>621</v>
      </c>
      <c r="AP17" s="79" t="s">
        <v>176</v>
      </c>
      <c r="AQ17" s="79">
        <v>0</v>
      </c>
      <c r="AR17" s="79">
        <v>0</v>
      </c>
      <c r="AS17" s="79" t="s">
        <v>732</v>
      </c>
      <c r="AT17" s="79" t="s">
        <v>733</v>
      </c>
      <c r="AU17" s="79" t="s">
        <v>734</v>
      </c>
      <c r="AV17" s="79" t="s">
        <v>735</v>
      </c>
      <c r="AW17" s="79" t="s">
        <v>736</v>
      </c>
      <c r="AX17" s="79" t="s">
        <v>737</v>
      </c>
      <c r="AY17" s="79" t="s">
        <v>738</v>
      </c>
      <c r="AZ17" s="82" t="s">
        <v>739</v>
      </c>
      <c r="BA17">
        <v>1</v>
      </c>
      <c r="BB17" s="78" t="str">
        <f>REPLACE(INDEX(GroupVertices[Group],MATCH(Edges25[[#This Row],[Vertex 1]],GroupVertices[Vertex],0)),1,1,"")</f>
        <v>1</v>
      </c>
      <c r="BC17" s="78" t="str">
        <f>REPLACE(INDEX(GroupVertices[Group],MATCH(Edges25[[#This Row],[Vertex 2]],GroupVertices[Vertex],0)),1,1,"")</f>
        <v>1</v>
      </c>
      <c r="BD17" s="48"/>
      <c r="BE17" s="49"/>
      <c r="BF17" s="48"/>
      <c r="BG17" s="49"/>
      <c r="BH17" s="48"/>
      <c r="BI17" s="49"/>
      <c r="BJ17" s="48"/>
      <c r="BK17" s="49"/>
      <c r="BL17" s="48"/>
    </row>
    <row r="18" spans="1:64" ht="15">
      <c r="A18" s="64" t="s">
        <v>227</v>
      </c>
      <c r="B18" s="64" t="s">
        <v>276</v>
      </c>
      <c r="C18" s="65"/>
      <c r="D18" s="66"/>
      <c r="E18" s="67"/>
      <c r="F18" s="68"/>
      <c r="G18" s="65"/>
      <c r="H18" s="69"/>
      <c r="I18" s="70"/>
      <c r="J18" s="70"/>
      <c r="K18" s="34" t="s">
        <v>65</v>
      </c>
      <c r="L18" s="77">
        <v>44</v>
      </c>
      <c r="M18" s="77"/>
      <c r="N18" s="72"/>
      <c r="O18" s="79" t="s">
        <v>321</v>
      </c>
      <c r="P18" s="81">
        <v>43773.873715277776</v>
      </c>
      <c r="Q18" s="79" t="s">
        <v>338</v>
      </c>
      <c r="R18" s="82" t="s">
        <v>408</v>
      </c>
      <c r="S18" s="79" t="s">
        <v>432</v>
      </c>
      <c r="T18" s="79"/>
      <c r="U18" s="79"/>
      <c r="V18" s="82" t="s">
        <v>486</v>
      </c>
      <c r="W18" s="81">
        <v>43773.873715277776</v>
      </c>
      <c r="X18" s="82" t="s">
        <v>533</v>
      </c>
      <c r="Y18" s="79"/>
      <c r="Z18" s="79"/>
      <c r="AA18" s="85" t="s">
        <v>623</v>
      </c>
      <c r="AB18" s="79"/>
      <c r="AC18" s="79" t="b">
        <v>0</v>
      </c>
      <c r="AD18" s="79">
        <v>1</v>
      </c>
      <c r="AE18" s="85" t="s">
        <v>708</v>
      </c>
      <c r="AF18" s="79" t="b">
        <v>1</v>
      </c>
      <c r="AG18" s="79" t="s">
        <v>717</v>
      </c>
      <c r="AH18" s="79"/>
      <c r="AI18" s="85" t="s">
        <v>655</v>
      </c>
      <c r="AJ18" s="79" t="b">
        <v>0</v>
      </c>
      <c r="AK18" s="79">
        <v>0</v>
      </c>
      <c r="AL18" s="85" t="s">
        <v>705</v>
      </c>
      <c r="AM18" s="79" t="s">
        <v>722</v>
      </c>
      <c r="AN18" s="79" t="b">
        <v>0</v>
      </c>
      <c r="AO18" s="85" t="s">
        <v>623</v>
      </c>
      <c r="AP18" s="79" t="s">
        <v>176</v>
      </c>
      <c r="AQ18" s="79">
        <v>0</v>
      </c>
      <c r="AR18" s="79">
        <v>0</v>
      </c>
      <c r="AS18" s="79"/>
      <c r="AT18" s="79"/>
      <c r="AU18" s="79"/>
      <c r="AV18" s="79"/>
      <c r="AW18" s="79"/>
      <c r="AX18" s="79"/>
      <c r="AY18" s="79"/>
      <c r="AZ18" s="79"/>
      <c r="BA18">
        <v>1</v>
      </c>
      <c r="BB18" s="78" t="str">
        <f>REPLACE(INDEX(GroupVertices[Group],MATCH(Edges25[[#This Row],[Vertex 1]],GroupVertices[Vertex],0)),1,1,"")</f>
        <v>8</v>
      </c>
      <c r="BC18" s="78" t="str">
        <f>REPLACE(INDEX(GroupVertices[Group],MATCH(Edges25[[#This Row],[Vertex 2]],GroupVertices[Vertex],0)),1,1,"")</f>
        <v>8</v>
      </c>
      <c r="BD18" s="48"/>
      <c r="BE18" s="49"/>
      <c r="BF18" s="48"/>
      <c r="BG18" s="49"/>
      <c r="BH18" s="48"/>
      <c r="BI18" s="49"/>
      <c r="BJ18" s="48"/>
      <c r="BK18" s="49"/>
      <c r="BL18" s="48"/>
    </row>
    <row r="19" spans="1:64" ht="15">
      <c r="A19" s="64" t="s">
        <v>228</v>
      </c>
      <c r="B19" s="64" t="s">
        <v>279</v>
      </c>
      <c r="C19" s="65"/>
      <c r="D19" s="66"/>
      <c r="E19" s="67"/>
      <c r="F19" s="68"/>
      <c r="G19" s="65"/>
      <c r="H19" s="69"/>
      <c r="I19" s="70"/>
      <c r="J19" s="70"/>
      <c r="K19" s="34" t="s">
        <v>65</v>
      </c>
      <c r="L19" s="77">
        <v>47</v>
      </c>
      <c r="M19" s="77"/>
      <c r="N19" s="72"/>
      <c r="O19" s="79" t="s">
        <v>321</v>
      </c>
      <c r="P19" s="81">
        <v>43773.876076388886</v>
      </c>
      <c r="Q19" s="79" t="s">
        <v>339</v>
      </c>
      <c r="R19" s="82" t="s">
        <v>409</v>
      </c>
      <c r="S19" s="79" t="s">
        <v>433</v>
      </c>
      <c r="T19" s="79"/>
      <c r="U19" s="82" t="s">
        <v>460</v>
      </c>
      <c r="V19" s="82" t="s">
        <v>460</v>
      </c>
      <c r="W19" s="81">
        <v>43773.876076388886</v>
      </c>
      <c r="X19" s="82" t="s">
        <v>534</v>
      </c>
      <c r="Y19" s="79"/>
      <c r="Z19" s="79"/>
      <c r="AA19" s="85" t="s">
        <v>624</v>
      </c>
      <c r="AB19" s="85" t="s">
        <v>655</v>
      </c>
      <c r="AC19" s="79" t="b">
        <v>0</v>
      </c>
      <c r="AD19" s="79">
        <v>0</v>
      </c>
      <c r="AE19" s="85" t="s">
        <v>706</v>
      </c>
      <c r="AF19" s="79" t="b">
        <v>0</v>
      </c>
      <c r="AG19" s="79" t="s">
        <v>715</v>
      </c>
      <c r="AH19" s="79"/>
      <c r="AI19" s="85" t="s">
        <v>705</v>
      </c>
      <c r="AJ19" s="79" t="b">
        <v>0</v>
      </c>
      <c r="AK19" s="79">
        <v>0</v>
      </c>
      <c r="AL19" s="85" t="s">
        <v>705</v>
      </c>
      <c r="AM19" s="79" t="s">
        <v>722</v>
      </c>
      <c r="AN19" s="79" t="b">
        <v>0</v>
      </c>
      <c r="AO19" s="85" t="s">
        <v>655</v>
      </c>
      <c r="AP19" s="79" t="s">
        <v>176</v>
      </c>
      <c r="AQ19" s="79">
        <v>0</v>
      </c>
      <c r="AR19" s="79">
        <v>0</v>
      </c>
      <c r="AS19" s="79"/>
      <c r="AT19" s="79"/>
      <c r="AU19" s="79"/>
      <c r="AV19" s="79"/>
      <c r="AW19" s="79"/>
      <c r="AX19" s="79"/>
      <c r="AY19" s="79"/>
      <c r="AZ19" s="79"/>
      <c r="BA19">
        <v>1</v>
      </c>
      <c r="BB19" s="78" t="str">
        <f>REPLACE(INDEX(GroupVertices[Group],MATCH(Edges25[[#This Row],[Vertex 1]],GroupVertices[Vertex],0)),1,1,"")</f>
        <v>9</v>
      </c>
      <c r="BC19" s="78" t="str">
        <f>REPLACE(INDEX(GroupVertices[Group],MATCH(Edges25[[#This Row],[Vertex 2]],GroupVertices[Vertex],0)),1,1,"")</f>
        <v>9</v>
      </c>
      <c r="BD19" s="48"/>
      <c r="BE19" s="49"/>
      <c r="BF19" s="48"/>
      <c r="BG19" s="49"/>
      <c r="BH19" s="48"/>
      <c r="BI19" s="49"/>
      <c r="BJ19" s="48"/>
      <c r="BK19" s="49"/>
      <c r="BL19" s="48"/>
    </row>
    <row r="20" spans="1:64" ht="15">
      <c r="A20" s="64" t="s">
        <v>229</v>
      </c>
      <c r="B20" s="64" t="s">
        <v>274</v>
      </c>
      <c r="C20" s="65"/>
      <c r="D20" s="66"/>
      <c r="E20" s="67"/>
      <c r="F20" s="68"/>
      <c r="G20" s="65"/>
      <c r="H20" s="69"/>
      <c r="I20" s="70"/>
      <c r="J20" s="70"/>
      <c r="K20" s="34" t="s">
        <v>65</v>
      </c>
      <c r="L20" s="77">
        <v>51</v>
      </c>
      <c r="M20" s="77"/>
      <c r="N20" s="72"/>
      <c r="O20" s="79" t="s">
        <v>321</v>
      </c>
      <c r="P20" s="81">
        <v>43773.878229166665</v>
      </c>
      <c r="Q20" s="79" t="s">
        <v>340</v>
      </c>
      <c r="R20" s="82" t="s">
        <v>410</v>
      </c>
      <c r="S20" s="79" t="s">
        <v>434</v>
      </c>
      <c r="T20" s="79"/>
      <c r="U20" s="79"/>
      <c r="V20" s="82" t="s">
        <v>487</v>
      </c>
      <c r="W20" s="81">
        <v>43773.878229166665</v>
      </c>
      <c r="X20" s="82" t="s">
        <v>535</v>
      </c>
      <c r="Y20" s="79"/>
      <c r="Z20" s="79"/>
      <c r="AA20" s="85" t="s">
        <v>625</v>
      </c>
      <c r="AB20" s="85" t="s">
        <v>655</v>
      </c>
      <c r="AC20" s="79" t="b">
        <v>0</v>
      </c>
      <c r="AD20" s="79">
        <v>0</v>
      </c>
      <c r="AE20" s="85" t="s">
        <v>706</v>
      </c>
      <c r="AF20" s="79" t="b">
        <v>0</v>
      </c>
      <c r="AG20" s="79" t="s">
        <v>715</v>
      </c>
      <c r="AH20" s="79"/>
      <c r="AI20" s="85" t="s">
        <v>705</v>
      </c>
      <c r="AJ20" s="79" t="b">
        <v>0</v>
      </c>
      <c r="AK20" s="79">
        <v>0</v>
      </c>
      <c r="AL20" s="85" t="s">
        <v>705</v>
      </c>
      <c r="AM20" s="79" t="s">
        <v>724</v>
      </c>
      <c r="AN20" s="79" t="b">
        <v>0</v>
      </c>
      <c r="AO20" s="85" t="s">
        <v>655</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230</v>
      </c>
      <c r="B21" s="64" t="s">
        <v>274</v>
      </c>
      <c r="C21" s="65"/>
      <c r="D21" s="66"/>
      <c r="E21" s="67"/>
      <c r="F21" s="68"/>
      <c r="G21" s="65"/>
      <c r="H21" s="69"/>
      <c r="I21" s="70"/>
      <c r="J21" s="70"/>
      <c r="K21" s="34" t="s">
        <v>65</v>
      </c>
      <c r="L21" s="77">
        <v>53</v>
      </c>
      <c r="M21" s="77"/>
      <c r="N21" s="72"/>
      <c r="O21" s="79" t="s">
        <v>321</v>
      </c>
      <c r="P21" s="81">
        <v>43773.892488425925</v>
      </c>
      <c r="Q21" s="79" t="s">
        <v>341</v>
      </c>
      <c r="R21" s="79"/>
      <c r="S21" s="79"/>
      <c r="T21" s="79"/>
      <c r="U21" s="79"/>
      <c r="V21" s="82" t="s">
        <v>488</v>
      </c>
      <c r="W21" s="81">
        <v>43773.892488425925</v>
      </c>
      <c r="X21" s="82" t="s">
        <v>536</v>
      </c>
      <c r="Y21" s="79"/>
      <c r="Z21" s="79"/>
      <c r="AA21" s="85" t="s">
        <v>626</v>
      </c>
      <c r="AB21" s="85" t="s">
        <v>655</v>
      </c>
      <c r="AC21" s="79" t="b">
        <v>0</v>
      </c>
      <c r="AD21" s="79">
        <v>1</v>
      </c>
      <c r="AE21" s="85" t="s">
        <v>706</v>
      </c>
      <c r="AF21" s="79" t="b">
        <v>0</v>
      </c>
      <c r="AG21" s="79" t="s">
        <v>715</v>
      </c>
      <c r="AH21" s="79"/>
      <c r="AI21" s="85" t="s">
        <v>705</v>
      </c>
      <c r="AJ21" s="79" t="b">
        <v>0</v>
      </c>
      <c r="AK21" s="79">
        <v>0</v>
      </c>
      <c r="AL21" s="85" t="s">
        <v>705</v>
      </c>
      <c r="AM21" s="79" t="s">
        <v>719</v>
      </c>
      <c r="AN21" s="79" t="b">
        <v>0</v>
      </c>
      <c r="AO21" s="85" t="s">
        <v>655</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c r="BE21" s="49"/>
      <c r="BF21" s="48"/>
      <c r="BG21" s="49"/>
      <c r="BH21" s="48"/>
      <c r="BI21" s="49"/>
      <c r="BJ21" s="48"/>
      <c r="BK21" s="49"/>
      <c r="BL21" s="48"/>
    </row>
    <row r="22" spans="1:64" ht="15">
      <c r="A22" s="64" t="s">
        <v>231</v>
      </c>
      <c r="B22" s="64" t="s">
        <v>231</v>
      </c>
      <c r="C22" s="65"/>
      <c r="D22" s="66"/>
      <c r="E22" s="67"/>
      <c r="F22" s="68"/>
      <c r="G22" s="65"/>
      <c r="H22" s="69"/>
      <c r="I22" s="70"/>
      <c r="J22" s="70"/>
      <c r="K22" s="34" t="s">
        <v>65</v>
      </c>
      <c r="L22" s="77">
        <v>55</v>
      </c>
      <c r="M22" s="77"/>
      <c r="N22" s="72"/>
      <c r="O22" s="79" t="s">
        <v>176</v>
      </c>
      <c r="P22" s="81">
        <v>43773.895787037036</v>
      </c>
      <c r="Q22" s="79" t="s">
        <v>342</v>
      </c>
      <c r="R22" s="82" t="s">
        <v>408</v>
      </c>
      <c r="S22" s="79" t="s">
        <v>432</v>
      </c>
      <c r="T22" s="79" t="s">
        <v>448</v>
      </c>
      <c r="U22" s="79"/>
      <c r="V22" s="82" t="s">
        <v>489</v>
      </c>
      <c r="W22" s="81">
        <v>43773.895787037036</v>
      </c>
      <c r="X22" s="82" t="s">
        <v>537</v>
      </c>
      <c r="Y22" s="79"/>
      <c r="Z22" s="79"/>
      <c r="AA22" s="85" t="s">
        <v>627</v>
      </c>
      <c r="AB22" s="79"/>
      <c r="AC22" s="79" t="b">
        <v>0</v>
      </c>
      <c r="AD22" s="79">
        <v>2</v>
      </c>
      <c r="AE22" s="85" t="s">
        <v>705</v>
      </c>
      <c r="AF22" s="79" t="b">
        <v>1</v>
      </c>
      <c r="AG22" s="79" t="s">
        <v>715</v>
      </c>
      <c r="AH22" s="79"/>
      <c r="AI22" s="85" t="s">
        <v>655</v>
      </c>
      <c r="AJ22" s="79" t="b">
        <v>0</v>
      </c>
      <c r="AK22" s="79">
        <v>0</v>
      </c>
      <c r="AL22" s="85" t="s">
        <v>705</v>
      </c>
      <c r="AM22" s="79" t="s">
        <v>720</v>
      </c>
      <c r="AN22" s="79" t="b">
        <v>0</v>
      </c>
      <c r="AO22" s="85" t="s">
        <v>627</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4</v>
      </c>
      <c r="BD22" s="48">
        <v>0</v>
      </c>
      <c r="BE22" s="49">
        <v>0</v>
      </c>
      <c r="BF22" s="48">
        <v>2</v>
      </c>
      <c r="BG22" s="49">
        <v>11.11111111111111</v>
      </c>
      <c r="BH22" s="48">
        <v>0</v>
      </c>
      <c r="BI22" s="49">
        <v>0</v>
      </c>
      <c r="BJ22" s="48">
        <v>16</v>
      </c>
      <c r="BK22" s="49">
        <v>88.88888888888889</v>
      </c>
      <c r="BL22" s="48">
        <v>18</v>
      </c>
    </row>
    <row r="23" spans="1:64" ht="15">
      <c r="A23" s="64" t="s">
        <v>232</v>
      </c>
      <c r="B23" s="64" t="s">
        <v>281</v>
      </c>
      <c r="C23" s="65"/>
      <c r="D23" s="66"/>
      <c r="E23" s="67"/>
      <c r="F23" s="68"/>
      <c r="G23" s="65"/>
      <c r="H23" s="69"/>
      <c r="I23" s="70"/>
      <c r="J23" s="70"/>
      <c r="K23" s="34" t="s">
        <v>65</v>
      </c>
      <c r="L23" s="77">
        <v>56</v>
      </c>
      <c r="M23" s="77"/>
      <c r="N23" s="72"/>
      <c r="O23" s="79" t="s">
        <v>322</v>
      </c>
      <c r="P23" s="81">
        <v>43773.90366898148</v>
      </c>
      <c r="Q23" s="79" t="s">
        <v>343</v>
      </c>
      <c r="R23" s="79"/>
      <c r="S23" s="79"/>
      <c r="T23" s="79"/>
      <c r="U23" s="79"/>
      <c r="V23" s="82" t="s">
        <v>490</v>
      </c>
      <c r="W23" s="81">
        <v>43773.90366898148</v>
      </c>
      <c r="X23" s="82" t="s">
        <v>538</v>
      </c>
      <c r="Y23" s="79"/>
      <c r="Z23" s="79"/>
      <c r="AA23" s="85" t="s">
        <v>628</v>
      </c>
      <c r="AB23" s="85" t="s">
        <v>699</v>
      </c>
      <c r="AC23" s="79" t="b">
        <v>0</v>
      </c>
      <c r="AD23" s="79">
        <v>1</v>
      </c>
      <c r="AE23" s="85" t="s">
        <v>709</v>
      </c>
      <c r="AF23" s="79" t="b">
        <v>0</v>
      </c>
      <c r="AG23" s="79" t="s">
        <v>715</v>
      </c>
      <c r="AH23" s="79"/>
      <c r="AI23" s="85" t="s">
        <v>705</v>
      </c>
      <c r="AJ23" s="79" t="b">
        <v>0</v>
      </c>
      <c r="AK23" s="79">
        <v>0</v>
      </c>
      <c r="AL23" s="85" t="s">
        <v>705</v>
      </c>
      <c r="AM23" s="79" t="s">
        <v>722</v>
      </c>
      <c r="AN23" s="79" t="b">
        <v>0</v>
      </c>
      <c r="AO23" s="85" t="s">
        <v>699</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1</v>
      </c>
      <c r="BG23" s="49">
        <v>11.11111111111111</v>
      </c>
      <c r="BH23" s="48">
        <v>0</v>
      </c>
      <c r="BI23" s="49">
        <v>0</v>
      </c>
      <c r="BJ23" s="48">
        <v>8</v>
      </c>
      <c r="BK23" s="49">
        <v>88.88888888888889</v>
      </c>
      <c r="BL23" s="48">
        <v>9</v>
      </c>
    </row>
    <row r="24" spans="1:64" ht="15">
      <c r="A24" s="64" t="s">
        <v>233</v>
      </c>
      <c r="B24" s="64" t="s">
        <v>233</v>
      </c>
      <c r="C24" s="65"/>
      <c r="D24" s="66"/>
      <c r="E24" s="67"/>
      <c r="F24" s="68"/>
      <c r="G24" s="65"/>
      <c r="H24" s="69"/>
      <c r="I24" s="70"/>
      <c r="J24" s="70"/>
      <c r="K24" s="34" t="s">
        <v>65</v>
      </c>
      <c r="L24" s="77">
        <v>59</v>
      </c>
      <c r="M24" s="77"/>
      <c r="N24" s="72"/>
      <c r="O24" s="79" t="s">
        <v>176</v>
      </c>
      <c r="P24" s="81">
        <v>43773.924525462964</v>
      </c>
      <c r="Q24" s="79" t="s">
        <v>344</v>
      </c>
      <c r="R24" s="82" t="s">
        <v>408</v>
      </c>
      <c r="S24" s="79" t="s">
        <v>432</v>
      </c>
      <c r="T24" s="79" t="s">
        <v>449</v>
      </c>
      <c r="U24" s="79"/>
      <c r="V24" s="82" t="s">
        <v>491</v>
      </c>
      <c r="W24" s="81">
        <v>43773.924525462964</v>
      </c>
      <c r="X24" s="82" t="s">
        <v>539</v>
      </c>
      <c r="Y24" s="79"/>
      <c r="Z24" s="79"/>
      <c r="AA24" s="85" t="s">
        <v>629</v>
      </c>
      <c r="AB24" s="79"/>
      <c r="AC24" s="79" t="b">
        <v>0</v>
      </c>
      <c r="AD24" s="79">
        <v>0</v>
      </c>
      <c r="AE24" s="85" t="s">
        <v>705</v>
      </c>
      <c r="AF24" s="79" t="b">
        <v>1</v>
      </c>
      <c r="AG24" s="79" t="s">
        <v>717</v>
      </c>
      <c r="AH24" s="79"/>
      <c r="AI24" s="85" t="s">
        <v>655</v>
      </c>
      <c r="AJ24" s="79" t="b">
        <v>0</v>
      </c>
      <c r="AK24" s="79">
        <v>0</v>
      </c>
      <c r="AL24" s="85" t="s">
        <v>705</v>
      </c>
      <c r="AM24" s="79" t="s">
        <v>719</v>
      </c>
      <c r="AN24" s="79" t="b">
        <v>0</v>
      </c>
      <c r="AO24" s="85" t="s">
        <v>629</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4</v>
      </c>
      <c r="BD24" s="48">
        <v>0</v>
      </c>
      <c r="BE24" s="49">
        <v>0</v>
      </c>
      <c r="BF24" s="48">
        <v>0</v>
      </c>
      <c r="BG24" s="49">
        <v>0</v>
      </c>
      <c r="BH24" s="48">
        <v>0</v>
      </c>
      <c r="BI24" s="49">
        <v>0</v>
      </c>
      <c r="BJ24" s="48">
        <v>1</v>
      </c>
      <c r="BK24" s="49">
        <v>100</v>
      </c>
      <c r="BL24" s="48">
        <v>1</v>
      </c>
    </row>
    <row r="25" spans="1:64" ht="15">
      <c r="A25" s="64" t="s">
        <v>234</v>
      </c>
      <c r="B25" s="64" t="s">
        <v>234</v>
      </c>
      <c r="C25" s="65"/>
      <c r="D25" s="66"/>
      <c r="E25" s="67"/>
      <c r="F25" s="68"/>
      <c r="G25" s="65"/>
      <c r="H25" s="69"/>
      <c r="I25" s="70"/>
      <c r="J25" s="70"/>
      <c r="K25" s="34" t="s">
        <v>65</v>
      </c>
      <c r="L25" s="77">
        <v>60</v>
      </c>
      <c r="M25" s="77"/>
      <c r="N25" s="72"/>
      <c r="O25" s="79" t="s">
        <v>176</v>
      </c>
      <c r="P25" s="81">
        <v>43773.869363425925</v>
      </c>
      <c r="Q25" s="79" t="s">
        <v>345</v>
      </c>
      <c r="R25" s="82" t="s">
        <v>408</v>
      </c>
      <c r="S25" s="79" t="s">
        <v>432</v>
      </c>
      <c r="T25" s="79"/>
      <c r="U25" s="79"/>
      <c r="V25" s="82" t="s">
        <v>492</v>
      </c>
      <c r="W25" s="81">
        <v>43773.869363425925</v>
      </c>
      <c r="X25" s="82" t="s">
        <v>540</v>
      </c>
      <c r="Y25" s="79"/>
      <c r="Z25" s="79"/>
      <c r="AA25" s="85" t="s">
        <v>630</v>
      </c>
      <c r="AB25" s="79"/>
      <c r="AC25" s="79" t="b">
        <v>0</v>
      </c>
      <c r="AD25" s="79">
        <v>4</v>
      </c>
      <c r="AE25" s="85" t="s">
        <v>705</v>
      </c>
      <c r="AF25" s="79" t="b">
        <v>1</v>
      </c>
      <c r="AG25" s="79" t="s">
        <v>715</v>
      </c>
      <c r="AH25" s="79"/>
      <c r="AI25" s="85" t="s">
        <v>655</v>
      </c>
      <c r="AJ25" s="79" t="b">
        <v>0</v>
      </c>
      <c r="AK25" s="79">
        <v>0</v>
      </c>
      <c r="AL25" s="85" t="s">
        <v>705</v>
      </c>
      <c r="AM25" s="79" t="s">
        <v>722</v>
      </c>
      <c r="AN25" s="79" t="b">
        <v>0</v>
      </c>
      <c r="AO25" s="85" t="s">
        <v>630</v>
      </c>
      <c r="AP25" s="79" t="s">
        <v>176</v>
      </c>
      <c r="AQ25" s="79">
        <v>0</v>
      </c>
      <c r="AR25" s="79">
        <v>0</v>
      </c>
      <c r="AS25" s="79"/>
      <c r="AT25" s="79"/>
      <c r="AU25" s="79"/>
      <c r="AV25" s="79"/>
      <c r="AW25" s="79"/>
      <c r="AX25" s="79"/>
      <c r="AY25" s="79"/>
      <c r="AZ25" s="79"/>
      <c r="BA25">
        <v>1</v>
      </c>
      <c r="BB25" s="78" t="str">
        <f>REPLACE(INDEX(GroupVertices[Group],MATCH(Edges25[[#This Row],[Vertex 1]],GroupVertices[Vertex],0)),1,1,"")</f>
        <v>10</v>
      </c>
      <c r="BC25" s="78" t="str">
        <f>REPLACE(INDEX(GroupVertices[Group],MATCH(Edges25[[#This Row],[Vertex 2]],GroupVertices[Vertex],0)),1,1,"")</f>
        <v>10</v>
      </c>
      <c r="BD25" s="48">
        <v>1</v>
      </c>
      <c r="BE25" s="49">
        <v>7.6923076923076925</v>
      </c>
      <c r="BF25" s="48">
        <v>0</v>
      </c>
      <c r="BG25" s="49">
        <v>0</v>
      </c>
      <c r="BH25" s="48">
        <v>0</v>
      </c>
      <c r="BI25" s="49">
        <v>0</v>
      </c>
      <c r="BJ25" s="48">
        <v>12</v>
      </c>
      <c r="BK25" s="49">
        <v>92.3076923076923</v>
      </c>
      <c r="BL25" s="48">
        <v>13</v>
      </c>
    </row>
    <row r="26" spans="1:64" ht="15">
      <c r="A26" s="64" t="s">
        <v>235</v>
      </c>
      <c r="B26" s="64" t="s">
        <v>234</v>
      </c>
      <c r="C26" s="65"/>
      <c r="D26" s="66"/>
      <c r="E26" s="67"/>
      <c r="F26" s="68"/>
      <c r="G26" s="65"/>
      <c r="H26" s="69"/>
      <c r="I26" s="70"/>
      <c r="J26" s="70"/>
      <c r="K26" s="34" t="s">
        <v>65</v>
      </c>
      <c r="L26" s="77">
        <v>61</v>
      </c>
      <c r="M26" s="77"/>
      <c r="N26" s="72"/>
      <c r="O26" s="79" t="s">
        <v>321</v>
      </c>
      <c r="P26" s="81">
        <v>43774.06815972222</v>
      </c>
      <c r="Q26" s="79" t="s">
        <v>346</v>
      </c>
      <c r="R26" s="82" t="s">
        <v>408</v>
      </c>
      <c r="S26" s="79" t="s">
        <v>432</v>
      </c>
      <c r="T26" s="79"/>
      <c r="U26" s="79"/>
      <c r="V26" s="82" t="s">
        <v>493</v>
      </c>
      <c r="W26" s="81">
        <v>43774.06815972222</v>
      </c>
      <c r="X26" s="82" t="s">
        <v>541</v>
      </c>
      <c r="Y26" s="79"/>
      <c r="Z26" s="79"/>
      <c r="AA26" s="85" t="s">
        <v>631</v>
      </c>
      <c r="AB26" s="79"/>
      <c r="AC26" s="79" t="b">
        <v>0</v>
      </c>
      <c r="AD26" s="79">
        <v>0</v>
      </c>
      <c r="AE26" s="85" t="s">
        <v>705</v>
      </c>
      <c r="AF26" s="79" t="b">
        <v>1</v>
      </c>
      <c r="AG26" s="79" t="s">
        <v>715</v>
      </c>
      <c r="AH26" s="79"/>
      <c r="AI26" s="85" t="s">
        <v>655</v>
      </c>
      <c r="AJ26" s="79" t="b">
        <v>0</v>
      </c>
      <c r="AK26" s="79">
        <v>1</v>
      </c>
      <c r="AL26" s="85" t="s">
        <v>630</v>
      </c>
      <c r="AM26" s="79" t="s">
        <v>720</v>
      </c>
      <c r="AN26" s="79" t="b">
        <v>0</v>
      </c>
      <c r="AO26" s="85" t="s">
        <v>630</v>
      </c>
      <c r="AP26" s="79" t="s">
        <v>176</v>
      </c>
      <c r="AQ26" s="79">
        <v>0</v>
      </c>
      <c r="AR26" s="79">
        <v>0</v>
      </c>
      <c r="AS26" s="79"/>
      <c r="AT26" s="79"/>
      <c r="AU26" s="79"/>
      <c r="AV26" s="79"/>
      <c r="AW26" s="79"/>
      <c r="AX26" s="79"/>
      <c r="AY26" s="79"/>
      <c r="AZ26" s="79"/>
      <c r="BA26">
        <v>1</v>
      </c>
      <c r="BB26" s="78" t="str">
        <f>REPLACE(INDEX(GroupVertices[Group],MATCH(Edges25[[#This Row],[Vertex 1]],GroupVertices[Vertex],0)),1,1,"")</f>
        <v>10</v>
      </c>
      <c r="BC26" s="78" t="str">
        <f>REPLACE(INDEX(GroupVertices[Group],MATCH(Edges25[[#This Row],[Vertex 2]],GroupVertices[Vertex],0)),1,1,"")</f>
        <v>10</v>
      </c>
      <c r="BD26" s="48">
        <v>1</v>
      </c>
      <c r="BE26" s="49">
        <v>6.666666666666667</v>
      </c>
      <c r="BF26" s="48">
        <v>0</v>
      </c>
      <c r="BG26" s="49">
        <v>0</v>
      </c>
      <c r="BH26" s="48">
        <v>0</v>
      </c>
      <c r="BI26" s="49">
        <v>0</v>
      </c>
      <c r="BJ26" s="48">
        <v>14</v>
      </c>
      <c r="BK26" s="49">
        <v>93.33333333333333</v>
      </c>
      <c r="BL26" s="48">
        <v>15</v>
      </c>
    </row>
    <row r="27" spans="1:64" ht="15">
      <c r="A27" s="64" t="s">
        <v>236</v>
      </c>
      <c r="B27" s="64" t="s">
        <v>282</v>
      </c>
      <c r="C27" s="65"/>
      <c r="D27" s="66"/>
      <c r="E27" s="67"/>
      <c r="F27" s="68"/>
      <c r="G27" s="65"/>
      <c r="H27" s="69"/>
      <c r="I27" s="70"/>
      <c r="J27" s="70"/>
      <c r="K27" s="34" t="s">
        <v>65</v>
      </c>
      <c r="L27" s="77">
        <v>62</v>
      </c>
      <c r="M27" s="77"/>
      <c r="N27" s="72"/>
      <c r="O27" s="79" t="s">
        <v>321</v>
      </c>
      <c r="P27" s="81">
        <v>43773.832395833335</v>
      </c>
      <c r="Q27" s="79" t="s">
        <v>347</v>
      </c>
      <c r="R27" s="79"/>
      <c r="S27" s="79"/>
      <c r="T27" s="79"/>
      <c r="U27" s="79"/>
      <c r="V27" s="82" t="s">
        <v>494</v>
      </c>
      <c r="W27" s="81">
        <v>43773.832395833335</v>
      </c>
      <c r="X27" s="82" t="s">
        <v>542</v>
      </c>
      <c r="Y27" s="79"/>
      <c r="Z27" s="79"/>
      <c r="AA27" s="85" t="s">
        <v>632</v>
      </c>
      <c r="AB27" s="85" t="s">
        <v>700</v>
      </c>
      <c r="AC27" s="79" t="b">
        <v>0</v>
      </c>
      <c r="AD27" s="79">
        <v>0</v>
      </c>
      <c r="AE27" s="85" t="s">
        <v>710</v>
      </c>
      <c r="AF27" s="79" t="b">
        <v>0</v>
      </c>
      <c r="AG27" s="79" t="s">
        <v>715</v>
      </c>
      <c r="AH27" s="79"/>
      <c r="AI27" s="85" t="s">
        <v>705</v>
      </c>
      <c r="AJ27" s="79" t="b">
        <v>0</v>
      </c>
      <c r="AK27" s="79">
        <v>0</v>
      </c>
      <c r="AL27" s="85" t="s">
        <v>705</v>
      </c>
      <c r="AM27" s="79" t="s">
        <v>726</v>
      </c>
      <c r="AN27" s="79" t="b">
        <v>0</v>
      </c>
      <c r="AO27" s="85" t="s">
        <v>700</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c r="BE27" s="49"/>
      <c r="BF27" s="48"/>
      <c r="BG27" s="49"/>
      <c r="BH27" s="48"/>
      <c r="BI27" s="49"/>
      <c r="BJ27" s="48"/>
      <c r="BK27" s="49"/>
      <c r="BL27" s="48"/>
    </row>
    <row r="28" spans="1:64" ht="15">
      <c r="A28" s="64" t="s">
        <v>237</v>
      </c>
      <c r="B28" s="64" t="s">
        <v>286</v>
      </c>
      <c r="C28" s="65"/>
      <c r="D28" s="66"/>
      <c r="E28" s="67"/>
      <c r="F28" s="68"/>
      <c r="G28" s="65"/>
      <c r="H28" s="69"/>
      <c r="I28" s="70"/>
      <c r="J28" s="70"/>
      <c r="K28" s="34" t="s">
        <v>65</v>
      </c>
      <c r="L28" s="77">
        <v>66</v>
      </c>
      <c r="M28" s="77"/>
      <c r="N28" s="72"/>
      <c r="O28" s="79" t="s">
        <v>321</v>
      </c>
      <c r="P28" s="81">
        <v>43774.567245370374</v>
      </c>
      <c r="Q28" s="79" t="s">
        <v>348</v>
      </c>
      <c r="R28" s="79"/>
      <c r="S28" s="79"/>
      <c r="T28" s="79"/>
      <c r="U28" s="79"/>
      <c r="V28" s="82" t="s">
        <v>495</v>
      </c>
      <c r="W28" s="81">
        <v>43774.567245370374</v>
      </c>
      <c r="X28" s="82" t="s">
        <v>543</v>
      </c>
      <c r="Y28" s="79"/>
      <c r="Z28" s="79"/>
      <c r="AA28" s="85" t="s">
        <v>633</v>
      </c>
      <c r="AB28" s="79"/>
      <c r="AC28" s="79" t="b">
        <v>0</v>
      </c>
      <c r="AD28" s="79">
        <v>0</v>
      </c>
      <c r="AE28" s="85" t="s">
        <v>705</v>
      </c>
      <c r="AF28" s="79" t="b">
        <v>0</v>
      </c>
      <c r="AG28" s="79" t="s">
        <v>715</v>
      </c>
      <c r="AH28" s="79"/>
      <c r="AI28" s="85" t="s">
        <v>705</v>
      </c>
      <c r="AJ28" s="79" t="b">
        <v>0</v>
      </c>
      <c r="AK28" s="79">
        <v>2</v>
      </c>
      <c r="AL28" s="85" t="s">
        <v>634</v>
      </c>
      <c r="AM28" s="79" t="s">
        <v>719</v>
      </c>
      <c r="AN28" s="79" t="b">
        <v>0</v>
      </c>
      <c r="AO28" s="85" t="s">
        <v>634</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c r="BE28" s="49"/>
      <c r="BF28" s="48"/>
      <c r="BG28" s="49"/>
      <c r="BH28" s="48"/>
      <c r="BI28" s="49"/>
      <c r="BJ28" s="48"/>
      <c r="BK28" s="49"/>
      <c r="BL28" s="48"/>
    </row>
    <row r="29" spans="1:64" ht="15">
      <c r="A29" s="64" t="s">
        <v>238</v>
      </c>
      <c r="B29" s="64" t="s">
        <v>287</v>
      </c>
      <c r="C29" s="65"/>
      <c r="D29" s="66"/>
      <c r="E29" s="67"/>
      <c r="F29" s="68"/>
      <c r="G29" s="65"/>
      <c r="H29" s="69"/>
      <c r="I29" s="70"/>
      <c r="J29" s="70"/>
      <c r="K29" s="34" t="s">
        <v>65</v>
      </c>
      <c r="L29" s="77">
        <v>70</v>
      </c>
      <c r="M29" s="77"/>
      <c r="N29" s="72"/>
      <c r="O29" s="79" t="s">
        <v>321</v>
      </c>
      <c r="P29" s="81">
        <v>43774.49949074074</v>
      </c>
      <c r="Q29" s="79" t="s">
        <v>349</v>
      </c>
      <c r="R29" s="79"/>
      <c r="S29" s="79"/>
      <c r="T29" s="79"/>
      <c r="U29" s="82" t="s">
        <v>461</v>
      </c>
      <c r="V29" s="82" t="s">
        <v>461</v>
      </c>
      <c r="W29" s="81">
        <v>43774.49949074074</v>
      </c>
      <c r="X29" s="82" t="s">
        <v>544</v>
      </c>
      <c r="Y29" s="79"/>
      <c r="Z29" s="79"/>
      <c r="AA29" s="85" t="s">
        <v>634</v>
      </c>
      <c r="AB29" s="79"/>
      <c r="AC29" s="79" t="b">
        <v>0</v>
      </c>
      <c r="AD29" s="79">
        <v>6</v>
      </c>
      <c r="AE29" s="85" t="s">
        <v>705</v>
      </c>
      <c r="AF29" s="79" t="b">
        <v>0</v>
      </c>
      <c r="AG29" s="79" t="s">
        <v>715</v>
      </c>
      <c r="AH29" s="79"/>
      <c r="AI29" s="85" t="s">
        <v>705</v>
      </c>
      <c r="AJ29" s="79" t="b">
        <v>0</v>
      </c>
      <c r="AK29" s="79">
        <v>2</v>
      </c>
      <c r="AL29" s="85" t="s">
        <v>705</v>
      </c>
      <c r="AM29" s="79" t="s">
        <v>719</v>
      </c>
      <c r="AN29" s="79" t="b">
        <v>0</v>
      </c>
      <c r="AO29" s="85" t="s">
        <v>634</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c r="BE29" s="49"/>
      <c r="BF29" s="48"/>
      <c r="BG29" s="49"/>
      <c r="BH29" s="48"/>
      <c r="BI29" s="49"/>
      <c r="BJ29" s="48"/>
      <c r="BK29" s="49"/>
      <c r="BL29" s="48"/>
    </row>
    <row r="30" spans="1:64" ht="15">
      <c r="A30" s="64" t="s">
        <v>239</v>
      </c>
      <c r="B30" s="64" t="s">
        <v>287</v>
      </c>
      <c r="C30" s="65"/>
      <c r="D30" s="66"/>
      <c r="E30" s="67"/>
      <c r="F30" s="68"/>
      <c r="G30" s="65"/>
      <c r="H30" s="69"/>
      <c r="I30" s="70"/>
      <c r="J30" s="70"/>
      <c r="K30" s="34" t="s">
        <v>65</v>
      </c>
      <c r="L30" s="77">
        <v>71</v>
      </c>
      <c r="M30" s="77"/>
      <c r="N30" s="72"/>
      <c r="O30" s="79" t="s">
        <v>321</v>
      </c>
      <c r="P30" s="81">
        <v>43774.5809375</v>
      </c>
      <c r="Q30" s="79" t="s">
        <v>348</v>
      </c>
      <c r="R30" s="79"/>
      <c r="S30" s="79"/>
      <c r="T30" s="79"/>
      <c r="U30" s="79"/>
      <c r="V30" s="82" t="s">
        <v>496</v>
      </c>
      <c r="W30" s="81">
        <v>43774.5809375</v>
      </c>
      <c r="X30" s="82" t="s">
        <v>545</v>
      </c>
      <c r="Y30" s="79"/>
      <c r="Z30" s="79"/>
      <c r="AA30" s="85" t="s">
        <v>635</v>
      </c>
      <c r="AB30" s="79"/>
      <c r="AC30" s="79" t="b">
        <v>0</v>
      </c>
      <c r="AD30" s="79">
        <v>0</v>
      </c>
      <c r="AE30" s="85" t="s">
        <v>705</v>
      </c>
      <c r="AF30" s="79" t="b">
        <v>0</v>
      </c>
      <c r="AG30" s="79" t="s">
        <v>715</v>
      </c>
      <c r="AH30" s="79"/>
      <c r="AI30" s="85" t="s">
        <v>705</v>
      </c>
      <c r="AJ30" s="79" t="b">
        <v>0</v>
      </c>
      <c r="AK30" s="79">
        <v>2</v>
      </c>
      <c r="AL30" s="85" t="s">
        <v>634</v>
      </c>
      <c r="AM30" s="79" t="s">
        <v>720</v>
      </c>
      <c r="AN30" s="79" t="b">
        <v>0</v>
      </c>
      <c r="AO30" s="85" t="s">
        <v>634</v>
      </c>
      <c r="AP30" s="79" t="s">
        <v>176</v>
      </c>
      <c r="AQ30" s="79">
        <v>0</v>
      </c>
      <c r="AR30" s="79">
        <v>0</v>
      </c>
      <c r="AS30" s="79"/>
      <c r="AT30" s="79"/>
      <c r="AU30" s="79"/>
      <c r="AV30" s="79"/>
      <c r="AW30" s="79"/>
      <c r="AX30" s="79"/>
      <c r="AY30" s="79"/>
      <c r="AZ30" s="79"/>
      <c r="BA30">
        <v>1</v>
      </c>
      <c r="BB30" s="78" t="str">
        <f>REPLACE(INDEX(GroupVertices[Group],MATCH(Edges25[[#This Row],[Vertex 1]],GroupVertices[Vertex],0)),1,1,"")</f>
        <v>3</v>
      </c>
      <c r="BC30" s="78" t="str">
        <f>REPLACE(INDEX(GroupVertices[Group],MATCH(Edges25[[#This Row],[Vertex 2]],GroupVertices[Vertex],0)),1,1,"")</f>
        <v>3</v>
      </c>
      <c r="BD30" s="48"/>
      <c r="BE30" s="49"/>
      <c r="BF30" s="48"/>
      <c r="BG30" s="49"/>
      <c r="BH30" s="48"/>
      <c r="BI30" s="49"/>
      <c r="BJ30" s="48"/>
      <c r="BK30" s="49"/>
      <c r="BL30" s="48"/>
    </row>
    <row r="31" spans="1:64" ht="15">
      <c r="A31" s="64" t="s">
        <v>236</v>
      </c>
      <c r="B31" s="64" t="s">
        <v>290</v>
      </c>
      <c r="C31" s="65"/>
      <c r="D31" s="66"/>
      <c r="E31" s="67"/>
      <c r="F31" s="68"/>
      <c r="G31" s="65"/>
      <c r="H31" s="69"/>
      <c r="I31" s="70"/>
      <c r="J31" s="70"/>
      <c r="K31" s="34" t="s">
        <v>65</v>
      </c>
      <c r="L31" s="77">
        <v>79</v>
      </c>
      <c r="M31" s="77"/>
      <c r="N31" s="72"/>
      <c r="O31" s="79" t="s">
        <v>321</v>
      </c>
      <c r="P31" s="81">
        <v>43774.54788194445</v>
      </c>
      <c r="Q31" s="79" t="s">
        <v>350</v>
      </c>
      <c r="R31" s="79"/>
      <c r="S31" s="79"/>
      <c r="T31" s="79" t="s">
        <v>450</v>
      </c>
      <c r="U31" s="82" t="s">
        <v>462</v>
      </c>
      <c r="V31" s="82" t="s">
        <v>462</v>
      </c>
      <c r="W31" s="81">
        <v>43774.54788194445</v>
      </c>
      <c r="X31" s="82" t="s">
        <v>546</v>
      </c>
      <c r="Y31" s="79"/>
      <c r="Z31" s="79"/>
      <c r="AA31" s="85" t="s">
        <v>636</v>
      </c>
      <c r="AB31" s="79"/>
      <c r="AC31" s="79" t="b">
        <v>0</v>
      </c>
      <c r="AD31" s="79">
        <v>3</v>
      </c>
      <c r="AE31" s="85" t="s">
        <v>705</v>
      </c>
      <c r="AF31" s="79" t="b">
        <v>0</v>
      </c>
      <c r="AG31" s="79" t="s">
        <v>715</v>
      </c>
      <c r="AH31" s="79"/>
      <c r="AI31" s="85" t="s">
        <v>705</v>
      </c>
      <c r="AJ31" s="79" t="b">
        <v>0</v>
      </c>
      <c r="AK31" s="79">
        <v>0</v>
      </c>
      <c r="AL31" s="85" t="s">
        <v>705</v>
      </c>
      <c r="AM31" s="79" t="s">
        <v>726</v>
      </c>
      <c r="AN31" s="79" t="b">
        <v>0</v>
      </c>
      <c r="AO31" s="85" t="s">
        <v>636</v>
      </c>
      <c r="AP31" s="79" t="s">
        <v>176</v>
      </c>
      <c r="AQ31" s="79">
        <v>0</v>
      </c>
      <c r="AR31" s="79">
        <v>0</v>
      </c>
      <c r="AS31" s="79"/>
      <c r="AT31" s="79"/>
      <c r="AU31" s="79"/>
      <c r="AV31" s="79"/>
      <c r="AW31" s="79"/>
      <c r="AX31" s="79"/>
      <c r="AY31" s="79"/>
      <c r="AZ31" s="79"/>
      <c r="BA31">
        <v>1</v>
      </c>
      <c r="BB31" s="78" t="str">
        <f>REPLACE(INDEX(GroupVertices[Group],MATCH(Edges25[[#This Row],[Vertex 1]],GroupVertices[Vertex],0)),1,1,"")</f>
        <v>3</v>
      </c>
      <c r="BC31" s="78" t="str">
        <f>REPLACE(INDEX(GroupVertices[Group],MATCH(Edges25[[#This Row],[Vertex 2]],GroupVertices[Vertex],0)),1,1,"")</f>
        <v>3</v>
      </c>
      <c r="BD31" s="48">
        <v>1</v>
      </c>
      <c r="BE31" s="49">
        <v>3.0303030303030303</v>
      </c>
      <c r="BF31" s="48">
        <v>0</v>
      </c>
      <c r="BG31" s="49">
        <v>0</v>
      </c>
      <c r="BH31" s="48">
        <v>0</v>
      </c>
      <c r="BI31" s="49">
        <v>0</v>
      </c>
      <c r="BJ31" s="48">
        <v>32</v>
      </c>
      <c r="BK31" s="49">
        <v>96.96969696969697</v>
      </c>
      <c r="BL31" s="48">
        <v>33</v>
      </c>
    </row>
    <row r="32" spans="1:64" ht="15">
      <c r="A32" s="64" t="s">
        <v>240</v>
      </c>
      <c r="B32" s="64" t="s">
        <v>290</v>
      </c>
      <c r="C32" s="65"/>
      <c r="D32" s="66"/>
      <c r="E32" s="67"/>
      <c r="F32" s="68"/>
      <c r="G32" s="65"/>
      <c r="H32" s="69"/>
      <c r="I32" s="70"/>
      <c r="J32" s="70"/>
      <c r="K32" s="34" t="s">
        <v>65</v>
      </c>
      <c r="L32" s="77">
        <v>80</v>
      </c>
      <c r="M32" s="77"/>
      <c r="N32" s="72"/>
      <c r="O32" s="79" t="s">
        <v>321</v>
      </c>
      <c r="P32" s="81">
        <v>43774.884363425925</v>
      </c>
      <c r="Q32" s="79" t="s">
        <v>351</v>
      </c>
      <c r="R32" s="79"/>
      <c r="S32" s="79"/>
      <c r="T32" s="79"/>
      <c r="U32" s="79"/>
      <c r="V32" s="82" t="s">
        <v>497</v>
      </c>
      <c r="W32" s="81">
        <v>43774.884363425925</v>
      </c>
      <c r="X32" s="82" t="s">
        <v>547</v>
      </c>
      <c r="Y32" s="79"/>
      <c r="Z32" s="79"/>
      <c r="AA32" s="85" t="s">
        <v>637</v>
      </c>
      <c r="AB32" s="85" t="s">
        <v>636</v>
      </c>
      <c r="AC32" s="79" t="b">
        <v>0</v>
      </c>
      <c r="AD32" s="79">
        <v>0</v>
      </c>
      <c r="AE32" s="85" t="s">
        <v>711</v>
      </c>
      <c r="AF32" s="79" t="b">
        <v>0</v>
      </c>
      <c r="AG32" s="79" t="s">
        <v>715</v>
      </c>
      <c r="AH32" s="79"/>
      <c r="AI32" s="85" t="s">
        <v>705</v>
      </c>
      <c r="AJ32" s="79" t="b">
        <v>0</v>
      </c>
      <c r="AK32" s="79">
        <v>0</v>
      </c>
      <c r="AL32" s="85" t="s">
        <v>705</v>
      </c>
      <c r="AM32" s="79" t="s">
        <v>726</v>
      </c>
      <c r="AN32" s="79" t="b">
        <v>0</v>
      </c>
      <c r="AO32" s="85" t="s">
        <v>636</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c r="BE32" s="49"/>
      <c r="BF32" s="48"/>
      <c r="BG32" s="49"/>
      <c r="BH32" s="48"/>
      <c r="BI32" s="49"/>
      <c r="BJ32" s="48"/>
      <c r="BK32" s="49"/>
      <c r="BL32" s="48"/>
    </row>
    <row r="33" spans="1:64" ht="15">
      <c r="A33" s="64" t="s">
        <v>236</v>
      </c>
      <c r="B33" s="64" t="s">
        <v>274</v>
      </c>
      <c r="C33" s="65"/>
      <c r="D33" s="66"/>
      <c r="E33" s="67"/>
      <c r="F33" s="68"/>
      <c r="G33" s="65"/>
      <c r="H33" s="69"/>
      <c r="I33" s="70"/>
      <c r="J33" s="70"/>
      <c r="K33" s="34" t="s">
        <v>65</v>
      </c>
      <c r="L33" s="77">
        <v>88</v>
      </c>
      <c r="M33" s="77"/>
      <c r="N33" s="72"/>
      <c r="O33" s="79" t="s">
        <v>321</v>
      </c>
      <c r="P33" s="81">
        <v>43773.831238425926</v>
      </c>
      <c r="Q33" s="79" t="s">
        <v>352</v>
      </c>
      <c r="R33" s="79"/>
      <c r="S33" s="79"/>
      <c r="T33" s="79"/>
      <c r="U33" s="79"/>
      <c r="V33" s="82" t="s">
        <v>494</v>
      </c>
      <c r="W33" s="81">
        <v>43773.831238425926</v>
      </c>
      <c r="X33" s="82" t="s">
        <v>548</v>
      </c>
      <c r="Y33" s="79"/>
      <c r="Z33" s="79"/>
      <c r="AA33" s="85" t="s">
        <v>638</v>
      </c>
      <c r="AB33" s="85" t="s">
        <v>655</v>
      </c>
      <c r="AC33" s="79" t="b">
        <v>0</v>
      </c>
      <c r="AD33" s="79">
        <v>0</v>
      </c>
      <c r="AE33" s="85" t="s">
        <v>706</v>
      </c>
      <c r="AF33" s="79" t="b">
        <v>0</v>
      </c>
      <c r="AG33" s="79" t="s">
        <v>715</v>
      </c>
      <c r="AH33" s="79"/>
      <c r="AI33" s="85" t="s">
        <v>705</v>
      </c>
      <c r="AJ33" s="79" t="b">
        <v>0</v>
      </c>
      <c r="AK33" s="79">
        <v>0</v>
      </c>
      <c r="AL33" s="85" t="s">
        <v>705</v>
      </c>
      <c r="AM33" s="79" t="s">
        <v>726</v>
      </c>
      <c r="AN33" s="79" t="b">
        <v>0</v>
      </c>
      <c r="AO33" s="85" t="s">
        <v>655</v>
      </c>
      <c r="AP33" s="79" t="s">
        <v>176</v>
      </c>
      <c r="AQ33" s="79">
        <v>0</v>
      </c>
      <c r="AR33" s="79">
        <v>0</v>
      </c>
      <c r="AS33" s="79"/>
      <c r="AT33" s="79"/>
      <c r="AU33" s="79"/>
      <c r="AV33" s="79"/>
      <c r="AW33" s="79"/>
      <c r="AX33" s="79"/>
      <c r="AY33" s="79"/>
      <c r="AZ33" s="79"/>
      <c r="BA33">
        <v>1</v>
      </c>
      <c r="BB33" s="78" t="str">
        <f>REPLACE(INDEX(GroupVertices[Group],MATCH(Edges25[[#This Row],[Vertex 1]],GroupVertices[Vertex],0)),1,1,"")</f>
        <v>3</v>
      </c>
      <c r="BC33" s="78" t="str">
        <f>REPLACE(INDEX(GroupVertices[Group],MATCH(Edges25[[#This Row],[Vertex 2]],GroupVertices[Vertex],0)),1,1,"")</f>
        <v>1</v>
      </c>
      <c r="BD33" s="48"/>
      <c r="BE33" s="49"/>
      <c r="BF33" s="48"/>
      <c r="BG33" s="49"/>
      <c r="BH33" s="48"/>
      <c r="BI33" s="49"/>
      <c r="BJ33" s="48"/>
      <c r="BK33" s="49"/>
      <c r="BL33" s="48"/>
    </row>
    <row r="34" spans="1:64" ht="15">
      <c r="A34" s="64" t="s">
        <v>241</v>
      </c>
      <c r="B34" s="64" t="s">
        <v>292</v>
      </c>
      <c r="C34" s="65"/>
      <c r="D34" s="66"/>
      <c r="E34" s="67"/>
      <c r="F34" s="68"/>
      <c r="G34" s="65"/>
      <c r="H34" s="69"/>
      <c r="I34" s="70"/>
      <c r="J34" s="70"/>
      <c r="K34" s="34" t="s">
        <v>65</v>
      </c>
      <c r="L34" s="77">
        <v>100</v>
      </c>
      <c r="M34" s="77"/>
      <c r="N34" s="72"/>
      <c r="O34" s="79" t="s">
        <v>321</v>
      </c>
      <c r="P34" s="81">
        <v>43774.89979166666</v>
      </c>
      <c r="Q34" s="79" t="s">
        <v>353</v>
      </c>
      <c r="R34" s="79"/>
      <c r="S34" s="79"/>
      <c r="T34" s="79"/>
      <c r="U34" s="79"/>
      <c r="V34" s="82" t="s">
        <v>498</v>
      </c>
      <c r="W34" s="81">
        <v>43774.89979166666</v>
      </c>
      <c r="X34" s="82" t="s">
        <v>549</v>
      </c>
      <c r="Y34" s="79"/>
      <c r="Z34" s="79"/>
      <c r="AA34" s="85" t="s">
        <v>639</v>
      </c>
      <c r="AB34" s="79"/>
      <c r="AC34" s="79" t="b">
        <v>0</v>
      </c>
      <c r="AD34" s="79">
        <v>0</v>
      </c>
      <c r="AE34" s="85" t="s">
        <v>705</v>
      </c>
      <c r="AF34" s="79" t="b">
        <v>0</v>
      </c>
      <c r="AG34" s="79" t="s">
        <v>715</v>
      </c>
      <c r="AH34" s="79"/>
      <c r="AI34" s="85" t="s">
        <v>705</v>
      </c>
      <c r="AJ34" s="79" t="b">
        <v>0</v>
      </c>
      <c r="AK34" s="79">
        <v>5</v>
      </c>
      <c r="AL34" s="85" t="s">
        <v>646</v>
      </c>
      <c r="AM34" s="79" t="s">
        <v>719</v>
      </c>
      <c r="AN34" s="79" t="b">
        <v>0</v>
      </c>
      <c r="AO34" s="85" t="s">
        <v>646</v>
      </c>
      <c r="AP34" s="79" t="s">
        <v>176</v>
      </c>
      <c r="AQ34" s="79">
        <v>0</v>
      </c>
      <c r="AR34" s="79">
        <v>0</v>
      </c>
      <c r="AS34" s="79"/>
      <c r="AT34" s="79"/>
      <c r="AU34" s="79"/>
      <c r="AV34" s="79"/>
      <c r="AW34" s="79"/>
      <c r="AX34" s="79"/>
      <c r="AY34" s="79"/>
      <c r="AZ34" s="79"/>
      <c r="BA34">
        <v>1</v>
      </c>
      <c r="BB34" s="78" t="str">
        <f>REPLACE(INDEX(GroupVertices[Group],MATCH(Edges25[[#This Row],[Vertex 1]],GroupVertices[Vertex],0)),1,1,"")</f>
        <v>5</v>
      </c>
      <c r="BC34" s="78" t="str">
        <f>REPLACE(INDEX(GroupVertices[Group],MATCH(Edges25[[#This Row],[Vertex 2]],GroupVertices[Vertex],0)),1,1,"")</f>
        <v>5</v>
      </c>
      <c r="BD34" s="48"/>
      <c r="BE34" s="49"/>
      <c r="BF34" s="48"/>
      <c r="BG34" s="49"/>
      <c r="BH34" s="48"/>
      <c r="BI34" s="49"/>
      <c r="BJ34" s="48"/>
      <c r="BK34" s="49"/>
      <c r="BL34" s="48"/>
    </row>
    <row r="35" spans="1:64" ht="15">
      <c r="A35" s="64" t="s">
        <v>242</v>
      </c>
      <c r="B35" s="64" t="s">
        <v>292</v>
      </c>
      <c r="C35" s="65"/>
      <c r="D35" s="66"/>
      <c r="E35" s="67"/>
      <c r="F35" s="68"/>
      <c r="G35" s="65"/>
      <c r="H35" s="69"/>
      <c r="I35" s="70"/>
      <c r="J35" s="70"/>
      <c r="K35" s="34" t="s">
        <v>65</v>
      </c>
      <c r="L35" s="77">
        <v>104</v>
      </c>
      <c r="M35" s="77"/>
      <c r="N35" s="72"/>
      <c r="O35" s="79" t="s">
        <v>321</v>
      </c>
      <c r="P35" s="81">
        <v>43774.900555555556</v>
      </c>
      <c r="Q35" s="79" t="s">
        <v>353</v>
      </c>
      <c r="R35" s="79"/>
      <c r="S35" s="79"/>
      <c r="T35" s="79"/>
      <c r="U35" s="79"/>
      <c r="V35" s="82" t="s">
        <v>499</v>
      </c>
      <c r="W35" s="81">
        <v>43774.900555555556</v>
      </c>
      <c r="X35" s="82" t="s">
        <v>550</v>
      </c>
      <c r="Y35" s="79"/>
      <c r="Z35" s="79"/>
      <c r="AA35" s="85" t="s">
        <v>640</v>
      </c>
      <c r="AB35" s="79"/>
      <c r="AC35" s="79" t="b">
        <v>0</v>
      </c>
      <c r="AD35" s="79">
        <v>0</v>
      </c>
      <c r="AE35" s="85" t="s">
        <v>705</v>
      </c>
      <c r="AF35" s="79" t="b">
        <v>0</v>
      </c>
      <c r="AG35" s="79" t="s">
        <v>715</v>
      </c>
      <c r="AH35" s="79"/>
      <c r="AI35" s="85" t="s">
        <v>705</v>
      </c>
      <c r="AJ35" s="79" t="b">
        <v>0</v>
      </c>
      <c r="AK35" s="79">
        <v>5</v>
      </c>
      <c r="AL35" s="85" t="s">
        <v>646</v>
      </c>
      <c r="AM35" s="79" t="s">
        <v>727</v>
      </c>
      <c r="AN35" s="79" t="b">
        <v>0</v>
      </c>
      <c r="AO35" s="85" t="s">
        <v>646</v>
      </c>
      <c r="AP35" s="79" t="s">
        <v>176</v>
      </c>
      <c r="AQ35" s="79">
        <v>0</v>
      </c>
      <c r="AR35" s="79">
        <v>0</v>
      </c>
      <c r="AS35" s="79"/>
      <c r="AT35" s="79"/>
      <c r="AU35" s="79"/>
      <c r="AV35" s="79"/>
      <c r="AW35" s="79"/>
      <c r="AX35" s="79"/>
      <c r="AY35" s="79"/>
      <c r="AZ35" s="79"/>
      <c r="BA35">
        <v>1</v>
      </c>
      <c r="BB35" s="78" t="str">
        <f>REPLACE(INDEX(GroupVertices[Group],MATCH(Edges25[[#This Row],[Vertex 1]],GroupVertices[Vertex],0)),1,1,"")</f>
        <v>5</v>
      </c>
      <c r="BC35" s="78" t="str">
        <f>REPLACE(INDEX(GroupVertices[Group],MATCH(Edges25[[#This Row],[Vertex 2]],GroupVertices[Vertex],0)),1,1,"")</f>
        <v>5</v>
      </c>
      <c r="BD35" s="48"/>
      <c r="BE35" s="49"/>
      <c r="BF35" s="48"/>
      <c r="BG35" s="49"/>
      <c r="BH35" s="48"/>
      <c r="BI35" s="49"/>
      <c r="BJ35" s="48"/>
      <c r="BK35" s="49"/>
      <c r="BL35" s="48"/>
    </row>
    <row r="36" spans="1:64" ht="15">
      <c r="A36" s="64" t="s">
        <v>243</v>
      </c>
      <c r="B36" s="64" t="s">
        <v>274</v>
      </c>
      <c r="C36" s="65"/>
      <c r="D36" s="66"/>
      <c r="E36" s="67"/>
      <c r="F36" s="68"/>
      <c r="G36" s="65"/>
      <c r="H36" s="69"/>
      <c r="I36" s="70"/>
      <c r="J36" s="70"/>
      <c r="K36" s="34" t="s">
        <v>65</v>
      </c>
      <c r="L36" s="77">
        <v>108</v>
      </c>
      <c r="M36" s="77"/>
      <c r="N36" s="72"/>
      <c r="O36" s="79" t="s">
        <v>321</v>
      </c>
      <c r="P36" s="81">
        <v>43773.86219907407</v>
      </c>
      <c r="Q36" s="79" t="s">
        <v>354</v>
      </c>
      <c r="R36" s="79"/>
      <c r="S36" s="79"/>
      <c r="T36" s="79" t="s">
        <v>288</v>
      </c>
      <c r="U36" s="79"/>
      <c r="V36" s="82" t="s">
        <v>500</v>
      </c>
      <c r="W36" s="81">
        <v>43773.86219907407</v>
      </c>
      <c r="X36" s="82" t="s">
        <v>551</v>
      </c>
      <c r="Y36" s="79"/>
      <c r="Z36" s="79"/>
      <c r="AA36" s="85" t="s">
        <v>641</v>
      </c>
      <c r="AB36" s="85" t="s">
        <v>655</v>
      </c>
      <c r="AC36" s="79" t="b">
        <v>0</v>
      </c>
      <c r="AD36" s="79">
        <v>0</v>
      </c>
      <c r="AE36" s="85" t="s">
        <v>706</v>
      </c>
      <c r="AF36" s="79" t="b">
        <v>0</v>
      </c>
      <c r="AG36" s="79" t="s">
        <v>715</v>
      </c>
      <c r="AH36" s="79"/>
      <c r="AI36" s="85" t="s">
        <v>705</v>
      </c>
      <c r="AJ36" s="79" t="b">
        <v>0</v>
      </c>
      <c r="AK36" s="79">
        <v>1</v>
      </c>
      <c r="AL36" s="85" t="s">
        <v>705</v>
      </c>
      <c r="AM36" s="79" t="s">
        <v>719</v>
      </c>
      <c r="AN36" s="79" t="b">
        <v>0</v>
      </c>
      <c r="AO36" s="85" t="s">
        <v>655</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c r="BE36" s="49"/>
      <c r="BF36" s="48"/>
      <c r="BG36" s="49"/>
      <c r="BH36" s="48"/>
      <c r="BI36" s="49"/>
      <c r="BJ36" s="48"/>
      <c r="BK36" s="49"/>
      <c r="BL36" s="48"/>
    </row>
    <row r="37" spans="1:64" ht="15">
      <c r="A37" s="64" t="s">
        <v>244</v>
      </c>
      <c r="B37" s="64" t="s">
        <v>243</v>
      </c>
      <c r="C37" s="65"/>
      <c r="D37" s="66"/>
      <c r="E37" s="67"/>
      <c r="F37" s="68"/>
      <c r="G37" s="65"/>
      <c r="H37" s="69"/>
      <c r="I37" s="70"/>
      <c r="J37" s="70"/>
      <c r="K37" s="34" t="s">
        <v>65</v>
      </c>
      <c r="L37" s="77">
        <v>110</v>
      </c>
      <c r="M37" s="77"/>
      <c r="N37" s="72"/>
      <c r="O37" s="79" t="s">
        <v>321</v>
      </c>
      <c r="P37" s="81">
        <v>43773.86371527778</v>
      </c>
      <c r="Q37" s="79" t="s">
        <v>355</v>
      </c>
      <c r="R37" s="79"/>
      <c r="S37" s="79"/>
      <c r="T37" s="79" t="s">
        <v>288</v>
      </c>
      <c r="U37" s="79"/>
      <c r="V37" s="82" t="s">
        <v>501</v>
      </c>
      <c r="W37" s="81">
        <v>43773.86371527778</v>
      </c>
      <c r="X37" s="82" t="s">
        <v>552</v>
      </c>
      <c r="Y37" s="79"/>
      <c r="Z37" s="79"/>
      <c r="AA37" s="85" t="s">
        <v>642</v>
      </c>
      <c r="AB37" s="79"/>
      <c r="AC37" s="79" t="b">
        <v>0</v>
      </c>
      <c r="AD37" s="79">
        <v>0</v>
      </c>
      <c r="AE37" s="85" t="s">
        <v>705</v>
      </c>
      <c r="AF37" s="79" t="b">
        <v>0</v>
      </c>
      <c r="AG37" s="79" t="s">
        <v>715</v>
      </c>
      <c r="AH37" s="79"/>
      <c r="AI37" s="85" t="s">
        <v>705</v>
      </c>
      <c r="AJ37" s="79" t="b">
        <v>0</v>
      </c>
      <c r="AK37" s="79">
        <v>1</v>
      </c>
      <c r="AL37" s="85" t="s">
        <v>641</v>
      </c>
      <c r="AM37" s="79" t="s">
        <v>728</v>
      </c>
      <c r="AN37" s="79" t="b">
        <v>0</v>
      </c>
      <c r="AO37" s="85" t="s">
        <v>641</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c r="BE37" s="49"/>
      <c r="BF37" s="48"/>
      <c r="BG37" s="49"/>
      <c r="BH37" s="48"/>
      <c r="BI37" s="49"/>
      <c r="BJ37" s="48"/>
      <c r="BK37" s="49"/>
      <c r="BL37" s="48"/>
    </row>
    <row r="38" spans="1:64" ht="15">
      <c r="A38" s="64" t="s">
        <v>245</v>
      </c>
      <c r="B38" s="64" t="s">
        <v>292</v>
      </c>
      <c r="C38" s="65"/>
      <c r="D38" s="66"/>
      <c r="E38" s="67"/>
      <c r="F38" s="68"/>
      <c r="G38" s="65"/>
      <c r="H38" s="69"/>
      <c r="I38" s="70"/>
      <c r="J38" s="70"/>
      <c r="K38" s="34" t="s">
        <v>65</v>
      </c>
      <c r="L38" s="77">
        <v>111</v>
      </c>
      <c r="M38" s="77"/>
      <c r="N38" s="72"/>
      <c r="O38" s="79" t="s">
        <v>321</v>
      </c>
      <c r="P38" s="81">
        <v>43774.89383101852</v>
      </c>
      <c r="Q38" s="79" t="s">
        <v>356</v>
      </c>
      <c r="R38" s="82" t="s">
        <v>411</v>
      </c>
      <c r="S38" s="79" t="s">
        <v>432</v>
      </c>
      <c r="T38" s="79" t="s">
        <v>451</v>
      </c>
      <c r="U38" s="79"/>
      <c r="V38" s="82" t="s">
        <v>502</v>
      </c>
      <c r="W38" s="81">
        <v>43774.89383101852</v>
      </c>
      <c r="X38" s="82" t="s">
        <v>553</v>
      </c>
      <c r="Y38" s="79"/>
      <c r="Z38" s="79"/>
      <c r="AA38" s="85" t="s">
        <v>643</v>
      </c>
      <c r="AB38" s="79"/>
      <c r="AC38" s="79" t="b">
        <v>0</v>
      </c>
      <c r="AD38" s="79">
        <v>1</v>
      </c>
      <c r="AE38" s="85" t="s">
        <v>705</v>
      </c>
      <c r="AF38" s="79" t="b">
        <v>1</v>
      </c>
      <c r="AG38" s="79" t="s">
        <v>715</v>
      </c>
      <c r="AH38" s="79"/>
      <c r="AI38" s="85" t="s">
        <v>662</v>
      </c>
      <c r="AJ38" s="79" t="b">
        <v>0</v>
      </c>
      <c r="AK38" s="79">
        <v>1</v>
      </c>
      <c r="AL38" s="85" t="s">
        <v>705</v>
      </c>
      <c r="AM38" s="79" t="s">
        <v>719</v>
      </c>
      <c r="AN38" s="79" t="b">
        <v>0</v>
      </c>
      <c r="AO38" s="85" t="s">
        <v>643</v>
      </c>
      <c r="AP38" s="79" t="s">
        <v>176</v>
      </c>
      <c r="AQ38" s="79">
        <v>0</v>
      </c>
      <c r="AR38" s="79">
        <v>0</v>
      </c>
      <c r="AS38" s="79"/>
      <c r="AT38" s="79"/>
      <c r="AU38" s="79"/>
      <c r="AV38" s="79"/>
      <c r="AW38" s="79"/>
      <c r="AX38" s="79"/>
      <c r="AY38" s="79"/>
      <c r="AZ38" s="79"/>
      <c r="BA38">
        <v>1</v>
      </c>
      <c r="BB38" s="78" t="str">
        <f>REPLACE(INDEX(GroupVertices[Group],MATCH(Edges25[[#This Row],[Vertex 1]],GroupVertices[Vertex],0)),1,1,"")</f>
        <v>5</v>
      </c>
      <c r="BC38" s="78" t="str">
        <f>REPLACE(INDEX(GroupVertices[Group],MATCH(Edges25[[#This Row],[Vertex 2]],GroupVertices[Vertex],0)),1,1,"")</f>
        <v>5</v>
      </c>
      <c r="BD38" s="48">
        <v>1</v>
      </c>
      <c r="BE38" s="49">
        <v>3.4482758620689653</v>
      </c>
      <c r="BF38" s="48">
        <v>0</v>
      </c>
      <c r="BG38" s="49">
        <v>0</v>
      </c>
      <c r="BH38" s="48">
        <v>0</v>
      </c>
      <c r="BI38" s="49">
        <v>0</v>
      </c>
      <c r="BJ38" s="48">
        <v>28</v>
      </c>
      <c r="BK38" s="49">
        <v>96.55172413793103</v>
      </c>
      <c r="BL38" s="48">
        <v>29</v>
      </c>
    </row>
    <row r="39" spans="1:64" ht="15">
      <c r="A39" s="64" t="s">
        <v>244</v>
      </c>
      <c r="B39" s="64" t="s">
        <v>245</v>
      </c>
      <c r="C39" s="65"/>
      <c r="D39" s="66"/>
      <c r="E39" s="67"/>
      <c r="F39" s="68"/>
      <c r="G39" s="65"/>
      <c r="H39" s="69"/>
      <c r="I39" s="70"/>
      <c r="J39" s="70"/>
      <c r="K39" s="34" t="s">
        <v>65</v>
      </c>
      <c r="L39" s="77">
        <v>113</v>
      </c>
      <c r="M39" s="77"/>
      <c r="N39" s="72"/>
      <c r="O39" s="79" t="s">
        <v>321</v>
      </c>
      <c r="P39" s="81">
        <v>43774.89486111111</v>
      </c>
      <c r="Q39" s="79" t="s">
        <v>357</v>
      </c>
      <c r="R39" s="79"/>
      <c r="S39" s="79"/>
      <c r="T39" s="79" t="s">
        <v>288</v>
      </c>
      <c r="U39" s="79"/>
      <c r="V39" s="82" t="s">
        <v>501</v>
      </c>
      <c r="W39" s="81">
        <v>43774.89486111111</v>
      </c>
      <c r="X39" s="82" t="s">
        <v>554</v>
      </c>
      <c r="Y39" s="79"/>
      <c r="Z39" s="79"/>
      <c r="AA39" s="85" t="s">
        <v>644</v>
      </c>
      <c r="AB39" s="79"/>
      <c r="AC39" s="79" t="b">
        <v>0</v>
      </c>
      <c r="AD39" s="79">
        <v>0</v>
      </c>
      <c r="AE39" s="85" t="s">
        <v>705</v>
      </c>
      <c r="AF39" s="79" t="b">
        <v>1</v>
      </c>
      <c r="AG39" s="79" t="s">
        <v>715</v>
      </c>
      <c r="AH39" s="79"/>
      <c r="AI39" s="85" t="s">
        <v>662</v>
      </c>
      <c r="AJ39" s="79" t="b">
        <v>0</v>
      </c>
      <c r="AK39" s="79">
        <v>1</v>
      </c>
      <c r="AL39" s="85" t="s">
        <v>643</v>
      </c>
      <c r="AM39" s="79" t="s">
        <v>728</v>
      </c>
      <c r="AN39" s="79" t="b">
        <v>0</v>
      </c>
      <c r="AO39" s="85" t="s">
        <v>643</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5</v>
      </c>
      <c r="BD39" s="48"/>
      <c r="BE39" s="49"/>
      <c r="BF39" s="48"/>
      <c r="BG39" s="49"/>
      <c r="BH39" s="48"/>
      <c r="BI39" s="49"/>
      <c r="BJ39" s="48"/>
      <c r="BK39" s="49"/>
      <c r="BL39" s="48"/>
    </row>
    <row r="40" spans="1:64" ht="15">
      <c r="A40" s="64" t="s">
        <v>244</v>
      </c>
      <c r="B40" s="64" t="s">
        <v>292</v>
      </c>
      <c r="C40" s="65"/>
      <c r="D40" s="66"/>
      <c r="E40" s="67"/>
      <c r="F40" s="68"/>
      <c r="G40" s="65"/>
      <c r="H40" s="69"/>
      <c r="I40" s="70"/>
      <c r="J40" s="70"/>
      <c r="K40" s="34" t="s">
        <v>65</v>
      </c>
      <c r="L40" s="77">
        <v>118</v>
      </c>
      <c r="M40" s="77"/>
      <c r="N40" s="72"/>
      <c r="O40" s="79" t="s">
        <v>321</v>
      </c>
      <c r="P40" s="81">
        <v>43774.90540509259</v>
      </c>
      <c r="Q40" s="79" t="s">
        <v>353</v>
      </c>
      <c r="R40" s="79"/>
      <c r="S40" s="79"/>
      <c r="T40" s="79"/>
      <c r="U40" s="79"/>
      <c r="V40" s="82" t="s">
        <v>501</v>
      </c>
      <c r="W40" s="81">
        <v>43774.90540509259</v>
      </c>
      <c r="X40" s="82" t="s">
        <v>555</v>
      </c>
      <c r="Y40" s="79"/>
      <c r="Z40" s="79"/>
      <c r="AA40" s="85" t="s">
        <v>645</v>
      </c>
      <c r="AB40" s="79"/>
      <c r="AC40" s="79" t="b">
        <v>0</v>
      </c>
      <c r="AD40" s="79">
        <v>0</v>
      </c>
      <c r="AE40" s="85" t="s">
        <v>705</v>
      </c>
      <c r="AF40" s="79" t="b">
        <v>0</v>
      </c>
      <c r="AG40" s="79" t="s">
        <v>715</v>
      </c>
      <c r="AH40" s="79"/>
      <c r="AI40" s="85" t="s">
        <v>705</v>
      </c>
      <c r="AJ40" s="79" t="b">
        <v>0</v>
      </c>
      <c r="AK40" s="79">
        <v>5</v>
      </c>
      <c r="AL40" s="85" t="s">
        <v>646</v>
      </c>
      <c r="AM40" s="79" t="s">
        <v>728</v>
      </c>
      <c r="AN40" s="79" t="b">
        <v>0</v>
      </c>
      <c r="AO40" s="85" t="s">
        <v>646</v>
      </c>
      <c r="AP40" s="79" t="s">
        <v>176</v>
      </c>
      <c r="AQ40" s="79">
        <v>0</v>
      </c>
      <c r="AR40" s="79">
        <v>0</v>
      </c>
      <c r="AS40" s="79"/>
      <c r="AT40" s="79"/>
      <c r="AU40" s="79"/>
      <c r="AV40" s="79"/>
      <c r="AW40" s="79"/>
      <c r="AX40" s="79"/>
      <c r="AY40" s="79"/>
      <c r="AZ40" s="79"/>
      <c r="BA40">
        <v>2</v>
      </c>
      <c r="BB40" s="78" t="str">
        <f>REPLACE(INDEX(GroupVertices[Group],MATCH(Edges25[[#This Row],[Vertex 1]],GroupVertices[Vertex],0)),1,1,"")</f>
        <v>1</v>
      </c>
      <c r="BC40" s="78" t="str">
        <f>REPLACE(INDEX(GroupVertices[Group],MATCH(Edges25[[#This Row],[Vertex 2]],GroupVertices[Vertex],0)),1,1,"")</f>
        <v>5</v>
      </c>
      <c r="BD40" s="48"/>
      <c r="BE40" s="49"/>
      <c r="BF40" s="48"/>
      <c r="BG40" s="49"/>
      <c r="BH40" s="48"/>
      <c r="BI40" s="49"/>
      <c r="BJ40" s="48"/>
      <c r="BK40" s="49"/>
      <c r="BL40" s="48"/>
    </row>
    <row r="41" spans="1:64" ht="15">
      <c r="A41" s="64" t="s">
        <v>246</v>
      </c>
      <c r="B41" s="64" t="s">
        <v>247</v>
      </c>
      <c r="C41" s="65"/>
      <c r="D41" s="66"/>
      <c r="E41" s="67"/>
      <c r="F41" s="68"/>
      <c r="G41" s="65"/>
      <c r="H41" s="69"/>
      <c r="I41" s="70"/>
      <c r="J41" s="70"/>
      <c r="K41" s="34" t="s">
        <v>66</v>
      </c>
      <c r="L41" s="77">
        <v>122</v>
      </c>
      <c r="M41" s="77"/>
      <c r="N41" s="72"/>
      <c r="O41" s="79" t="s">
        <v>321</v>
      </c>
      <c r="P41" s="81">
        <v>43774.89871527778</v>
      </c>
      <c r="Q41" s="79" t="s">
        <v>358</v>
      </c>
      <c r="R41" s="82" t="s">
        <v>412</v>
      </c>
      <c r="S41" s="79" t="s">
        <v>435</v>
      </c>
      <c r="T41" s="79" t="s">
        <v>451</v>
      </c>
      <c r="U41" s="82" t="s">
        <v>463</v>
      </c>
      <c r="V41" s="82" t="s">
        <v>463</v>
      </c>
      <c r="W41" s="81">
        <v>43774.89871527778</v>
      </c>
      <c r="X41" s="82" t="s">
        <v>556</v>
      </c>
      <c r="Y41" s="79"/>
      <c r="Z41" s="79"/>
      <c r="AA41" s="85" t="s">
        <v>646</v>
      </c>
      <c r="AB41" s="79"/>
      <c r="AC41" s="79" t="b">
        <v>0</v>
      </c>
      <c r="AD41" s="79">
        <v>12</v>
      </c>
      <c r="AE41" s="85" t="s">
        <v>705</v>
      </c>
      <c r="AF41" s="79" t="b">
        <v>0</v>
      </c>
      <c r="AG41" s="79" t="s">
        <v>715</v>
      </c>
      <c r="AH41" s="79"/>
      <c r="AI41" s="85" t="s">
        <v>705</v>
      </c>
      <c r="AJ41" s="79" t="b">
        <v>0</v>
      </c>
      <c r="AK41" s="79">
        <v>5</v>
      </c>
      <c r="AL41" s="85" t="s">
        <v>705</v>
      </c>
      <c r="AM41" s="79" t="s">
        <v>719</v>
      </c>
      <c r="AN41" s="79" t="b">
        <v>0</v>
      </c>
      <c r="AO41" s="85" t="s">
        <v>646</v>
      </c>
      <c r="AP41" s="79" t="s">
        <v>176</v>
      </c>
      <c r="AQ41" s="79">
        <v>0</v>
      </c>
      <c r="AR41" s="79">
        <v>0</v>
      </c>
      <c r="AS41" s="79"/>
      <c r="AT41" s="79"/>
      <c r="AU41" s="79"/>
      <c r="AV41" s="79"/>
      <c r="AW41" s="79"/>
      <c r="AX41" s="79"/>
      <c r="AY41" s="79"/>
      <c r="AZ41" s="79"/>
      <c r="BA41">
        <v>1</v>
      </c>
      <c r="BB41" s="78" t="str">
        <f>REPLACE(INDEX(GroupVertices[Group],MATCH(Edges25[[#This Row],[Vertex 1]],GroupVertices[Vertex],0)),1,1,"")</f>
        <v>5</v>
      </c>
      <c r="BC41" s="78" t="str">
        <f>REPLACE(INDEX(GroupVertices[Group],MATCH(Edges25[[#This Row],[Vertex 2]],GroupVertices[Vertex],0)),1,1,"")</f>
        <v>5</v>
      </c>
      <c r="BD41" s="48">
        <v>1</v>
      </c>
      <c r="BE41" s="49">
        <v>2.7027027027027026</v>
      </c>
      <c r="BF41" s="48">
        <v>0</v>
      </c>
      <c r="BG41" s="49">
        <v>0</v>
      </c>
      <c r="BH41" s="48">
        <v>0</v>
      </c>
      <c r="BI41" s="49">
        <v>0</v>
      </c>
      <c r="BJ41" s="48">
        <v>36</v>
      </c>
      <c r="BK41" s="49">
        <v>97.29729729729729</v>
      </c>
      <c r="BL41" s="48">
        <v>37</v>
      </c>
    </row>
    <row r="42" spans="1:64" ht="15">
      <c r="A42" s="64" t="s">
        <v>247</v>
      </c>
      <c r="B42" s="64" t="s">
        <v>292</v>
      </c>
      <c r="C42" s="65"/>
      <c r="D42" s="66"/>
      <c r="E42" s="67"/>
      <c r="F42" s="68"/>
      <c r="G42" s="65"/>
      <c r="H42" s="69"/>
      <c r="I42" s="70"/>
      <c r="J42" s="70"/>
      <c r="K42" s="34" t="s">
        <v>65</v>
      </c>
      <c r="L42" s="77">
        <v>123</v>
      </c>
      <c r="M42" s="77"/>
      <c r="N42" s="72"/>
      <c r="O42" s="79" t="s">
        <v>321</v>
      </c>
      <c r="P42" s="81">
        <v>43775.03800925926</v>
      </c>
      <c r="Q42" s="79" t="s">
        <v>353</v>
      </c>
      <c r="R42" s="79"/>
      <c r="S42" s="79"/>
      <c r="T42" s="79"/>
      <c r="U42" s="79"/>
      <c r="V42" s="82" t="s">
        <v>503</v>
      </c>
      <c r="W42" s="81">
        <v>43775.03800925926</v>
      </c>
      <c r="X42" s="82" t="s">
        <v>557</v>
      </c>
      <c r="Y42" s="79"/>
      <c r="Z42" s="79"/>
      <c r="AA42" s="85" t="s">
        <v>647</v>
      </c>
      <c r="AB42" s="79"/>
      <c r="AC42" s="79" t="b">
        <v>0</v>
      </c>
      <c r="AD42" s="79">
        <v>0</v>
      </c>
      <c r="AE42" s="85" t="s">
        <v>705</v>
      </c>
      <c r="AF42" s="79" t="b">
        <v>0</v>
      </c>
      <c r="AG42" s="79" t="s">
        <v>715</v>
      </c>
      <c r="AH42" s="79"/>
      <c r="AI42" s="85" t="s">
        <v>705</v>
      </c>
      <c r="AJ42" s="79" t="b">
        <v>0</v>
      </c>
      <c r="AK42" s="79">
        <v>5</v>
      </c>
      <c r="AL42" s="85" t="s">
        <v>646</v>
      </c>
      <c r="AM42" s="79" t="s">
        <v>720</v>
      </c>
      <c r="AN42" s="79" t="b">
        <v>0</v>
      </c>
      <c r="AO42" s="85" t="s">
        <v>646</v>
      </c>
      <c r="AP42" s="79" t="s">
        <v>176</v>
      </c>
      <c r="AQ42" s="79">
        <v>0</v>
      </c>
      <c r="AR42" s="79">
        <v>0</v>
      </c>
      <c r="AS42" s="79"/>
      <c r="AT42" s="79"/>
      <c r="AU42" s="79"/>
      <c r="AV42" s="79"/>
      <c r="AW42" s="79"/>
      <c r="AX42" s="79"/>
      <c r="AY42" s="79"/>
      <c r="AZ42" s="79"/>
      <c r="BA42">
        <v>1</v>
      </c>
      <c r="BB42" s="78" t="str">
        <f>REPLACE(INDEX(GroupVertices[Group],MATCH(Edges25[[#This Row],[Vertex 1]],GroupVertices[Vertex],0)),1,1,"")</f>
        <v>5</v>
      </c>
      <c r="BC42" s="78" t="str">
        <f>REPLACE(INDEX(GroupVertices[Group],MATCH(Edges25[[#This Row],[Vertex 2]],GroupVertices[Vertex],0)),1,1,"")</f>
        <v>5</v>
      </c>
      <c r="BD42" s="48"/>
      <c r="BE42" s="49"/>
      <c r="BF42" s="48"/>
      <c r="BG42" s="49"/>
      <c r="BH42" s="48"/>
      <c r="BI42" s="49"/>
      <c r="BJ42" s="48"/>
      <c r="BK42" s="49"/>
      <c r="BL42" s="48"/>
    </row>
    <row r="43" spans="1:64" ht="15">
      <c r="A43" s="64" t="s">
        <v>248</v>
      </c>
      <c r="B43" s="64" t="s">
        <v>247</v>
      </c>
      <c r="C43" s="65"/>
      <c r="D43" s="66"/>
      <c r="E43" s="67"/>
      <c r="F43" s="68"/>
      <c r="G43" s="65"/>
      <c r="H43" s="69"/>
      <c r="I43" s="70"/>
      <c r="J43" s="70"/>
      <c r="K43" s="34" t="s">
        <v>65</v>
      </c>
      <c r="L43" s="77">
        <v>126</v>
      </c>
      <c r="M43" s="77"/>
      <c r="N43" s="72"/>
      <c r="O43" s="79" t="s">
        <v>321</v>
      </c>
      <c r="P43" s="81">
        <v>43775.21119212963</v>
      </c>
      <c r="Q43" s="79" t="s">
        <v>353</v>
      </c>
      <c r="R43" s="79"/>
      <c r="S43" s="79"/>
      <c r="T43" s="79"/>
      <c r="U43" s="79"/>
      <c r="V43" s="82" t="s">
        <v>504</v>
      </c>
      <c r="W43" s="81">
        <v>43775.21119212963</v>
      </c>
      <c r="X43" s="82" t="s">
        <v>558</v>
      </c>
      <c r="Y43" s="79"/>
      <c r="Z43" s="79"/>
      <c r="AA43" s="85" t="s">
        <v>648</v>
      </c>
      <c r="AB43" s="79"/>
      <c r="AC43" s="79" t="b">
        <v>0</v>
      </c>
      <c r="AD43" s="79">
        <v>0</v>
      </c>
      <c r="AE43" s="85" t="s">
        <v>705</v>
      </c>
      <c r="AF43" s="79" t="b">
        <v>0</v>
      </c>
      <c r="AG43" s="79" t="s">
        <v>715</v>
      </c>
      <c r="AH43" s="79"/>
      <c r="AI43" s="85" t="s">
        <v>705</v>
      </c>
      <c r="AJ43" s="79" t="b">
        <v>0</v>
      </c>
      <c r="AK43" s="79">
        <v>5</v>
      </c>
      <c r="AL43" s="85" t="s">
        <v>646</v>
      </c>
      <c r="AM43" s="79" t="s">
        <v>722</v>
      </c>
      <c r="AN43" s="79" t="b">
        <v>0</v>
      </c>
      <c r="AO43" s="85" t="s">
        <v>646</v>
      </c>
      <c r="AP43" s="79" t="s">
        <v>176</v>
      </c>
      <c r="AQ43" s="79">
        <v>0</v>
      </c>
      <c r="AR43" s="79">
        <v>0</v>
      </c>
      <c r="AS43" s="79"/>
      <c r="AT43" s="79"/>
      <c r="AU43" s="79"/>
      <c r="AV43" s="79"/>
      <c r="AW43" s="79"/>
      <c r="AX43" s="79"/>
      <c r="AY43" s="79"/>
      <c r="AZ43" s="79"/>
      <c r="BA43">
        <v>1</v>
      </c>
      <c r="BB43" s="78" t="str">
        <f>REPLACE(INDEX(GroupVertices[Group],MATCH(Edges25[[#This Row],[Vertex 1]],GroupVertices[Vertex],0)),1,1,"")</f>
        <v>5</v>
      </c>
      <c r="BC43" s="78" t="str">
        <f>REPLACE(INDEX(GroupVertices[Group],MATCH(Edges25[[#This Row],[Vertex 2]],GroupVertices[Vertex],0)),1,1,"")</f>
        <v>5</v>
      </c>
      <c r="BD43" s="48"/>
      <c r="BE43" s="49"/>
      <c r="BF43" s="48"/>
      <c r="BG43" s="49"/>
      <c r="BH43" s="48"/>
      <c r="BI43" s="49"/>
      <c r="BJ43" s="48"/>
      <c r="BK43" s="49"/>
      <c r="BL43" s="48"/>
    </row>
    <row r="44" spans="1:64" ht="15">
      <c r="A44" s="64" t="s">
        <v>249</v>
      </c>
      <c r="B44" s="64" t="s">
        <v>249</v>
      </c>
      <c r="C44" s="65"/>
      <c r="D44" s="66"/>
      <c r="E44" s="67"/>
      <c r="F44" s="68"/>
      <c r="G44" s="65"/>
      <c r="H44" s="69"/>
      <c r="I44" s="70"/>
      <c r="J44" s="70"/>
      <c r="K44" s="34" t="s">
        <v>65</v>
      </c>
      <c r="L44" s="77">
        <v>130</v>
      </c>
      <c r="M44" s="77"/>
      <c r="N44" s="72"/>
      <c r="O44" s="79" t="s">
        <v>176</v>
      </c>
      <c r="P44" s="81">
        <v>43775.45140046296</v>
      </c>
      <c r="Q44" s="79" t="s">
        <v>359</v>
      </c>
      <c r="R44" s="82" t="s">
        <v>413</v>
      </c>
      <c r="S44" s="79" t="s">
        <v>432</v>
      </c>
      <c r="T44" s="79"/>
      <c r="U44" s="79"/>
      <c r="V44" s="82" t="s">
        <v>505</v>
      </c>
      <c r="W44" s="81">
        <v>43775.45140046296</v>
      </c>
      <c r="X44" s="82" t="s">
        <v>559</v>
      </c>
      <c r="Y44" s="79"/>
      <c r="Z44" s="79"/>
      <c r="AA44" s="85" t="s">
        <v>649</v>
      </c>
      <c r="AB44" s="79"/>
      <c r="AC44" s="79" t="b">
        <v>0</v>
      </c>
      <c r="AD44" s="79">
        <v>0</v>
      </c>
      <c r="AE44" s="85" t="s">
        <v>705</v>
      </c>
      <c r="AF44" s="79" t="b">
        <v>1</v>
      </c>
      <c r="AG44" s="79" t="s">
        <v>715</v>
      </c>
      <c r="AH44" s="79"/>
      <c r="AI44" s="85" t="s">
        <v>693</v>
      </c>
      <c r="AJ44" s="79" t="b">
        <v>0</v>
      </c>
      <c r="AK44" s="79">
        <v>0</v>
      </c>
      <c r="AL44" s="85" t="s">
        <v>705</v>
      </c>
      <c r="AM44" s="79" t="s">
        <v>720</v>
      </c>
      <c r="AN44" s="79" t="b">
        <v>0</v>
      </c>
      <c r="AO44" s="85" t="s">
        <v>649</v>
      </c>
      <c r="AP44" s="79" t="s">
        <v>176</v>
      </c>
      <c r="AQ44" s="79">
        <v>0</v>
      </c>
      <c r="AR44" s="79">
        <v>0</v>
      </c>
      <c r="AS44" s="79"/>
      <c r="AT44" s="79"/>
      <c r="AU44" s="79"/>
      <c r="AV44" s="79"/>
      <c r="AW44" s="79"/>
      <c r="AX44" s="79"/>
      <c r="AY44" s="79"/>
      <c r="AZ44" s="79"/>
      <c r="BA44">
        <v>1</v>
      </c>
      <c r="BB44" s="78" t="str">
        <f>REPLACE(INDEX(GroupVertices[Group],MATCH(Edges25[[#This Row],[Vertex 1]],GroupVertices[Vertex],0)),1,1,"")</f>
        <v>4</v>
      </c>
      <c r="BC44" s="78" t="str">
        <f>REPLACE(INDEX(GroupVertices[Group],MATCH(Edges25[[#This Row],[Vertex 2]],GroupVertices[Vertex],0)),1,1,"")</f>
        <v>4</v>
      </c>
      <c r="BD44" s="48">
        <v>0</v>
      </c>
      <c r="BE44" s="49">
        <v>0</v>
      </c>
      <c r="BF44" s="48">
        <v>0</v>
      </c>
      <c r="BG44" s="49">
        <v>0</v>
      </c>
      <c r="BH44" s="48">
        <v>0</v>
      </c>
      <c r="BI44" s="49">
        <v>0</v>
      </c>
      <c r="BJ44" s="48">
        <v>24</v>
      </c>
      <c r="BK44" s="49">
        <v>100</v>
      </c>
      <c r="BL44" s="48">
        <v>24</v>
      </c>
    </row>
    <row r="45" spans="1:64" ht="15">
      <c r="A45" s="64" t="s">
        <v>250</v>
      </c>
      <c r="B45" s="64" t="s">
        <v>293</v>
      </c>
      <c r="C45" s="65"/>
      <c r="D45" s="66"/>
      <c r="E45" s="67"/>
      <c r="F45" s="68"/>
      <c r="G45" s="65"/>
      <c r="H45" s="69"/>
      <c r="I45" s="70"/>
      <c r="J45" s="70"/>
      <c r="K45" s="34" t="s">
        <v>65</v>
      </c>
      <c r="L45" s="77">
        <v>131</v>
      </c>
      <c r="M45" s="77"/>
      <c r="N45" s="72"/>
      <c r="O45" s="79" t="s">
        <v>321</v>
      </c>
      <c r="P45" s="81">
        <v>43775.7959375</v>
      </c>
      <c r="Q45" s="79" t="s">
        <v>360</v>
      </c>
      <c r="R45" s="82" t="s">
        <v>413</v>
      </c>
      <c r="S45" s="79" t="s">
        <v>432</v>
      </c>
      <c r="T45" s="79" t="s">
        <v>452</v>
      </c>
      <c r="U45" s="79"/>
      <c r="V45" s="82" t="s">
        <v>506</v>
      </c>
      <c r="W45" s="81">
        <v>43775.7959375</v>
      </c>
      <c r="X45" s="82" t="s">
        <v>560</v>
      </c>
      <c r="Y45" s="79"/>
      <c r="Z45" s="79"/>
      <c r="AA45" s="85" t="s">
        <v>650</v>
      </c>
      <c r="AB45" s="79"/>
      <c r="AC45" s="79" t="b">
        <v>0</v>
      </c>
      <c r="AD45" s="79">
        <v>0</v>
      </c>
      <c r="AE45" s="85" t="s">
        <v>705</v>
      </c>
      <c r="AF45" s="79" t="b">
        <v>1</v>
      </c>
      <c r="AG45" s="79" t="s">
        <v>715</v>
      </c>
      <c r="AH45" s="79"/>
      <c r="AI45" s="85" t="s">
        <v>693</v>
      </c>
      <c r="AJ45" s="79" t="b">
        <v>0</v>
      </c>
      <c r="AK45" s="79">
        <v>0</v>
      </c>
      <c r="AL45" s="85" t="s">
        <v>705</v>
      </c>
      <c r="AM45" s="79" t="s">
        <v>722</v>
      </c>
      <c r="AN45" s="79" t="b">
        <v>0</v>
      </c>
      <c r="AO45" s="85" t="s">
        <v>650</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42</v>
      </c>
      <c r="BK45" s="49">
        <v>100</v>
      </c>
      <c r="BL45" s="48">
        <v>42</v>
      </c>
    </row>
    <row r="46" spans="1:64" ht="15">
      <c r="A46" s="64" t="s">
        <v>251</v>
      </c>
      <c r="B46" s="64" t="s">
        <v>251</v>
      </c>
      <c r="C46" s="65"/>
      <c r="D46" s="66"/>
      <c r="E46" s="67"/>
      <c r="F46" s="68"/>
      <c r="G46" s="65"/>
      <c r="H46" s="69"/>
      <c r="I46" s="70"/>
      <c r="J46" s="70"/>
      <c r="K46" s="34" t="s">
        <v>65</v>
      </c>
      <c r="L46" s="77">
        <v>133</v>
      </c>
      <c r="M46" s="77"/>
      <c r="N46" s="72"/>
      <c r="O46" s="79" t="s">
        <v>176</v>
      </c>
      <c r="P46" s="81">
        <v>43777.20959490741</v>
      </c>
      <c r="Q46" s="79" t="s">
        <v>361</v>
      </c>
      <c r="R46" s="82" t="s">
        <v>408</v>
      </c>
      <c r="S46" s="79" t="s">
        <v>432</v>
      </c>
      <c r="T46" s="79"/>
      <c r="U46" s="79"/>
      <c r="V46" s="82" t="s">
        <v>507</v>
      </c>
      <c r="W46" s="81">
        <v>43777.20959490741</v>
      </c>
      <c r="X46" s="82" t="s">
        <v>561</v>
      </c>
      <c r="Y46" s="79"/>
      <c r="Z46" s="79"/>
      <c r="AA46" s="85" t="s">
        <v>651</v>
      </c>
      <c r="AB46" s="79"/>
      <c r="AC46" s="79" t="b">
        <v>0</v>
      </c>
      <c r="AD46" s="79">
        <v>0</v>
      </c>
      <c r="AE46" s="85" t="s">
        <v>705</v>
      </c>
      <c r="AF46" s="79" t="b">
        <v>1</v>
      </c>
      <c r="AG46" s="79" t="s">
        <v>715</v>
      </c>
      <c r="AH46" s="79"/>
      <c r="AI46" s="85" t="s">
        <v>655</v>
      </c>
      <c r="AJ46" s="79" t="b">
        <v>0</v>
      </c>
      <c r="AK46" s="79">
        <v>0</v>
      </c>
      <c r="AL46" s="85" t="s">
        <v>705</v>
      </c>
      <c r="AM46" s="79" t="s">
        <v>719</v>
      </c>
      <c r="AN46" s="79" t="b">
        <v>0</v>
      </c>
      <c r="AO46" s="85" t="s">
        <v>651</v>
      </c>
      <c r="AP46" s="79" t="s">
        <v>176</v>
      </c>
      <c r="AQ46" s="79">
        <v>0</v>
      </c>
      <c r="AR46" s="79">
        <v>0</v>
      </c>
      <c r="AS46" s="79"/>
      <c r="AT46" s="79"/>
      <c r="AU46" s="79"/>
      <c r="AV46" s="79"/>
      <c r="AW46" s="79"/>
      <c r="AX46" s="79"/>
      <c r="AY46" s="79"/>
      <c r="AZ46" s="79"/>
      <c r="BA46">
        <v>1</v>
      </c>
      <c r="BB46" s="78" t="str">
        <f>REPLACE(INDEX(GroupVertices[Group],MATCH(Edges25[[#This Row],[Vertex 1]],GroupVertices[Vertex],0)),1,1,"")</f>
        <v>4</v>
      </c>
      <c r="BC46" s="78" t="str">
        <f>REPLACE(INDEX(GroupVertices[Group],MATCH(Edges25[[#This Row],[Vertex 2]],GroupVertices[Vertex],0)),1,1,"")</f>
        <v>4</v>
      </c>
      <c r="BD46" s="48">
        <v>1</v>
      </c>
      <c r="BE46" s="49">
        <v>33.333333333333336</v>
      </c>
      <c r="BF46" s="48">
        <v>0</v>
      </c>
      <c r="BG46" s="49">
        <v>0</v>
      </c>
      <c r="BH46" s="48">
        <v>0</v>
      </c>
      <c r="BI46" s="49">
        <v>0</v>
      </c>
      <c r="BJ46" s="48">
        <v>2</v>
      </c>
      <c r="BK46" s="49">
        <v>66.66666666666667</v>
      </c>
      <c r="BL46" s="48">
        <v>3</v>
      </c>
    </row>
    <row r="47" spans="1:64" ht="15">
      <c r="A47" s="64" t="s">
        <v>252</v>
      </c>
      <c r="B47" s="64" t="s">
        <v>292</v>
      </c>
      <c r="C47" s="65"/>
      <c r="D47" s="66"/>
      <c r="E47" s="67"/>
      <c r="F47" s="68"/>
      <c r="G47" s="65"/>
      <c r="H47" s="69"/>
      <c r="I47" s="70"/>
      <c r="J47" s="70"/>
      <c r="K47" s="34" t="s">
        <v>65</v>
      </c>
      <c r="L47" s="77">
        <v>135</v>
      </c>
      <c r="M47" s="77"/>
      <c r="N47" s="72"/>
      <c r="O47" s="79" t="s">
        <v>321</v>
      </c>
      <c r="P47" s="81">
        <v>43770.69137731481</v>
      </c>
      <c r="Q47" s="79" t="s">
        <v>362</v>
      </c>
      <c r="R47" s="82" t="s">
        <v>414</v>
      </c>
      <c r="S47" s="79" t="s">
        <v>436</v>
      </c>
      <c r="T47" s="79" t="s">
        <v>453</v>
      </c>
      <c r="U47" s="79"/>
      <c r="V47" s="82" t="s">
        <v>508</v>
      </c>
      <c r="W47" s="81">
        <v>43770.69137731481</v>
      </c>
      <c r="X47" s="82" t="s">
        <v>562</v>
      </c>
      <c r="Y47" s="79"/>
      <c r="Z47" s="79"/>
      <c r="AA47" s="85" t="s">
        <v>652</v>
      </c>
      <c r="AB47" s="79"/>
      <c r="AC47" s="79" t="b">
        <v>0</v>
      </c>
      <c r="AD47" s="79">
        <v>0</v>
      </c>
      <c r="AE47" s="85" t="s">
        <v>705</v>
      </c>
      <c r="AF47" s="79" t="b">
        <v>0</v>
      </c>
      <c r="AG47" s="79" t="s">
        <v>715</v>
      </c>
      <c r="AH47" s="79"/>
      <c r="AI47" s="85" t="s">
        <v>705</v>
      </c>
      <c r="AJ47" s="79" t="b">
        <v>0</v>
      </c>
      <c r="AK47" s="79">
        <v>1</v>
      </c>
      <c r="AL47" s="85" t="s">
        <v>705</v>
      </c>
      <c r="AM47" s="79" t="s">
        <v>719</v>
      </c>
      <c r="AN47" s="79" t="b">
        <v>0</v>
      </c>
      <c r="AO47" s="85" t="s">
        <v>652</v>
      </c>
      <c r="AP47" s="79" t="s">
        <v>731</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5</v>
      </c>
      <c r="BD47" s="48"/>
      <c r="BE47" s="49"/>
      <c r="BF47" s="48"/>
      <c r="BG47" s="49"/>
      <c r="BH47" s="48"/>
      <c r="BI47" s="49"/>
      <c r="BJ47" s="48"/>
      <c r="BK47" s="49"/>
      <c r="BL47" s="48"/>
    </row>
    <row r="48" spans="1:64" ht="15">
      <c r="A48" s="64" t="s">
        <v>252</v>
      </c>
      <c r="B48" s="64" t="s">
        <v>304</v>
      </c>
      <c r="C48" s="65"/>
      <c r="D48" s="66"/>
      <c r="E48" s="67"/>
      <c r="F48" s="68"/>
      <c r="G48" s="65"/>
      <c r="H48" s="69"/>
      <c r="I48" s="70"/>
      <c r="J48" s="70"/>
      <c r="K48" s="34" t="s">
        <v>65</v>
      </c>
      <c r="L48" s="77">
        <v>147</v>
      </c>
      <c r="M48" s="77"/>
      <c r="N48" s="72"/>
      <c r="O48" s="79" t="s">
        <v>321</v>
      </c>
      <c r="P48" s="81">
        <v>43772.19819444444</v>
      </c>
      <c r="Q48" s="79" t="s">
        <v>363</v>
      </c>
      <c r="R48" s="82" t="s">
        <v>414</v>
      </c>
      <c r="S48" s="79" t="s">
        <v>436</v>
      </c>
      <c r="T48" s="79" t="s">
        <v>453</v>
      </c>
      <c r="U48" s="79"/>
      <c r="V48" s="82" t="s">
        <v>508</v>
      </c>
      <c r="W48" s="81">
        <v>43772.19819444444</v>
      </c>
      <c r="X48" s="82" t="s">
        <v>563</v>
      </c>
      <c r="Y48" s="79"/>
      <c r="Z48" s="79"/>
      <c r="AA48" s="85" t="s">
        <v>653</v>
      </c>
      <c r="AB48" s="79"/>
      <c r="AC48" s="79" t="b">
        <v>0</v>
      </c>
      <c r="AD48" s="79">
        <v>0</v>
      </c>
      <c r="AE48" s="85" t="s">
        <v>705</v>
      </c>
      <c r="AF48" s="79" t="b">
        <v>0</v>
      </c>
      <c r="AG48" s="79" t="s">
        <v>715</v>
      </c>
      <c r="AH48" s="79"/>
      <c r="AI48" s="85" t="s">
        <v>705</v>
      </c>
      <c r="AJ48" s="79" t="b">
        <v>0</v>
      </c>
      <c r="AK48" s="79">
        <v>1</v>
      </c>
      <c r="AL48" s="85" t="s">
        <v>652</v>
      </c>
      <c r="AM48" s="79" t="s">
        <v>719</v>
      </c>
      <c r="AN48" s="79" t="b">
        <v>0</v>
      </c>
      <c r="AO48" s="85" t="s">
        <v>652</v>
      </c>
      <c r="AP48" s="79" t="s">
        <v>176</v>
      </c>
      <c r="AQ48" s="79">
        <v>0</v>
      </c>
      <c r="AR48" s="79">
        <v>0</v>
      </c>
      <c r="AS48" s="79"/>
      <c r="AT48" s="79"/>
      <c r="AU48" s="79"/>
      <c r="AV48" s="79"/>
      <c r="AW48" s="79"/>
      <c r="AX48" s="79"/>
      <c r="AY48" s="79"/>
      <c r="AZ48" s="79"/>
      <c r="BA48">
        <v>2</v>
      </c>
      <c r="BB48" s="78" t="str">
        <f>REPLACE(INDEX(GroupVertices[Group],MATCH(Edges25[[#This Row],[Vertex 1]],GroupVertices[Vertex],0)),1,1,"")</f>
        <v>2</v>
      </c>
      <c r="BC48" s="78" t="str">
        <f>REPLACE(INDEX(GroupVertices[Group],MATCH(Edges25[[#This Row],[Vertex 2]],GroupVertices[Vertex],0)),1,1,"")</f>
        <v>2</v>
      </c>
      <c r="BD48" s="48"/>
      <c r="BE48" s="49"/>
      <c r="BF48" s="48"/>
      <c r="BG48" s="49"/>
      <c r="BH48" s="48"/>
      <c r="BI48" s="49"/>
      <c r="BJ48" s="48"/>
      <c r="BK48" s="49"/>
      <c r="BL48" s="48"/>
    </row>
    <row r="49" spans="1:64" ht="15">
      <c r="A49" s="64" t="s">
        <v>252</v>
      </c>
      <c r="B49" s="64" t="s">
        <v>307</v>
      </c>
      <c r="C49" s="65"/>
      <c r="D49" s="66"/>
      <c r="E49" s="67"/>
      <c r="F49" s="68"/>
      <c r="G49" s="65"/>
      <c r="H49" s="69"/>
      <c r="I49" s="70"/>
      <c r="J49" s="70"/>
      <c r="K49" s="34" t="s">
        <v>65</v>
      </c>
      <c r="L49" s="77">
        <v>152</v>
      </c>
      <c r="M49" s="77"/>
      <c r="N49" s="72"/>
      <c r="O49" s="79" t="s">
        <v>321</v>
      </c>
      <c r="P49" s="81">
        <v>43781.58734953704</v>
      </c>
      <c r="Q49" s="79" t="s">
        <v>364</v>
      </c>
      <c r="R49" s="82" t="s">
        <v>415</v>
      </c>
      <c r="S49" s="79" t="s">
        <v>436</v>
      </c>
      <c r="T49" s="79" t="s">
        <v>454</v>
      </c>
      <c r="U49" s="79"/>
      <c r="V49" s="82" t="s">
        <v>508</v>
      </c>
      <c r="W49" s="81">
        <v>43781.58734953704</v>
      </c>
      <c r="X49" s="82" t="s">
        <v>564</v>
      </c>
      <c r="Y49" s="79"/>
      <c r="Z49" s="79"/>
      <c r="AA49" s="85" t="s">
        <v>654</v>
      </c>
      <c r="AB49" s="79"/>
      <c r="AC49" s="79" t="b">
        <v>0</v>
      </c>
      <c r="AD49" s="79">
        <v>0</v>
      </c>
      <c r="AE49" s="85" t="s">
        <v>705</v>
      </c>
      <c r="AF49" s="79" t="b">
        <v>0</v>
      </c>
      <c r="AG49" s="79" t="s">
        <v>715</v>
      </c>
      <c r="AH49" s="79"/>
      <c r="AI49" s="85" t="s">
        <v>705</v>
      </c>
      <c r="AJ49" s="79" t="b">
        <v>0</v>
      </c>
      <c r="AK49" s="79">
        <v>0</v>
      </c>
      <c r="AL49" s="85" t="s">
        <v>705</v>
      </c>
      <c r="AM49" s="79" t="s">
        <v>719</v>
      </c>
      <c r="AN49" s="79" t="b">
        <v>0</v>
      </c>
      <c r="AO49" s="85" t="s">
        <v>654</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c r="BE49" s="49"/>
      <c r="BF49" s="48"/>
      <c r="BG49" s="49"/>
      <c r="BH49" s="48"/>
      <c r="BI49" s="49"/>
      <c r="BJ49" s="48"/>
      <c r="BK49" s="49"/>
      <c r="BL49" s="48"/>
    </row>
    <row r="50" spans="1:64" ht="15">
      <c r="A50" s="64" t="s">
        <v>253</v>
      </c>
      <c r="B50" s="64" t="s">
        <v>274</v>
      </c>
      <c r="C50" s="65"/>
      <c r="D50" s="66"/>
      <c r="E50" s="67"/>
      <c r="F50" s="68"/>
      <c r="G50" s="65"/>
      <c r="H50" s="69"/>
      <c r="I50" s="70"/>
      <c r="J50" s="70"/>
      <c r="K50" s="34" t="s">
        <v>65</v>
      </c>
      <c r="L50" s="77">
        <v>167</v>
      </c>
      <c r="M50" s="77"/>
      <c r="N50" s="72"/>
      <c r="O50" s="79" t="s">
        <v>321</v>
      </c>
      <c r="P50" s="81">
        <v>43773.79589120371</v>
      </c>
      <c r="Q50" s="79" t="s">
        <v>365</v>
      </c>
      <c r="R50" s="79"/>
      <c r="S50" s="79"/>
      <c r="T50" s="79" t="s">
        <v>288</v>
      </c>
      <c r="U50" s="79"/>
      <c r="V50" s="82" t="s">
        <v>509</v>
      </c>
      <c r="W50" s="81">
        <v>43773.79589120371</v>
      </c>
      <c r="X50" s="82" t="s">
        <v>565</v>
      </c>
      <c r="Y50" s="79"/>
      <c r="Z50" s="79"/>
      <c r="AA50" s="85" t="s">
        <v>655</v>
      </c>
      <c r="AB50" s="79"/>
      <c r="AC50" s="79" t="b">
        <v>0</v>
      </c>
      <c r="AD50" s="79">
        <v>146</v>
      </c>
      <c r="AE50" s="85" t="s">
        <v>705</v>
      </c>
      <c r="AF50" s="79" t="b">
        <v>0</v>
      </c>
      <c r="AG50" s="79" t="s">
        <v>715</v>
      </c>
      <c r="AH50" s="79"/>
      <c r="AI50" s="85" t="s">
        <v>705</v>
      </c>
      <c r="AJ50" s="79" t="b">
        <v>0</v>
      </c>
      <c r="AK50" s="79">
        <v>57</v>
      </c>
      <c r="AL50" s="85" t="s">
        <v>705</v>
      </c>
      <c r="AM50" s="79" t="s">
        <v>720</v>
      </c>
      <c r="AN50" s="79" t="b">
        <v>0</v>
      </c>
      <c r="AO50" s="85" t="s">
        <v>655</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0</v>
      </c>
      <c r="BE50" s="49">
        <v>0</v>
      </c>
      <c r="BF50" s="48">
        <v>0</v>
      </c>
      <c r="BG50" s="49">
        <v>0</v>
      </c>
      <c r="BH50" s="48">
        <v>0</v>
      </c>
      <c r="BI50" s="49">
        <v>0</v>
      </c>
      <c r="BJ50" s="48">
        <v>12</v>
      </c>
      <c r="BK50" s="49">
        <v>100</v>
      </c>
      <c r="BL50" s="48">
        <v>12</v>
      </c>
    </row>
    <row r="51" spans="1:64" ht="15">
      <c r="A51" s="64" t="s">
        <v>254</v>
      </c>
      <c r="B51" s="64" t="s">
        <v>254</v>
      </c>
      <c r="C51" s="65"/>
      <c r="D51" s="66"/>
      <c r="E51" s="67"/>
      <c r="F51" s="68"/>
      <c r="G51" s="65"/>
      <c r="H51" s="69"/>
      <c r="I51" s="70"/>
      <c r="J51" s="70"/>
      <c r="K51" s="34" t="s">
        <v>65</v>
      </c>
      <c r="L51" s="77">
        <v>168</v>
      </c>
      <c r="M51" s="77"/>
      <c r="N51" s="72"/>
      <c r="O51" s="79" t="s">
        <v>176</v>
      </c>
      <c r="P51" s="81">
        <v>43773.79728009259</v>
      </c>
      <c r="Q51" s="79" t="s">
        <v>366</v>
      </c>
      <c r="R51" s="79"/>
      <c r="S51" s="79"/>
      <c r="T51" s="79" t="s">
        <v>455</v>
      </c>
      <c r="U51" s="79"/>
      <c r="V51" s="82" t="s">
        <v>510</v>
      </c>
      <c r="W51" s="81">
        <v>43773.79728009259</v>
      </c>
      <c r="X51" s="82" t="s">
        <v>566</v>
      </c>
      <c r="Y51" s="79"/>
      <c r="Z51" s="79"/>
      <c r="AA51" s="85" t="s">
        <v>656</v>
      </c>
      <c r="AB51" s="79"/>
      <c r="AC51" s="79" t="b">
        <v>0</v>
      </c>
      <c r="AD51" s="79">
        <v>4</v>
      </c>
      <c r="AE51" s="85" t="s">
        <v>705</v>
      </c>
      <c r="AF51" s="79" t="b">
        <v>0</v>
      </c>
      <c r="AG51" s="79" t="s">
        <v>715</v>
      </c>
      <c r="AH51" s="79"/>
      <c r="AI51" s="85" t="s">
        <v>705</v>
      </c>
      <c r="AJ51" s="79" t="b">
        <v>0</v>
      </c>
      <c r="AK51" s="79">
        <v>1</v>
      </c>
      <c r="AL51" s="85" t="s">
        <v>705</v>
      </c>
      <c r="AM51" s="79" t="s">
        <v>720</v>
      </c>
      <c r="AN51" s="79" t="b">
        <v>0</v>
      </c>
      <c r="AO51" s="85" t="s">
        <v>656</v>
      </c>
      <c r="AP51" s="79" t="s">
        <v>731</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2</v>
      </c>
      <c r="BE51" s="49">
        <v>9.090909090909092</v>
      </c>
      <c r="BF51" s="48">
        <v>0</v>
      </c>
      <c r="BG51" s="49">
        <v>0</v>
      </c>
      <c r="BH51" s="48">
        <v>0</v>
      </c>
      <c r="BI51" s="49">
        <v>0</v>
      </c>
      <c r="BJ51" s="48">
        <v>20</v>
      </c>
      <c r="BK51" s="49">
        <v>90.9090909090909</v>
      </c>
      <c r="BL51" s="48">
        <v>22</v>
      </c>
    </row>
    <row r="52" spans="1:64" ht="15">
      <c r="A52" s="64" t="s">
        <v>253</v>
      </c>
      <c r="B52" s="64" t="s">
        <v>254</v>
      </c>
      <c r="C52" s="65"/>
      <c r="D52" s="66"/>
      <c r="E52" s="67"/>
      <c r="F52" s="68"/>
      <c r="G52" s="65"/>
      <c r="H52" s="69"/>
      <c r="I52" s="70"/>
      <c r="J52" s="70"/>
      <c r="K52" s="34" t="s">
        <v>65</v>
      </c>
      <c r="L52" s="77">
        <v>169</v>
      </c>
      <c r="M52" s="77"/>
      <c r="N52" s="72"/>
      <c r="O52" s="79" t="s">
        <v>321</v>
      </c>
      <c r="P52" s="81">
        <v>43773.79782407408</v>
      </c>
      <c r="Q52" s="79" t="s">
        <v>367</v>
      </c>
      <c r="R52" s="79"/>
      <c r="S52" s="79"/>
      <c r="T52" s="79"/>
      <c r="U52" s="79"/>
      <c r="V52" s="82" t="s">
        <v>509</v>
      </c>
      <c r="W52" s="81">
        <v>43773.79782407408</v>
      </c>
      <c r="X52" s="82" t="s">
        <v>567</v>
      </c>
      <c r="Y52" s="79"/>
      <c r="Z52" s="79"/>
      <c r="AA52" s="85" t="s">
        <v>657</v>
      </c>
      <c r="AB52" s="79"/>
      <c r="AC52" s="79" t="b">
        <v>0</v>
      </c>
      <c r="AD52" s="79">
        <v>0</v>
      </c>
      <c r="AE52" s="85" t="s">
        <v>705</v>
      </c>
      <c r="AF52" s="79" t="b">
        <v>0</v>
      </c>
      <c r="AG52" s="79" t="s">
        <v>715</v>
      </c>
      <c r="AH52" s="79"/>
      <c r="AI52" s="85" t="s">
        <v>705</v>
      </c>
      <c r="AJ52" s="79" t="b">
        <v>0</v>
      </c>
      <c r="AK52" s="79">
        <v>1</v>
      </c>
      <c r="AL52" s="85" t="s">
        <v>656</v>
      </c>
      <c r="AM52" s="79" t="s">
        <v>720</v>
      </c>
      <c r="AN52" s="79" t="b">
        <v>0</v>
      </c>
      <c r="AO52" s="85" t="s">
        <v>656</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2</v>
      </c>
      <c r="BE52" s="49">
        <v>9.523809523809524</v>
      </c>
      <c r="BF52" s="48">
        <v>0</v>
      </c>
      <c r="BG52" s="49">
        <v>0</v>
      </c>
      <c r="BH52" s="48">
        <v>0</v>
      </c>
      <c r="BI52" s="49">
        <v>0</v>
      </c>
      <c r="BJ52" s="48">
        <v>19</v>
      </c>
      <c r="BK52" s="49">
        <v>90.47619047619048</v>
      </c>
      <c r="BL52" s="48">
        <v>21</v>
      </c>
    </row>
    <row r="53" spans="1:64" ht="15">
      <c r="A53" s="64" t="s">
        <v>255</v>
      </c>
      <c r="B53" s="64" t="s">
        <v>255</v>
      </c>
      <c r="C53" s="65"/>
      <c r="D53" s="66"/>
      <c r="E53" s="67"/>
      <c r="F53" s="68"/>
      <c r="G53" s="65"/>
      <c r="H53" s="69"/>
      <c r="I53" s="70"/>
      <c r="J53" s="70"/>
      <c r="K53" s="34" t="s">
        <v>65</v>
      </c>
      <c r="L53" s="77">
        <v>170</v>
      </c>
      <c r="M53" s="77"/>
      <c r="N53" s="72"/>
      <c r="O53" s="79" t="s">
        <v>176</v>
      </c>
      <c r="P53" s="81">
        <v>43773.803506944445</v>
      </c>
      <c r="Q53" s="79" t="s">
        <v>368</v>
      </c>
      <c r="R53" s="79"/>
      <c r="S53" s="79"/>
      <c r="T53" s="79" t="s">
        <v>288</v>
      </c>
      <c r="U53" s="82" t="s">
        <v>464</v>
      </c>
      <c r="V53" s="82" t="s">
        <v>464</v>
      </c>
      <c r="W53" s="81">
        <v>43773.803506944445</v>
      </c>
      <c r="X53" s="82" t="s">
        <v>568</v>
      </c>
      <c r="Y53" s="79"/>
      <c r="Z53" s="79"/>
      <c r="AA53" s="85" t="s">
        <v>658</v>
      </c>
      <c r="AB53" s="85" t="s">
        <v>701</v>
      </c>
      <c r="AC53" s="79" t="b">
        <v>0</v>
      </c>
      <c r="AD53" s="79">
        <v>30</v>
      </c>
      <c r="AE53" s="85" t="s">
        <v>712</v>
      </c>
      <c r="AF53" s="79" t="b">
        <v>0</v>
      </c>
      <c r="AG53" s="79" t="s">
        <v>715</v>
      </c>
      <c r="AH53" s="79"/>
      <c r="AI53" s="85" t="s">
        <v>705</v>
      </c>
      <c r="AJ53" s="79" t="b">
        <v>0</v>
      </c>
      <c r="AK53" s="79">
        <v>14</v>
      </c>
      <c r="AL53" s="85" t="s">
        <v>705</v>
      </c>
      <c r="AM53" s="79" t="s">
        <v>720</v>
      </c>
      <c r="AN53" s="79" t="b">
        <v>0</v>
      </c>
      <c r="AO53" s="85" t="s">
        <v>701</v>
      </c>
      <c r="AP53" s="79" t="s">
        <v>731</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2</v>
      </c>
      <c r="BE53" s="49">
        <v>10.526315789473685</v>
      </c>
      <c r="BF53" s="48">
        <v>0</v>
      </c>
      <c r="BG53" s="49">
        <v>0</v>
      </c>
      <c r="BH53" s="48">
        <v>0</v>
      </c>
      <c r="BI53" s="49">
        <v>0</v>
      </c>
      <c r="BJ53" s="48">
        <v>17</v>
      </c>
      <c r="BK53" s="49">
        <v>89.47368421052632</v>
      </c>
      <c r="BL53" s="48">
        <v>19</v>
      </c>
    </row>
    <row r="54" spans="1:64" ht="15">
      <c r="A54" s="64" t="s">
        <v>253</v>
      </c>
      <c r="B54" s="64" t="s">
        <v>255</v>
      </c>
      <c r="C54" s="65"/>
      <c r="D54" s="66"/>
      <c r="E54" s="67"/>
      <c r="F54" s="68"/>
      <c r="G54" s="65"/>
      <c r="H54" s="69"/>
      <c r="I54" s="70"/>
      <c r="J54" s="70"/>
      <c r="K54" s="34" t="s">
        <v>65</v>
      </c>
      <c r="L54" s="77">
        <v>171</v>
      </c>
      <c r="M54" s="77"/>
      <c r="N54" s="72"/>
      <c r="O54" s="79" t="s">
        <v>321</v>
      </c>
      <c r="P54" s="81">
        <v>43773.810902777775</v>
      </c>
      <c r="Q54" s="79" t="s">
        <v>369</v>
      </c>
      <c r="R54" s="79"/>
      <c r="S54" s="79"/>
      <c r="T54" s="79" t="s">
        <v>288</v>
      </c>
      <c r="U54" s="82" t="s">
        <v>464</v>
      </c>
      <c r="V54" s="82" t="s">
        <v>464</v>
      </c>
      <c r="W54" s="81">
        <v>43773.810902777775</v>
      </c>
      <c r="X54" s="82" t="s">
        <v>569</v>
      </c>
      <c r="Y54" s="79"/>
      <c r="Z54" s="79"/>
      <c r="AA54" s="85" t="s">
        <v>659</v>
      </c>
      <c r="AB54" s="79"/>
      <c r="AC54" s="79" t="b">
        <v>0</v>
      </c>
      <c r="AD54" s="79">
        <v>0</v>
      </c>
      <c r="AE54" s="85" t="s">
        <v>705</v>
      </c>
      <c r="AF54" s="79" t="b">
        <v>0</v>
      </c>
      <c r="AG54" s="79" t="s">
        <v>715</v>
      </c>
      <c r="AH54" s="79"/>
      <c r="AI54" s="85" t="s">
        <v>705</v>
      </c>
      <c r="AJ54" s="79" t="b">
        <v>0</v>
      </c>
      <c r="AK54" s="79">
        <v>14</v>
      </c>
      <c r="AL54" s="85" t="s">
        <v>658</v>
      </c>
      <c r="AM54" s="79" t="s">
        <v>720</v>
      </c>
      <c r="AN54" s="79" t="b">
        <v>0</v>
      </c>
      <c r="AO54" s="85" t="s">
        <v>658</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2</v>
      </c>
      <c r="BE54" s="49">
        <v>9.523809523809524</v>
      </c>
      <c r="BF54" s="48">
        <v>0</v>
      </c>
      <c r="BG54" s="49">
        <v>0</v>
      </c>
      <c r="BH54" s="48">
        <v>0</v>
      </c>
      <c r="BI54" s="49">
        <v>0</v>
      </c>
      <c r="BJ54" s="48">
        <v>19</v>
      </c>
      <c r="BK54" s="49">
        <v>90.47619047619048</v>
      </c>
      <c r="BL54" s="48">
        <v>21</v>
      </c>
    </row>
    <row r="55" spans="1:64" ht="15">
      <c r="A55" s="64" t="s">
        <v>256</v>
      </c>
      <c r="B55" s="64" t="s">
        <v>256</v>
      </c>
      <c r="C55" s="65"/>
      <c r="D55" s="66"/>
      <c r="E55" s="67"/>
      <c r="F55" s="68"/>
      <c r="G55" s="65"/>
      <c r="H55" s="69"/>
      <c r="I55" s="70"/>
      <c r="J55" s="70"/>
      <c r="K55" s="34" t="s">
        <v>65</v>
      </c>
      <c r="L55" s="77">
        <v>172</v>
      </c>
      <c r="M55" s="77"/>
      <c r="N55" s="72"/>
      <c r="O55" s="79" t="s">
        <v>176</v>
      </c>
      <c r="P55" s="81">
        <v>43772.66667824074</v>
      </c>
      <c r="Q55" s="79" t="s">
        <v>370</v>
      </c>
      <c r="R55" s="82" t="s">
        <v>416</v>
      </c>
      <c r="S55" s="79" t="s">
        <v>437</v>
      </c>
      <c r="T55" s="79"/>
      <c r="U55" s="79"/>
      <c r="V55" s="82" t="s">
        <v>511</v>
      </c>
      <c r="W55" s="81">
        <v>43772.66667824074</v>
      </c>
      <c r="X55" s="82" t="s">
        <v>570</v>
      </c>
      <c r="Y55" s="79"/>
      <c r="Z55" s="79"/>
      <c r="AA55" s="85" t="s">
        <v>660</v>
      </c>
      <c r="AB55" s="79"/>
      <c r="AC55" s="79" t="b">
        <v>0</v>
      </c>
      <c r="AD55" s="79">
        <v>321</v>
      </c>
      <c r="AE55" s="85" t="s">
        <v>705</v>
      </c>
      <c r="AF55" s="79" t="b">
        <v>0</v>
      </c>
      <c r="AG55" s="79" t="s">
        <v>715</v>
      </c>
      <c r="AH55" s="79"/>
      <c r="AI55" s="85" t="s">
        <v>705</v>
      </c>
      <c r="AJ55" s="79" t="b">
        <v>0</v>
      </c>
      <c r="AK55" s="79">
        <v>108</v>
      </c>
      <c r="AL55" s="85" t="s">
        <v>705</v>
      </c>
      <c r="AM55" s="79" t="s">
        <v>724</v>
      </c>
      <c r="AN55" s="79" t="b">
        <v>0</v>
      </c>
      <c r="AO55" s="85" t="s">
        <v>660</v>
      </c>
      <c r="AP55" s="79" t="s">
        <v>731</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3.125</v>
      </c>
      <c r="BF55" s="48">
        <v>1</v>
      </c>
      <c r="BG55" s="49">
        <v>3.125</v>
      </c>
      <c r="BH55" s="48">
        <v>0</v>
      </c>
      <c r="BI55" s="49">
        <v>0</v>
      </c>
      <c r="BJ55" s="48">
        <v>30</v>
      </c>
      <c r="BK55" s="49">
        <v>93.75</v>
      </c>
      <c r="BL55" s="48">
        <v>32</v>
      </c>
    </row>
    <row r="56" spans="1:64" ht="15">
      <c r="A56" s="64" t="s">
        <v>253</v>
      </c>
      <c r="B56" s="64" t="s">
        <v>256</v>
      </c>
      <c r="C56" s="65"/>
      <c r="D56" s="66"/>
      <c r="E56" s="67"/>
      <c r="F56" s="68"/>
      <c r="G56" s="65"/>
      <c r="H56" s="69"/>
      <c r="I56" s="70"/>
      <c r="J56" s="70"/>
      <c r="K56" s="34" t="s">
        <v>65</v>
      </c>
      <c r="L56" s="77">
        <v>173</v>
      </c>
      <c r="M56" s="77"/>
      <c r="N56" s="72"/>
      <c r="O56" s="79" t="s">
        <v>321</v>
      </c>
      <c r="P56" s="81">
        <v>43773.813206018516</v>
      </c>
      <c r="Q56" s="79" t="s">
        <v>371</v>
      </c>
      <c r="R56" s="79"/>
      <c r="S56" s="79"/>
      <c r="T56" s="79"/>
      <c r="U56" s="79"/>
      <c r="V56" s="82" t="s">
        <v>509</v>
      </c>
      <c r="W56" s="81">
        <v>43773.813206018516</v>
      </c>
      <c r="X56" s="82" t="s">
        <v>571</v>
      </c>
      <c r="Y56" s="79"/>
      <c r="Z56" s="79"/>
      <c r="AA56" s="85" t="s">
        <v>661</v>
      </c>
      <c r="AB56" s="79"/>
      <c r="AC56" s="79" t="b">
        <v>0</v>
      </c>
      <c r="AD56" s="79">
        <v>0</v>
      </c>
      <c r="AE56" s="85" t="s">
        <v>705</v>
      </c>
      <c r="AF56" s="79" t="b">
        <v>0</v>
      </c>
      <c r="AG56" s="79" t="s">
        <v>715</v>
      </c>
      <c r="AH56" s="79"/>
      <c r="AI56" s="85" t="s">
        <v>705</v>
      </c>
      <c r="AJ56" s="79" t="b">
        <v>0</v>
      </c>
      <c r="AK56" s="79">
        <v>108</v>
      </c>
      <c r="AL56" s="85" t="s">
        <v>660</v>
      </c>
      <c r="AM56" s="79" t="s">
        <v>720</v>
      </c>
      <c r="AN56" s="79" t="b">
        <v>0</v>
      </c>
      <c r="AO56" s="85" t="s">
        <v>660</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26</v>
      </c>
      <c r="BK56" s="49">
        <v>100</v>
      </c>
      <c r="BL56" s="48">
        <v>26</v>
      </c>
    </row>
    <row r="57" spans="1:64" ht="15">
      <c r="A57" s="64" t="s">
        <v>253</v>
      </c>
      <c r="B57" s="64" t="s">
        <v>246</v>
      </c>
      <c r="C57" s="65"/>
      <c r="D57" s="66"/>
      <c r="E57" s="67"/>
      <c r="F57" s="68"/>
      <c r="G57" s="65"/>
      <c r="H57" s="69"/>
      <c r="I57" s="70"/>
      <c r="J57" s="70"/>
      <c r="K57" s="34" t="s">
        <v>66</v>
      </c>
      <c r="L57" s="77">
        <v>175</v>
      </c>
      <c r="M57" s="77"/>
      <c r="N57" s="72"/>
      <c r="O57" s="79" t="s">
        <v>321</v>
      </c>
      <c r="P57" s="81">
        <v>43774.57979166666</v>
      </c>
      <c r="Q57" s="79" t="s">
        <v>372</v>
      </c>
      <c r="R57" s="79" t="s">
        <v>417</v>
      </c>
      <c r="S57" s="79" t="s">
        <v>438</v>
      </c>
      <c r="T57" s="79" t="s">
        <v>451</v>
      </c>
      <c r="U57" s="79"/>
      <c r="V57" s="82" t="s">
        <v>509</v>
      </c>
      <c r="W57" s="81">
        <v>43774.57979166666</v>
      </c>
      <c r="X57" s="82" t="s">
        <v>572</v>
      </c>
      <c r="Y57" s="79"/>
      <c r="Z57" s="79"/>
      <c r="AA57" s="85" t="s">
        <v>662</v>
      </c>
      <c r="AB57" s="79"/>
      <c r="AC57" s="79" t="b">
        <v>0</v>
      </c>
      <c r="AD57" s="79">
        <v>4</v>
      </c>
      <c r="AE57" s="85" t="s">
        <v>705</v>
      </c>
      <c r="AF57" s="79" t="b">
        <v>1</v>
      </c>
      <c r="AG57" s="79" t="s">
        <v>715</v>
      </c>
      <c r="AH57" s="79"/>
      <c r="AI57" s="85" t="s">
        <v>634</v>
      </c>
      <c r="AJ57" s="79" t="b">
        <v>0</v>
      </c>
      <c r="AK57" s="79">
        <v>1</v>
      </c>
      <c r="AL57" s="85" t="s">
        <v>705</v>
      </c>
      <c r="AM57" s="79" t="s">
        <v>720</v>
      </c>
      <c r="AN57" s="79" t="b">
        <v>0</v>
      </c>
      <c r="AO57" s="85" t="s">
        <v>662</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5</v>
      </c>
      <c r="BD57" s="48">
        <v>0</v>
      </c>
      <c r="BE57" s="49">
        <v>0</v>
      </c>
      <c r="BF57" s="48">
        <v>0</v>
      </c>
      <c r="BG57" s="49">
        <v>0</v>
      </c>
      <c r="BH57" s="48">
        <v>0</v>
      </c>
      <c r="BI57" s="49">
        <v>0</v>
      </c>
      <c r="BJ57" s="48">
        <v>18</v>
      </c>
      <c r="BK57" s="49">
        <v>100</v>
      </c>
      <c r="BL57" s="48">
        <v>18</v>
      </c>
    </row>
    <row r="58" spans="1:64" ht="15">
      <c r="A58" s="64" t="s">
        <v>257</v>
      </c>
      <c r="B58" s="64" t="s">
        <v>257</v>
      </c>
      <c r="C58" s="65"/>
      <c r="D58" s="66"/>
      <c r="E58" s="67"/>
      <c r="F58" s="68"/>
      <c r="G58" s="65"/>
      <c r="H58" s="69"/>
      <c r="I58" s="70"/>
      <c r="J58" s="70"/>
      <c r="K58" s="34" t="s">
        <v>65</v>
      </c>
      <c r="L58" s="77">
        <v>176</v>
      </c>
      <c r="M58" s="77"/>
      <c r="N58" s="72"/>
      <c r="O58" s="79" t="s">
        <v>176</v>
      </c>
      <c r="P58" s="81">
        <v>43773.89618055556</v>
      </c>
      <c r="Q58" s="79" t="s">
        <v>373</v>
      </c>
      <c r="R58" s="79" t="s">
        <v>418</v>
      </c>
      <c r="S58" s="79" t="s">
        <v>439</v>
      </c>
      <c r="T58" s="79" t="s">
        <v>456</v>
      </c>
      <c r="U58" s="79"/>
      <c r="V58" s="82" t="s">
        <v>512</v>
      </c>
      <c r="W58" s="81">
        <v>43773.89618055556</v>
      </c>
      <c r="X58" s="82" t="s">
        <v>573</v>
      </c>
      <c r="Y58" s="79"/>
      <c r="Z58" s="79"/>
      <c r="AA58" s="85" t="s">
        <v>663</v>
      </c>
      <c r="AB58" s="79"/>
      <c r="AC58" s="79" t="b">
        <v>0</v>
      </c>
      <c r="AD58" s="79">
        <v>37</v>
      </c>
      <c r="AE58" s="85" t="s">
        <v>705</v>
      </c>
      <c r="AF58" s="79" t="b">
        <v>1</v>
      </c>
      <c r="AG58" s="79" t="s">
        <v>715</v>
      </c>
      <c r="AH58" s="79"/>
      <c r="AI58" s="85" t="s">
        <v>718</v>
      </c>
      <c r="AJ58" s="79" t="b">
        <v>0</v>
      </c>
      <c r="AK58" s="79">
        <v>33</v>
      </c>
      <c r="AL58" s="85" t="s">
        <v>705</v>
      </c>
      <c r="AM58" s="79" t="s">
        <v>719</v>
      </c>
      <c r="AN58" s="79" t="b">
        <v>0</v>
      </c>
      <c r="AO58" s="85" t="s">
        <v>663</v>
      </c>
      <c r="AP58" s="79" t="s">
        <v>731</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19</v>
      </c>
      <c r="BK58" s="49">
        <v>100</v>
      </c>
      <c r="BL58" s="48">
        <v>19</v>
      </c>
    </row>
    <row r="59" spans="1:64" ht="15">
      <c r="A59" s="64" t="s">
        <v>253</v>
      </c>
      <c r="B59" s="64" t="s">
        <v>257</v>
      </c>
      <c r="C59" s="65"/>
      <c r="D59" s="66"/>
      <c r="E59" s="67"/>
      <c r="F59" s="68"/>
      <c r="G59" s="65"/>
      <c r="H59" s="69"/>
      <c r="I59" s="70"/>
      <c r="J59" s="70"/>
      <c r="K59" s="34" t="s">
        <v>65</v>
      </c>
      <c r="L59" s="77">
        <v>177</v>
      </c>
      <c r="M59" s="77"/>
      <c r="N59" s="72"/>
      <c r="O59" s="79" t="s">
        <v>321</v>
      </c>
      <c r="P59" s="81">
        <v>43775.43446759259</v>
      </c>
      <c r="Q59" s="79" t="s">
        <v>374</v>
      </c>
      <c r="R59" s="79"/>
      <c r="S59" s="79"/>
      <c r="T59" s="79" t="s">
        <v>456</v>
      </c>
      <c r="U59" s="79"/>
      <c r="V59" s="82" t="s">
        <v>509</v>
      </c>
      <c r="W59" s="81">
        <v>43775.43446759259</v>
      </c>
      <c r="X59" s="82" t="s">
        <v>574</v>
      </c>
      <c r="Y59" s="79"/>
      <c r="Z59" s="79"/>
      <c r="AA59" s="85" t="s">
        <v>664</v>
      </c>
      <c r="AB59" s="79"/>
      <c r="AC59" s="79" t="b">
        <v>0</v>
      </c>
      <c r="AD59" s="79">
        <v>0</v>
      </c>
      <c r="AE59" s="85" t="s">
        <v>705</v>
      </c>
      <c r="AF59" s="79" t="b">
        <v>1</v>
      </c>
      <c r="AG59" s="79" t="s">
        <v>715</v>
      </c>
      <c r="AH59" s="79"/>
      <c r="AI59" s="85" t="s">
        <v>718</v>
      </c>
      <c r="AJ59" s="79" t="b">
        <v>0</v>
      </c>
      <c r="AK59" s="79">
        <v>33</v>
      </c>
      <c r="AL59" s="85" t="s">
        <v>663</v>
      </c>
      <c r="AM59" s="79" t="s">
        <v>720</v>
      </c>
      <c r="AN59" s="79" t="b">
        <v>0</v>
      </c>
      <c r="AO59" s="85" t="s">
        <v>663</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22</v>
      </c>
      <c r="BK59" s="49">
        <v>100</v>
      </c>
      <c r="BL59" s="48">
        <v>22</v>
      </c>
    </row>
    <row r="60" spans="1:64" ht="15">
      <c r="A60" s="64" t="s">
        <v>258</v>
      </c>
      <c r="B60" s="64" t="s">
        <v>258</v>
      </c>
      <c r="C60" s="65"/>
      <c r="D60" s="66"/>
      <c r="E60" s="67"/>
      <c r="F60" s="68"/>
      <c r="G60" s="65"/>
      <c r="H60" s="69"/>
      <c r="I60" s="70"/>
      <c r="J60" s="70"/>
      <c r="K60" s="34" t="s">
        <v>65</v>
      </c>
      <c r="L60" s="77">
        <v>178</v>
      </c>
      <c r="M60" s="77"/>
      <c r="N60" s="72"/>
      <c r="O60" s="79" t="s">
        <v>176</v>
      </c>
      <c r="P60" s="81">
        <v>43775.44596064815</v>
      </c>
      <c r="Q60" s="79" t="s">
        <v>375</v>
      </c>
      <c r="R60" s="82" t="s">
        <v>419</v>
      </c>
      <c r="S60" s="79" t="s">
        <v>440</v>
      </c>
      <c r="T60" s="79" t="s">
        <v>457</v>
      </c>
      <c r="U60" s="79"/>
      <c r="V60" s="82" t="s">
        <v>513</v>
      </c>
      <c r="W60" s="81">
        <v>43775.44596064815</v>
      </c>
      <c r="X60" s="82" t="s">
        <v>575</v>
      </c>
      <c r="Y60" s="79"/>
      <c r="Z60" s="79"/>
      <c r="AA60" s="85" t="s">
        <v>665</v>
      </c>
      <c r="AB60" s="85" t="s">
        <v>702</v>
      </c>
      <c r="AC60" s="79" t="b">
        <v>0</v>
      </c>
      <c r="AD60" s="79">
        <v>5</v>
      </c>
      <c r="AE60" s="85" t="s">
        <v>713</v>
      </c>
      <c r="AF60" s="79" t="b">
        <v>0</v>
      </c>
      <c r="AG60" s="79" t="s">
        <v>715</v>
      </c>
      <c r="AH60" s="79"/>
      <c r="AI60" s="85" t="s">
        <v>705</v>
      </c>
      <c r="AJ60" s="79" t="b">
        <v>0</v>
      </c>
      <c r="AK60" s="79">
        <v>2</v>
      </c>
      <c r="AL60" s="85" t="s">
        <v>705</v>
      </c>
      <c r="AM60" s="79" t="s">
        <v>720</v>
      </c>
      <c r="AN60" s="79" t="b">
        <v>0</v>
      </c>
      <c r="AO60" s="85" t="s">
        <v>702</v>
      </c>
      <c r="AP60" s="79" t="s">
        <v>731</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2</v>
      </c>
      <c r="BE60" s="49">
        <v>4.651162790697675</v>
      </c>
      <c r="BF60" s="48">
        <v>2</v>
      </c>
      <c r="BG60" s="49">
        <v>4.651162790697675</v>
      </c>
      <c r="BH60" s="48">
        <v>0</v>
      </c>
      <c r="BI60" s="49">
        <v>0</v>
      </c>
      <c r="BJ60" s="48">
        <v>39</v>
      </c>
      <c r="BK60" s="49">
        <v>90.69767441860465</v>
      </c>
      <c r="BL60" s="48">
        <v>43</v>
      </c>
    </row>
    <row r="61" spans="1:64" ht="15">
      <c r="A61" s="64" t="s">
        <v>253</v>
      </c>
      <c r="B61" s="64" t="s">
        <v>258</v>
      </c>
      <c r="C61" s="65"/>
      <c r="D61" s="66"/>
      <c r="E61" s="67"/>
      <c r="F61" s="68"/>
      <c r="G61" s="65"/>
      <c r="H61" s="69"/>
      <c r="I61" s="70"/>
      <c r="J61" s="70"/>
      <c r="K61" s="34" t="s">
        <v>65</v>
      </c>
      <c r="L61" s="77">
        <v>179</v>
      </c>
      <c r="M61" s="77"/>
      <c r="N61" s="72"/>
      <c r="O61" s="79" t="s">
        <v>321</v>
      </c>
      <c r="P61" s="81">
        <v>43775.44841435185</v>
      </c>
      <c r="Q61" s="79" t="s">
        <v>376</v>
      </c>
      <c r="R61" s="79"/>
      <c r="S61" s="79"/>
      <c r="T61" s="79"/>
      <c r="U61" s="79"/>
      <c r="V61" s="82" t="s">
        <v>509</v>
      </c>
      <c r="W61" s="81">
        <v>43775.44841435185</v>
      </c>
      <c r="X61" s="82" t="s">
        <v>576</v>
      </c>
      <c r="Y61" s="79"/>
      <c r="Z61" s="79"/>
      <c r="AA61" s="85" t="s">
        <v>666</v>
      </c>
      <c r="AB61" s="79"/>
      <c r="AC61" s="79" t="b">
        <v>0</v>
      </c>
      <c r="AD61" s="79">
        <v>0</v>
      </c>
      <c r="AE61" s="85" t="s">
        <v>705</v>
      </c>
      <c r="AF61" s="79" t="b">
        <v>0</v>
      </c>
      <c r="AG61" s="79" t="s">
        <v>715</v>
      </c>
      <c r="AH61" s="79"/>
      <c r="AI61" s="85" t="s">
        <v>705</v>
      </c>
      <c r="AJ61" s="79" t="b">
        <v>0</v>
      </c>
      <c r="AK61" s="79">
        <v>2</v>
      </c>
      <c r="AL61" s="85" t="s">
        <v>665</v>
      </c>
      <c r="AM61" s="79" t="s">
        <v>720</v>
      </c>
      <c r="AN61" s="79" t="b">
        <v>0</v>
      </c>
      <c r="AO61" s="85" t="s">
        <v>665</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0</v>
      </c>
      <c r="BE61" s="49">
        <v>0</v>
      </c>
      <c r="BF61" s="48">
        <v>1</v>
      </c>
      <c r="BG61" s="49">
        <v>4</v>
      </c>
      <c r="BH61" s="48">
        <v>0</v>
      </c>
      <c r="BI61" s="49">
        <v>0</v>
      </c>
      <c r="BJ61" s="48">
        <v>24</v>
      </c>
      <c r="BK61" s="49">
        <v>96</v>
      </c>
      <c r="BL61" s="48">
        <v>25</v>
      </c>
    </row>
    <row r="62" spans="1:64" ht="15">
      <c r="A62" s="64" t="s">
        <v>253</v>
      </c>
      <c r="B62" s="64" t="s">
        <v>293</v>
      </c>
      <c r="C62" s="65"/>
      <c r="D62" s="66"/>
      <c r="E62" s="67"/>
      <c r="F62" s="68"/>
      <c r="G62" s="65"/>
      <c r="H62" s="69"/>
      <c r="I62" s="70"/>
      <c r="J62" s="70"/>
      <c r="K62" s="34" t="s">
        <v>65</v>
      </c>
      <c r="L62" s="77">
        <v>180</v>
      </c>
      <c r="M62" s="77"/>
      <c r="N62" s="72"/>
      <c r="O62" s="79" t="s">
        <v>322</v>
      </c>
      <c r="P62" s="81">
        <v>43775.45559027778</v>
      </c>
      <c r="Q62" s="79" t="s">
        <v>377</v>
      </c>
      <c r="R62" s="79"/>
      <c r="S62" s="79"/>
      <c r="T62" s="79" t="s">
        <v>288</v>
      </c>
      <c r="U62" s="79"/>
      <c r="V62" s="82" t="s">
        <v>509</v>
      </c>
      <c r="W62" s="81">
        <v>43775.45559027778</v>
      </c>
      <c r="X62" s="82" t="s">
        <v>577</v>
      </c>
      <c r="Y62" s="79"/>
      <c r="Z62" s="79"/>
      <c r="AA62" s="85" t="s">
        <v>667</v>
      </c>
      <c r="AB62" s="79"/>
      <c r="AC62" s="79" t="b">
        <v>0</v>
      </c>
      <c r="AD62" s="79">
        <v>0</v>
      </c>
      <c r="AE62" s="85" t="s">
        <v>714</v>
      </c>
      <c r="AF62" s="79" t="b">
        <v>0</v>
      </c>
      <c r="AG62" s="79" t="s">
        <v>715</v>
      </c>
      <c r="AH62" s="79"/>
      <c r="AI62" s="85" t="s">
        <v>705</v>
      </c>
      <c r="AJ62" s="79" t="b">
        <v>0</v>
      </c>
      <c r="AK62" s="79">
        <v>1</v>
      </c>
      <c r="AL62" s="85" t="s">
        <v>705</v>
      </c>
      <c r="AM62" s="79" t="s">
        <v>720</v>
      </c>
      <c r="AN62" s="79" t="b">
        <v>0</v>
      </c>
      <c r="AO62" s="85" t="s">
        <v>667</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1</v>
      </c>
      <c r="BE62" s="49">
        <v>4.761904761904762</v>
      </c>
      <c r="BF62" s="48">
        <v>0</v>
      </c>
      <c r="BG62" s="49">
        <v>0</v>
      </c>
      <c r="BH62" s="48">
        <v>0</v>
      </c>
      <c r="BI62" s="49">
        <v>0</v>
      </c>
      <c r="BJ62" s="48">
        <v>20</v>
      </c>
      <c r="BK62" s="49">
        <v>95.23809523809524</v>
      </c>
      <c r="BL62" s="48">
        <v>21</v>
      </c>
    </row>
    <row r="63" spans="1:64" ht="15">
      <c r="A63" s="64" t="s">
        <v>259</v>
      </c>
      <c r="B63" s="64" t="s">
        <v>259</v>
      </c>
      <c r="C63" s="65"/>
      <c r="D63" s="66"/>
      <c r="E63" s="67"/>
      <c r="F63" s="68"/>
      <c r="G63" s="65"/>
      <c r="H63" s="69"/>
      <c r="I63" s="70"/>
      <c r="J63" s="70"/>
      <c r="K63" s="34" t="s">
        <v>65</v>
      </c>
      <c r="L63" s="77">
        <v>181</v>
      </c>
      <c r="M63" s="77"/>
      <c r="N63" s="72"/>
      <c r="O63" s="79" t="s">
        <v>176</v>
      </c>
      <c r="P63" s="81">
        <v>43775.526412037034</v>
      </c>
      <c r="Q63" s="79" t="s">
        <v>378</v>
      </c>
      <c r="R63" s="82" t="s">
        <v>420</v>
      </c>
      <c r="S63" s="79" t="s">
        <v>441</v>
      </c>
      <c r="T63" s="79"/>
      <c r="U63" s="82" t="s">
        <v>465</v>
      </c>
      <c r="V63" s="82" t="s">
        <v>465</v>
      </c>
      <c r="W63" s="81">
        <v>43775.526412037034</v>
      </c>
      <c r="X63" s="82" t="s">
        <v>578</v>
      </c>
      <c r="Y63" s="79"/>
      <c r="Z63" s="79"/>
      <c r="AA63" s="85" t="s">
        <v>668</v>
      </c>
      <c r="AB63" s="79"/>
      <c r="AC63" s="79" t="b">
        <v>0</v>
      </c>
      <c r="AD63" s="79">
        <v>4</v>
      </c>
      <c r="AE63" s="85" t="s">
        <v>705</v>
      </c>
      <c r="AF63" s="79" t="b">
        <v>0</v>
      </c>
      <c r="AG63" s="79" t="s">
        <v>715</v>
      </c>
      <c r="AH63" s="79"/>
      <c r="AI63" s="85" t="s">
        <v>705</v>
      </c>
      <c r="AJ63" s="79" t="b">
        <v>0</v>
      </c>
      <c r="AK63" s="79">
        <v>5</v>
      </c>
      <c r="AL63" s="85" t="s">
        <v>705</v>
      </c>
      <c r="AM63" s="79" t="s">
        <v>729</v>
      </c>
      <c r="AN63" s="79" t="b">
        <v>0</v>
      </c>
      <c r="AO63" s="85" t="s">
        <v>668</v>
      </c>
      <c r="AP63" s="79" t="s">
        <v>731</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0</v>
      </c>
      <c r="BE63" s="49">
        <v>0</v>
      </c>
      <c r="BF63" s="48">
        <v>2</v>
      </c>
      <c r="BG63" s="49">
        <v>5.555555555555555</v>
      </c>
      <c r="BH63" s="48">
        <v>0</v>
      </c>
      <c r="BI63" s="49">
        <v>0</v>
      </c>
      <c r="BJ63" s="48">
        <v>34</v>
      </c>
      <c r="BK63" s="49">
        <v>94.44444444444444</v>
      </c>
      <c r="BL63" s="48">
        <v>36</v>
      </c>
    </row>
    <row r="64" spans="1:64" ht="15">
      <c r="A64" s="64" t="s">
        <v>253</v>
      </c>
      <c r="B64" s="64" t="s">
        <v>259</v>
      </c>
      <c r="C64" s="65"/>
      <c r="D64" s="66"/>
      <c r="E64" s="67"/>
      <c r="F64" s="68"/>
      <c r="G64" s="65"/>
      <c r="H64" s="69"/>
      <c r="I64" s="70"/>
      <c r="J64" s="70"/>
      <c r="K64" s="34" t="s">
        <v>65</v>
      </c>
      <c r="L64" s="77">
        <v>182</v>
      </c>
      <c r="M64" s="77"/>
      <c r="N64" s="72"/>
      <c r="O64" s="79" t="s">
        <v>321</v>
      </c>
      <c r="P64" s="81">
        <v>43775.57202546296</v>
      </c>
      <c r="Q64" s="79" t="s">
        <v>379</v>
      </c>
      <c r="R64" s="79"/>
      <c r="S64" s="79"/>
      <c r="T64" s="79"/>
      <c r="U64" s="79"/>
      <c r="V64" s="82" t="s">
        <v>509</v>
      </c>
      <c r="W64" s="81">
        <v>43775.57202546296</v>
      </c>
      <c r="X64" s="82" t="s">
        <v>579</v>
      </c>
      <c r="Y64" s="79"/>
      <c r="Z64" s="79"/>
      <c r="AA64" s="85" t="s">
        <v>669</v>
      </c>
      <c r="AB64" s="79"/>
      <c r="AC64" s="79" t="b">
        <v>0</v>
      </c>
      <c r="AD64" s="79">
        <v>0</v>
      </c>
      <c r="AE64" s="85" t="s">
        <v>705</v>
      </c>
      <c r="AF64" s="79" t="b">
        <v>0</v>
      </c>
      <c r="AG64" s="79" t="s">
        <v>715</v>
      </c>
      <c r="AH64" s="79"/>
      <c r="AI64" s="85" t="s">
        <v>705</v>
      </c>
      <c r="AJ64" s="79" t="b">
        <v>0</v>
      </c>
      <c r="AK64" s="79">
        <v>5</v>
      </c>
      <c r="AL64" s="85" t="s">
        <v>668</v>
      </c>
      <c r="AM64" s="79" t="s">
        <v>720</v>
      </c>
      <c r="AN64" s="79" t="b">
        <v>0</v>
      </c>
      <c r="AO64" s="85" t="s">
        <v>668</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0</v>
      </c>
      <c r="BE64" s="49">
        <v>0</v>
      </c>
      <c r="BF64" s="48">
        <v>1</v>
      </c>
      <c r="BG64" s="49">
        <v>5.2631578947368425</v>
      </c>
      <c r="BH64" s="48">
        <v>0</v>
      </c>
      <c r="BI64" s="49">
        <v>0</v>
      </c>
      <c r="BJ64" s="48">
        <v>18</v>
      </c>
      <c r="BK64" s="49">
        <v>94.73684210526316</v>
      </c>
      <c r="BL64" s="48">
        <v>19</v>
      </c>
    </row>
    <row r="65" spans="1:64" ht="15">
      <c r="A65" s="64" t="s">
        <v>260</v>
      </c>
      <c r="B65" s="64" t="s">
        <v>260</v>
      </c>
      <c r="C65" s="65"/>
      <c r="D65" s="66"/>
      <c r="E65" s="67"/>
      <c r="F65" s="68"/>
      <c r="G65" s="65"/>
      <c r="H65" s="69"/>
      <c r="I65" s="70"/>
      <c r="J65" s="70"/>
      <c r="K65" s="34" t="s">
        <v>65</v>
      </c>
      <c r="L65" s="77">
        <v>183</v>
      </c>
      <c r="M65" s="77"/>
      <c r="N65" s="72"/>
      <c r="O65" s="79" t="s">
        <v>176</v>
      </c>
      <c r="P65" s="81">
        <v>43775.65446759259</v>
      </c>
      <c r="Q65" s="79" t="s">
        <v>380</v>
      </c>
      <c r="R65" s="82" t="s">
        <v>421</v>
      </c>
      <c r="S65" s="79" t="s">
        <v>442</v>
      </c>
      <c r="T65" s="79"/>
      <c r="U65" s="82" t="s">
        <v>466</v>
      </c>
      <c r="V65" s="82" t="s">
        <v>466</v>
      </c>
      <c r="W65" s="81">
        <v>43775.65446759259</v>
      </c>
      <c r="X65" s="82" t="s">
        <v>580</v>
      </c>
      <c r="Y65" s="79"/>
      <c r="Z65" s="79"/>
      <c r="AA65" s="85" t="s">
        <v>670</v>
      </c>
      <c r="AB65" s="79"/>
      <c r="AC65" s="79" t="b">
        <v>0</v>
      </c>
      <c r="AD65" s="79">
        <v>24</v>
      </c>
      <c r="AE65" s="85" t="s">
        <v>705</v>
      </c>
      <c r="AF65" s="79" t="b">
        <v>0</v>
      </c>
      <c r="AG65" s="79" t="s">
        <v>715</v>
      </c>
      <c r="AH65" s="79"/>
      <c r="AI65" s="85" t="s">
        <v>705</v>
      </c>
      <c r="AJ65" s="79" t="b">
        <v>0</v>
      </c>
      <c r="AK65" s="79">
        <v>22</v>
      </c>
      <c r="AL65" s="85" t="s">
        <v>705</v>
      </c>
      <c r="AM65" s="79" t="s">
        <v>719</v>
      </c>
      <c r="AN65" s="79" t="b">
        <v>0</v>
      </c>
      <c r="AO65" s="85" t="s">
        <v>670</v>
      </c>
      <c r="AP65" s="79" t="s">
        <v>731</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34</v>
      </c>
      <c r="BK65" s="49">
        <v>100</v>
      </c>
      <c r="BL65" s="48">
        <v>34</v>
      </c>
    </row>
    <row r="66" spans="1:64" ht="15">
      <c r="A66" s="64" t="s">
        <v>253</v>
      </c>
      <c r="B66" s="64" t="s">
        <v>260</v>
      </c>
      <c r="C66" s="65"/>
      <c r="D66" s="66"/>
      <c r="E66" s="67"/>
      <c r="F66" s="68"/>
      <c r="G66" s="65"/>
      <c r="H66" s="69"/>
      <c r="I66" s="70"/>
      <c r="J66" s="70"/>
      <c r="K66" s="34" t="s">
        <v>65</v>
      </c>
      <c r="L66" s="77">
        <v>184</v>
      </c>
      <c r="M66" s="77"/>
      <c r="N66" s="72"/>
      <c r="O66" s="79" t="s">
        <v>321</v>
      </c>
      <c r="P66" s="81">
        <v>43776.13324074074</v>
      </c>
      <c r="Q66" s="79" t="s">
        <v>381</v>
      </c>
      <c r="R66" s="79"/>
      <c r="S66" s="79"/>
      <c r="T66" s="79"/>
      <c r="U66" s="79"/>
      <c r="V66" s="82" t="s">
        <v>509</v>
      </c>
      <c r="W66" s="81">
        <v>43776.13324074074</v>
      </c>
      <c r="X66" s="82" t="s">
        <v>581</v>
      </c>
      <c r="Y66" s="79"/>
      <c r="Z66" s="79"/>
      <c r="AA66" s="85" t="s">
        <v>671</v>
      </c>
      <c r="AB66" s="79"/>
      <c r="AC66" s="79" t="b">
        <v>0</v>
      </c>
      <c r="AD66" s="79">
        <v>0</v>
      </c>
      <c r="AE66" s="85" t="s">
        <v>705</v>
      </c>
      <c r="AF66" s="79" t="b">
        <v>0</v>
      </c>
      <c r="AG66" s="79" t="s">
        <v>715</v>
      </c>
      <c r="AH66" s="79"/>
      <c r="AI66" s="85" t="s">
        <v>705</v>
      </c>
      <c r="AJ66" s="79" t="b">
        <v>0</v>
      </c>
      <c r="AK66" s="79">
        <v>22</v>
      </c>
      <c r="AL66" s="85" t="s">
        <v>670</v>
      </c>
      <c r="AM66" s="79" t="s">
        <v>720</v>
      </c>
      <c r="AN66" s="79" t="b">
        <v>0</v>
      </c>
      <c r="AO66" s="85" t="s">
        <v>670</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27</v>
      </c>
      <c r="BK66" s="49">
        <v>100</v>
      </c>
      <c r="BL66" s="48">
        <v>27</v>
      </c>
    </row>
    <row r="67" spans="1:64" ht="15">
      <c r="A67" s="64" t="s">
        <v>261</v>
      </c>
      <c r="B67" s="64" t="s">
        <v>261</v>
      </c>
      <c r="C67" s="65"/>
      <c r="D67" s="66"/>
      <c r="E67" s="67"/>
      <c r="F67" s="68"/>
      <c r="G67" s="65"/>
      <c r="H67" s="69"/>
      <c r="I67" s="70"/>
      <c r="J67" s="70"/>
      <c r="K67" s="34" t="s">
        <v>65</v>
      </c>
      <c r="L67" s="77">
        <v>185</v>
      </c>
      <c r="M67" s="77"/>
      <c r="N67" s="72"/>
      <c r="O67" s="79" t="s">
        <v>176</v>
      </c>
      <c r="P67" s="81">
        <v>43774.62121527778</v>
      </c>
      <c r="Q67" s="79" t="s">
        <v>382</v>
      </c>
      <c r="R67" s="82" t="s">
        <v>422</v>
      </c>
      <c r="S67" s="79" t="s">
        <v>441</v>
      </c>
      <c r="T67" s="79"/>
      <c r="U67" s="82" t="s">
        <v>467</v>
      </c>
      <c r="V67" s="82" t="s">
        <v>467</v>
      </c>
      <c r="W67" s="81">
        <v>43774.62121527778</v>
      </c>
      <c r="X67" s="82" t="s">
        <v>582</v>
      </c>
      <c r="Y67" s="79"/>
      <c r="Z67" s="79"/>
      <c r="AA67" s="85" t="s">
        <v>672</v>
      </c>
      <c r="AB67" s="79"/>
      <c r="AC67" s="79" t="b">
        <v>0</v>
      </c>
      <c r="AD67" s="79">
        <v>10</v>
      </c>
      <c r="AE67" s="85" t="s">
        <v>705</v>
      </c>
      <c r="AF67" s="79" t="b">
        <v>0</v>
      </c>
      <c r="AG67" s="79" t="s">
        <v>715</v>
      </c>
      <c r="AH67" s="79"/>
      <c r="AI67" s="85" t="s">
        <v>705</v>
      </c>
      <c r="AJ67" s="79" t="b">
        <v>0</v>
      </c>
      <c r="AK67" s="79">
        <v>12</v>
      </c>
      <c r="AL67" s="85" t="s">
        <v>705</v>
      </c>
      <c r="AM67" s="79" t="s">
        <v>719</v>
      </c>
      <c r="AN67" s="79" t="b">
        <v>0</v>
      </c>
      <c r="AO67" s="85" t="s">
        <v>672</v>
      </c>
      <c r="AP67" s="79" t="s">
        <v>731</v>
      </c>
      <c r="AQ67" s="79">
        <v>0</v>
      </c>
      <c r="AR67" s="79">
        <v>0</v>
      </c>
      <c r="AS67" s="79"/>
      <c r="AT67" s="79"/>
      <c r="AU67" s="79"/>
      <c r="AV67" s="79"/>
      <c r="AW67" s="79"/>
      <c r="AX67" s="79"/>
      <c r="AY67" s="79"/>
      <c r="AZ67" s="79"/>
      <c r="BA67">
        <v>3</v>
      </c>
      <c r="BB67" s="78" t="str">
        <f>REPLACE(INDEX(GroupVertices[Group],MATCH(Edges25[[#This Row],[Vertex 1]],GroupVertices[Vertex],0)),1,1,"")</f>
        <v>1</v>
      </c>
      <c r="BC67" s="78" t="str">
        <f>REPLACE(INDEX(GroupVertices[Group],MATCH(Edges25[[#This Row],[Vertex 2]],GroupVertices[Vertex],0)),1,1,"")</f>
        <v>1</v>
      </c>
      <c r="BD67" s="48">
        <v>1</v>
      </c>
      <c r="BE67" s="49">
        <v>3.0303030303030303</v>
      </c>
      <c r="BF67" s="48">
        <v>0</v>
      </c>
      <c r="BG67" s="49">
        <v>0</v>
      </c>
      <c r="BH67" s="48">
        <v>0</v>
      </c>
      <c r="BI67" s="49">
        <v>0</v>
      </c>
      <c r="BJ67" s="48">
        <v>32</v>
      </c>
      <c r="BK67" s="49">
        <v>96.96969696969697</v>
      </c>
      <c r="BL67" s="48">
        <v>33</v>
      </c>
    </row>
    <row r="68" spans="1:64" ht="15">
      <c r="A68" s="64" t="s">
        <v>261</v>
      </c>
      <c r="B68" s="64" t="s">
        <v>261</v>
      </c>
      <c r="C68" s="65"/>
      <c r="D68" s="66"/>
      <c r="E68" s="67"/>
      <c r="F68" s="68"/>
      <c r="G68" s="65"/>
      <c r="H68" s="69"/>
      <c r="I68" s="70"/>
      <c r="J68" s="70"/>
      <c r="K68" s="34" t="s">
        <v>65</v>
      </c>
      <c r="L68" s="77">
        <v>186</v>
      </c>
      <c r="M68" s="77"/>
      <c r="N68" s="72"/>
      <c r="O68" s="79" t="s">
        <v>176</v>
      </c>
      <c r="P68" s="81">
        <v>43775.616006944445</v>
      </c>
      <c r="Q68" s="79" t="s">
        <v>383</v>
      </c>
      <c r="R68" s="82" t="s">
        <v>423</v>
      </c>
      <c r="S68" s="79" t="s">
        <v>441</v>
      </c>
      <c r="T68" s="79"/>
      <c r="U68" s="82" t="s">
        <v>468</v>
      </c>
      <c r="V68" s="82" t="s">
        <v>468</v>
      </c>
      <c r="W68" s="81">
        <v>43775.616006944445</v>
      </c>
      <c r="X68" s="82" t="s">
        <v>583</v>
      </c>
      <c r="Y68" s="79"/>
      <c r="Z68" s="79"/>
      <c r="AA68" s="85" t="s">
        <v>673</v>
      </c>
      <c r="AB68" s="79"/>
      <c r="AC68" s="79" t="b">
        <v>0</v>
      </c>
      <c r="AD68" s="79">
        <v>2</v>
      </c>
      <c r="AE68" s="85" t="s">
        <v>705</v>
      </c>
      <c r="AF68" s="79" t="b">
        <v>0</v>
      </c>
      <c r="AG68" s="79" t="s">
        <v>715</v>
      </c>
      <c r="AH68" s="79"/>
      <c r="AI68" s="85" t="s">
        <v>705</v>
      </c>
      <c r="AJ68" s="79" t="b">
        <v>0</v>
      </c>
      <c r="AK68" s="79">
        <v>1</v>
      </c>
      <c r="AL68" s="85" t="s">
        <v>705</v>
      </c>
      <c r="AM68" s="79" t="s">
        <v>719</v>
      </c>
      <c r="AN68" s="79" t="b">
        <v>0</v>
      </c>
      <c r="AO68" s="85" t="s">
        <v>673</v>
      </c>
      <c r="AP68" s="79" t="s">
        <v>731</v>
      </c>
      <c r="AQ68" s="79">
        <v>0</v>
      </c>
      <c r="AR68" s="79">
        <v>0</v>
      </c>
      <c r="AS68" s="79"/>
      <c r="AT68" s="79"/>
      <c r="AU68" s="79"/>
      <c r="AV68" s="79"/>
      <c r="AW68" s="79"/>
      <c r="AX68" s="79"/>
      <c r="AY68" s="79"/>
      <c r="AZ68" s="79"/>
      <c r="BA68">
        <v>3</v>
      </c>
      <c r="BB68" s="78" t="str">
        <f>REPLACE(INDEX(GroupVertices[Group],MATCH(Edges25[[#This Row],[Vertex 1]],GroupVertices[Vertex],0)),1,1,"")</f>
        <v>1</v>
      </c>
      <c r="BC68" s="78" t="str">
        <f>REPLACE(INDEX(GroupVertices[Group],MATCH(Edges25[[#This Row],[Vertex 2]],GroupVertices[Vertex],0)),1,1,"")</f>
        <v>1</v>
      </c>
      <c r="BD68" s="48">
        <v>0</v>
      </c>
      <c r="BE68" s="49">
        <v>0</v>
      </c>
      <c r="BF68" s="48">
        <v>2</v>
      </c>
      <c r="BG68" s="49">
        <v>6.666666666666667</v>
      </c>
      <c r="BH68" s="48">
        <v>0</v>
      </c>
      <c r="BI68" s="49">
        <v>0</v>
      </c>
      <c r="BJ68" s="48">
        <v>28</v>
      </c>
      <c r="BK68" s="49">
        <v>93.33333333333333</v>
      </c>
      <c r="BL68" s="48">
        <v>30</v>
      </c>
    </row>
    <row r="69" spans="1:64" ht="15">
      <c r="A69" s="64" t="s">
        <v>261</v>
      </c>
      <c r="B69" s="64" t="s">
        <v>261</v>
      </c>
      <c r="C69" s="65"/>
      <c r="D69" s="66"/>
      <c r="E69" s="67"/>
      <c r="F69" s="68"/>
      <c r="G69" s="65"/>
      <c r="H69" s="69"/>
      <c r="I69" s="70"/>
      <c r="J69" s="70"/>
      <c r="K69" s="34" t="s">
        <v>65</v>
      </c>
      <c r="L69" s="77">
        <v>187</v>
      </c>
      <c r="M69" s="77"/>
      <c r="N69" s="72"/>
      <c r="O69" s="79" t="s">
        <v>176</v>
      </c>
      <c r="P69" s="81">
        <v>43782.701053240744</v>
      </c>
      <c r="Q69" s="79" t="s">
        <v>384</v>
      </c>
      <c r="R69" s="82" t="s">
        <v>424</v>
      </c>
      <c r="S69" s="79" t="s">
        <v>441</v>
      </c>
      <c r="T69" s="79"/>
      <c r="U69" s="79"/>
      <c r="V69" s="82" t="s">
        <v>514</v>
      </c>
      <c r="W69" s="81">
        <v>43782.701053240744</v>
      </c>
      <c r="X69" s="82" t="s">
        <v>584</v>
      </c>
      <c r="Y69" s="79"/>
      <c r="Z69" s="79"/>
      <c r="AA69" s="85" t="s">
        <v>674</v>
      </c>
      <c r="AB69" s="79"/>
      <c r="AC69" s="79" t="b">
        <v>0</v>
      </c>
      <c r="AD69" s="79">
        <v>10</v>
      </c>
      <c r="AE69" s="85" t="s">
        <v>705</v>
      </c>
      <c r="AF69" s="79" t="b">
        <v>0</v>
      </c>
      <c r="AG69" s="79" t="s">
        <v>715</v>
      </c>
      <c r="AH69" s="79"/>
      <c r="AI69" s="85" t="s">
        <v>705</v>
      </c>
      <c r="AJ69" s="79" t="b">
        <v>0</v>
      </c>
      <c r="AK69" s="79">
        <v>10</v>
      </c>
      <c r="AL69" s="85" t="s">
        <v>705</v>
      </c>
      <c r="AM69" s="79" t="s">
        <v>719</v>
      </c>
      <c r="AN69" s="79" t="b">
        <v>0</v>
      </c>
      <c r="AO69" s="85" t="s">
        <v>674</v>
      </c>
      <c r="AP69" s="79" t="s">
        <v>731</v>
      </c>
      <c r="AQ69" s="79">
        <v>0</v>
      </c>
      <c r="AR69" s="79">
        <v>0</v>
      </c>
      <c r="AS69" s="79"/>
      <c r="AT69" s="79"/>
      <c r="AU69" s="79"/>
      <c r="AV69" s="79"/>
      <c r="AW69" s="79"/>
      <c r="AX69" s="79"/>
      <c r="AY69" s="79"/>
      <c r="AZ69" s="79"/>
      <c r="BA69">
        <v>3</v>
      </c>
      <c r="BB69" s="78" t="str">
        <f>REPLACE(INDEX(GroupVertices[Group],MATCH(Edges25[[#This Row],[Vertex 1]],GroupVertices[Vertex],0)),1,1,"")</f>
        <v>1</v>
      </c>
      <c r="BC69" s="78" t="str">
        <f>REPLACE(INDEX(GroupVertices[Group],MATCH(Edges25[[#This Row],[Vertex 2]],GroupVertices[Vertex],0)),1,1,"")</f>
        <v>1</v>
      </c>
      <c r="BD69" s="48">
        <v>2</v>
      </c>
      <c r="BE69" s="49">
        <v>5.2631578947368425</v>
      </c>
      <c r="BF69" s="48">
        <v>1</v>
      </c>
      <c r="BG69" s="49">
        <v>2.6315789473684212</v>
      </c>
      <c r="BH69" s="48">
        <v>0</v>
      </c>
      <c r="BI69" s="49">
        <v>0</v>
      </c>
      <c r="BJ69" s="48">
        <v>35</v>
      </c>
      <c r="BK69" s="49">
        <v>92.10526315789474</v>
      </c>
      <c r="BL69" s="48">
        <v>38</v>
      </c>
    </row>
    <row r="70" spans="1:64" ht="15">
      <c r="A70" s="64" t="s">
        <v>253</v>
      </c>
      <c r="B70" s="64" t="s">
        <v>261</v>
      </c>
      <c r="C70" s="65"/>
      <c r="D70" s="66"/>
      <c r="E70" s="67"/>
      <c r="F70" s="68"/>
      <c r="G70" s="65"/>
      <c r="H70" s="69"/>
      <c r="I70" s="70"/>
      <c r="J70" s="70"/>
      <c r="K70" s="34" t="s">
        <v>65</v>
      </c>
      <c r="L70" s="77">
        <v>188</v>
      </c>
      <c r="M70" s="77"/>
      <c r="N70" s="72"/>
      <c r="O70" s="79" t="s">
        <v>321</v>
      </c>
      <c r="P70" s="81">
        <v>43775.43331018519</v>
      </c>
      <c r="Q70" s="79" t="s">
        <v>385</v>
      </c>
      <c r="R70" s="79"/>
      <c r="S70" s="79"/>
      <c r="T70" s="79"/>
      <c r="U70" s="79"/>
      <c r="V70" s="82" t="s">
        <v>509</v>
      </c>
      <c r="W70" s="81">
        <v>43775.43331018519</v>
      </c>
      <c r="X70" s="82" t="s">
        <v>585</v>
      </c>
      <c r="Y70" s="79"/>
      <c r="Z70" s="79"/>
      <c r="AA70" s="85" t="s">
        <v>675</v>
      </c>
      <c r="AB70" s="79"/>
      <c r="AC70" s="79" t="b">
        <v>0</v>
      </c>
      <c r="AD70" s="79">
        <v>0</v>
      </c>
      <c r="AE70" s="85" t="s">
        <v>705</v>
      </c>
      <c r="AF70" s="79" t="b">
        <v>0</v>
      </c>
      <c r="AG70" s="79" t="s">
        <v>715</v>
      </c>
      <c r="AH70" s="79"/>
      <c r="AI70" s="85" t="s">
        <v>705</v>
      </c>
      <c r="AJ70" s="79" t="b">
        <v>0</v>
      </c>
      <c r="AK70" s="79">
        <v>12</v>
      </c>
      <c r="AL70" s="85" t="s">
        <v>672</v>
      </c>
      <c r="AM70" s="79" t="s">
        <v>720</v>
      </c>
      <c r="AN70" s="79" t="b">
        <v>0</v>
      </c>
      <c r="AO70" s="85" t="s">
        <v>672</v>
      </c>
      <c r="AP70" s="79" t="s">
        <v>176</v>
      </c>
      <c r="AQ70" s="79">
        <v>0</v>
      </c>
      <c r="AR70" s="79">
        <v>0</v>
      </c>
      <c r="AS70" s="79"/>
      <c r="AT70" s="79"/>
      <c r="AU70" s="79"/>
      <c r="AV70" s="79"/>
      <c r="AW70" s="79"/>
      <c r="AX70" s="79"/>
      <c r="AY70" s="79"/>
      <c r="AZ70" s="79"/>
      <c r="BA70">
        <v>3</v>
      </c>
      <c r="BB70" s="78" t="str">
        <f>REPLACE(INDEX(GroupVertices[Group],MATCH(Edges25[[#This Row],[Vertex 1]],GroupVertices[Vertex],0)),1,1,"")</f>
        <v>1</v>
      </c>
      <c r="BC70" s="78" t="str">
        <f>REPLACE(INDEX(GroupVertices[Group],MATCH(Edges25[[#This Row],[Vertex 2]],GroupVertices[Vertex],0)),1,1,"")</f>
        <v>1</v>
      </c>
      <c r="BD70" s="48">
        <v>1</v>
      </c>
      <c r="BE70" s="49">
        <v>3.7037037037037037</v>
      </c>
      <c r="BF70" s="48">
        <v>0</v>
      </c>
      <c r="BG70" s="49">
        <v>0</v>
      </c>
      <c r="BH70" s="48">
        <v>0</v>
      </c>
      <c r="BI70" s="49">
        <v>0</v>
      </c>
      <c r="BJ70" s="48">
        <v>26</v>
      </c>
      <c r="BK70" s="49">
        <v>96.29629629629629</v>
      </c>
      <c r="BL70" s="48">
        <v>27</v>
      </c>
    </row>
    <row r="71" spans="1:64" ht="15">
      <c r="A71" s="64" t="s">
        <v>253</v>
      </c>
      <c r="B71" s="64" t="s">
        <v>261</v>
      </c>
      <c r="C71" s="65"/>
      <c r="D71" s="66"/>
      <c r="E71" s="67"/>
      <c r="F71" s="68"/>
      <c r="G71" s="65"/>
      <c r="H71" s="69"/>
      <c r="I71" s="70"/>
      <c r="J71" s="70"/>
      <c r="K71" s="34" t="s">
        <v>65</v>
      </c>
      <c r="L71" s="77">
        <v>189</v>
      </c>
      <c r="M71" s="77"/>
      <c r="N71" s="72"/>
      <c r="O71" s="79" t="s">
        <v>321</v>
      </c>
      <c r="P71" s="81">
        <v>43776.59826388889</v>
      </c>
      <c r="Q71" s="79" t="s">
        <v>386</v>
      </c>
      <c r="R71" s="79"/>
      <c r="S71" s="79"/>
      <c r="T71" s="79"/>
      <c r="U71" s="79"/>
      <c r="V71" s="82" t="s">
        <v>509</v>
      </c>
      <c r="W71" s="81">
        <v>43776.59826388889</v>
      </c>
      <c r="X71" s="82" t="s">
        <v>586</v>
      </c>
      <c r="Y71" s="79"/>
      <c r="Z71" s="79"/>
      <c r="AA71" s="85" t="s">
        <v>676</v>
      </c>
      <c r="AB71" s="79"/>
      <c r="AC71" s="79" t="b">
        <v>0</v>
      </c>
      <c r="AD71" s="79">
        <v>0</v>
      </c>
      <c r="AE71" s="85" t="s">
        <v>705</v>
      </c>
      <c r="AF71" s="79" t="b">
        <v>0</v>
      </c>
      <c r="AG71" s="79" t="s">
        <v>715</v>
      </c>
      <c r="AH71" s="79"/>
      <c r="AI71" s="85" t="s">
        <v>705</v>
      </c>
      <c r="AJ71" s="79" t="b">
        <v>0</v>
      </c>
      <c r="AK71" s="79">
        <v>1</v>
      </c>
      <c r="AL71" s="85" t="s">
        <v>673</v>
      </c>
      <c r="AM71" s="79" t="s">
        <v>719</v>
      </c>
      <c r="AN71" s="79" t="b">
        <v>0</v>
      </c>
      <c r="AO71" s="85" t="s">
        <v>673</v>
      </c>
      <c r="AP71" s="79" t="s">
        <v>176</v>
      </c>
      <c r="AQ71" s="79">
        <v>0</v>
      </c>
      <c r="AR71" s="79">
        <v>0</v>
      </c>
      <c r="AS71" s="79"/>
      <c r="AT71" s="79"/>
      <c r="AU71" s="79"/>
      <c r="AV71" s="79"/>
      <c r="AW71" s="79"/>
      <c r="AX71" s="79"/>
      <c r="AY71" s="79"/>
      <c r="AZ71" s="79"/>
      <c r="BA71">
        <v>3</v>
      </c>
      <c r="BB71" s="78" t="str">
        <f>REPLACE(INDEX(GroupVertices[Group],MATCH(Edges25[[#This Row],[Vertex 1]],GroupVertices[Vertex],0)),1,1,"")</f>
        <v>1</v>
      </c>
      <c r="BC71" s="78" t="str">
        <f>REPLACE(INDEX(GroupVertices[Group],MATCH(Edges25[[#This Row],[Vertex 2]],GroupVertices[Vertex],0)),1,1,"")</f>
        <v>1</v>
      </c>
      <c r="BD71" s="48">
        <v>0</v>
      </c>
      <c r="BE71" s="49">
        <v>0</v>
      </c>
      <c r="BF71" s="48">
        <v>2</v>
      </c>
      <c r="BG71" s="49">
        <v>10</v>
      </c>
      <c r="BH71" s="48">
        <v>0</v>
      </c>
      <c r="BI71" s="49">
        <v>0</v>
      </c>
      <c r="BJ71" s="48">
        <v>18</v>
      </c>
      <c r="BK71" s="49">
        <v>90</v>
      </c>
      <c r="BL71" s="48">
        <v>20</v>
      </c>
    </row>
    <row r="72" spans="1:64" ht="15">
      <c r="A72" s="64" t="s">
        <v>253</v>
      </c>
      <c r="B72" s="64" t="s">
        <v>261</v>
      </c>
      <c r="C72" s="65"/>
      <c r="D72" s="66"/>
      <c r="E72" s="67"/>
      <c r="F72" s="68"/>
      <c r="G72" s="65"/>
      <c r="H72" s="69"/>
      <c r="I72" s="70"/>
      <c r="J72" s="70"/>
      <c r="K72" s="34" t="s">
        <v>65</v>
      </c>
      <c r="L72" s="77">
        <v>190</v>
      </c>
      <c r="M72" s="77"/>
      <c r="N72" s="72"/>
      <c r="O72" s="79" t="s">
        <v>321</v>
      </c>
      <c r="P72" s="81">
        <v>43782.977106481485</v>
      </c>
      <c r="Q72" s="79" t="s">
        <v>387</v>
      </c>
      <c r="R72" s="79"/>
      <c r="S72" s="79"/>
      <c r="T72" s="79"/>
      <c r="U72" s="79"/>
      <c r="V72" s="82" t="s">
        <v>509</v>
      </c>
      <c r="W72" s="81">
        <v>43782.977106481485</v>
      </c>
      <c r="X72" s="82" t="s">
        <v>587</v>
      </c>
      <c r="Y72" s="79"/>
      <c r="Z72" s="79"/>
      <c r="AA72" s="85" t="s">
        <v>677</v>
      </c>
      <c r="AB72" s="79"/>
      <c r="AC72" s="79" t="b">
        <v>0</v>
      </c>
      <c r="AD72" s="79">
        <v>0</v>
      </c>
      <c r="AE72" s="85" t="s">
        <v>705</v>
      </c>
      <c r="AF72" s="79" t="b">
        <v>0</v>
      </c>
      <c r="AG72" s="79" t="s">
        <v>715</v>
      </c>
      <c r="AH72" s="79"/>
      <c r="AI72" s="85" t="s">
        <v>705</v>
      </c>
      <c r="AJ72" s="79" t="b">
        <v>0</v>
      </c>
      <c r="AK72" s="79">
        <v>10</v>
      </c>
      <c r="AL72" s="85" t="s">
        <v>674</v>
      </c>
      <c r="AM72" s="79" t="s">
        <v>719</v>
      </c>
      <c r="AN72" s="79" t="b">
        <v>0</v>
      </c>
      <c r="AO72" s="85" t="s">
        <v>674</v>
      </c>
      <c r="AP72" s="79" t="s">
        <v>176</v>
      </c>
      <c r="AQ72" s="79">
        <v>0</v>
      </c>
      <c r="AR72" s="79">
        <v>0</v>
      </c>
      <c r="AS72" s="79"/>
      <c r="AT72" s="79"/>
      <c r="AU72" s="79"/>
      <c r="AV72" s="79"/>
      <c r="AW72" s="79"/>
      <c r="AX72" s="79"/>
      <c r="AY72" s="79"/>
      <c r="AZ72" s="79"/>
      <c r="BA72">
        <v>3</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21</v>
      </c>
      <c r="BK72" s="49">
        <v>100</v>
      </c>
      <c r="BL72" s="48">
        <v>21</v>
      </c>
    </row>
    <row r="73" spans="1:64" ht="15">
      <c r="A73" s="64" t="s">
        <v>262</v>
      </c>
      <c r="B73" s="64" t="s">
        <v>320</v>
      </c>
      <c r="C73" s="65"/>
      <c r="D73" s="66"/>
      <c r="E73" s="67"/>
      <c r="F73" s="68"/>
      <c r="G73" s="65"/>
      <c r="H73" s="69"/>
      <c r="I73" s="70"/>
      <c r="J73" s="70"/>
      <c r="K73" s="34" t="s">
        <v>65</v>
      </c>
      <c r="L73" s="77">
        <v>191</v>
      </c>
      <c r="M73" s="77"/>
      <c r="N73" s="72"/>
      <c r="O73" s="79" t="s">
        <v>321</v>
      </c>
      <c r="P73" s="81">
        <v>43783.6971875</v>
      </c>
      <c r="Q73" s="79" t="s">
        <v>388</v>
      </c>
      <c r="R73" s="79"/>
      <c r="S73" s="79"/>
      <c r="T73" s="79"/>
      <c r="U73" s="79"/>
      <c r="V73" s="82" t="s">
        <v>515</v>
      </c>
      <c r="W73" s="81">
        <v>43783.6971875</v>
      </c>
      <c r="X73" s="82" t="s">
        <v>588</v>
      </c>
      <c r="Y73" s="79"/>
      <c r="Z73" s="79"/>
      <c r="AA73" s="85" t="s">
        <v>678</v>
      </c>
      <c r="AB73" s="79"/>
      <c r="AC73" s="79" t="b">
        <v>0</v>
      </c>
      <c r="AD73" s="79">
        <v>0</v>
      </c>
      <c r="AE73" s="85" t="s">
        <v>705</v>
      </c>
      <c r="AF73" s="79" t="b">
        <v>0</v>
      </c>
      <c r="AG73" s="79" t="s">
        <v>715</v>
      </c>
      <c r="AH73" s="79"/>
      <c r="AI73" s="85" t="s">
        <v>705</v>
      </c>
      <c r="AJ73" s="79" t="b">
        <v>0</v>
      </c>
      <c r="AK73" s="79">
        <v>2</v>
      </c>
      <c r="AL73" s="85" t="s">
        <v>679</v>
      </c>
      <c r="AM73" s="79" t="s">
        <v>730</v>
      </c>
      <c r="AN73" s="79" t="b">
        <v>0</v>
      </c>
      <c r="AO73" s="85" t="s">
        <v>679</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v>2</v>
      </c>
      <c r="BE73" s="49">
        <v>11.11111111111111</v>
      </c>
      <c r="BF73" s="48">
        <v>0</v>
      </c>
      <c r="BG73" s="49">
        <v>0</v>
      </c>
      <c r="BH73" s="48">
        <v>0</v>
      </c>
      <c r="BI73" s="49">
        <v>0</v>
      </c>
      <c r="BJ73" s="48">
        <v>16</v>
      </c>
      <c r="BK73" s="49">
        <v>88.88888888888889</v>
      </c>
      <c r="BL73" s="48">
        <v>18</v>
      </c>
    </row>
    <row r="74" spans="1:64" ht="15">
      <c r="A74" s="64" t="s">
        <v>253</v>
      </c>
      <c r="B74" s="64" t="s">
        <v>320</v>
      </c>
      <c r="C74" s="65"/>
      <c r="D74" s="66"/>
      <c r="E74" s="67"/>
      <c r="F74" s="68"/>
      <c r="G74" s="65"/>
      <c r="H74" s="69"/>
      <c r="I74" s="70"/>
      <c r="J74" s="70"/>
      <c r="K74" s="34" t="s">
        <v>65</v>
      </c>
      <c r="L74" s="77">
        <v>194</v>
      </c>
      <c r="M74" s="77"/>
      <c r="N74" s="72"/>
      <c r="O74" s="79" t="s">
        <v>321</v>
      </c>
      <c r="P74" s="81">
        <v>43782.97640046296</v>
      </c>
      <c r="Q74" s="79" t="s">
        <v>389</v>
      </c>
      <c r="R74" s="82" t="s">
        <v>425</v>
      </c>
      <c r="S74" s="79" t="s">
        <v>431</v>
      </c>
      <c r="T74" s="79"/>
      <c r="U74" s="82" t="s">
        <v>469</v>
      </c>
      <c r="V74" s="82" t="s">
        <v>469</v>
      </c>
      <c r="W74" s="81">
        <v>43782.97640046296</v>
      </c>
      <c r="X74" s="82" t="s">
        <v>589</v>
      </c>
      <c r="Y74" s="79"/>
      <c r="Z74" s="79"/>
      <c r="AA74" s="85" t="s">
        <v>679</v>
      </c>
      <c r="AB74" s="79"/>
      <c r="AC74" s="79" t="b">
        <v>0</v>
      </c>
      <c r="AD74" s="79">
        <v>8</v>
      </c>
      <c r="AE74" s="85" t="s">
        <v>705</v>
      </c>
      <c r="AF74" s="79" t="b">
        <v>0</v>
      </c>
      <c r="AG74" s="79" t="s">
        <v>715</v>
      </c>
      <c r="AH74" s="79"/>
      <c r="AI74" s="85" t="s">
        <v>705</v>
      </c>
      <c r="AJ74" s="79" t="b">
        <v>0</v>
      </c>
      <c r="AK74" s="79">
        <v>2</v>
      </c>
      <c r="AL74" s="85" t="s">
        <v>705</v>
      </c>
      <c r="AM74" s="79" t="s">
        <v>724</v>
      </c>
      <c r="AN74" s="79" t="b">
        <v>0</v>
      </c>
      <c r="AO74" s="85" t="s">
        <v>679</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3</v>
      </c>
      <c r="BE74" s="49">
        <v>13.636363636363637</v>
      </c>
      <c r="BF74" s="48">
        <v>0</v>
      </c>
      <c r="BG74" s="49">
        <v>0</v>
      </c>
      <c r="BH74" s="48">
        <v>0</v>
      </c>
      <c r="BI74" s="49">
        <v>0</v>
      </c>
      <c r="BJ74" s="48">
        <v>19</v>
      </c>
      <c r="BK74" s="49">
        <v>86.36363636363636</v>
      </c>
      <c r="BL74" s="48">
        <v>22</v>
      </c>
    </row>
    <row r="75" spans="1:64" ht="15">
      <c r="A75" s="64" t="s">
        <v>263</v>
      </c>
      <c r="B75" s="64" t="s">
        <v>320</v>
      </c>
      <c r="C75" s="65"/>
      <c r="D75" s="66"/>
      <c r="E75" s="67"/>
      <c r="F75" s="68"/>
      <c r="G75" s="65"/>
      <c r="H75" s="69"/>
      <c r="I75" s="70"/>
      <c r="J75" s="70"/>
      <c r="K75" s="34" t="s">
        <v>65</v>
      </c>
      <c r="L75" s="77">
        <v>195</v>
      </c>
      <c r="M75" s="77"/>
      <c r="N75" s="72"/>
      <c r="O75" s="79" t="s">
        <v>321</v>
      </c>
      <c r="P75" s="81">
        <v>43783.69658564815</v>
      </c>
      <c r="Q75" s="79" t="s">
        <v>388</v>
      </c>
      <c r="R75" s="79"/>
      <c r="S75" s="79"/>
      <c r="T75" s="79"/>
      <c r="U75" s="79"/>
      <c r="V75" s="82" t="s">
        <v>516</v>
      </c>
      <c r="W75" s="81">
        <v>43783.69658564815</v>
      </c>
      <c r="X75" s="82" t="s">
        <v>590</v>
      </c>
      <c r="Y75" s="79"/>
      <c r="Z75" s="79"/>
      <c r="AA75" s="85" t="s">
        <v>680</v>
      </c>
      <c r="AB75" s="79"/>
      <c r="AC75" s="79" t="b">
        <v>0</v>
      </c>
      <c r="AD75" s="79">
        <v>0</v>
      </c>
      <c r="AE75" s="85" t="s">
        <v>705</v>
      </c>
      <c r="AF75" s="79" t="b">
        <v>0</v>
      </c>
      <c r="AG75" s="79" t="s">
        <v>715</v>
      </c>
      <c r="AH75" s="79"/>
      <c r="AI75" s="85" t="s">
        <v>705</v>
      </c>
      <c r="AJ75" s="79" t="b">
        <v>0</v>
      </c>
      <c r="AK75" s="79">
        <v>2</v>
      </c>
      <c r="AL75" s="85" t="s">
        <v>679</v>
      </c>
      <c r="AM75" s="79" t="s">
        <v>724</v>
      </c>
      <c r="AN75" s="79" t="b">
        <v>0</v>
      </c>
      <c r="AO75" s="85" t="s">
        <v>679</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2</v>
      </c>
      <c r="BE75" s="49">
        <v>11.11111111111111</v>
      </c>
      <c r="BF75" s="48">
        <v>0</v>
      </c>
      <c r="BG75" s="49">
        <v>0</v>
      </c>
      <c r="BH75" s="48">
        <v>0</v>
      </c>
      <c r="BI75" s="49">
        <v>0</v>
      </c>
      <c r="BJ75" s="48">
        <v>16</v>
      </c>
      <c r="BK75" s="49">
        <v>88.88888888888889</v>
      </c>
      <c r="BL75" s="48">
        <v>18</v>
      </c>
    </row>
    <row r="76" spans="1:64" ht="15">
      <c r="A76" s="64" t="s">
        <v>264</v>
      </c>
      <c r="B76" s="64" t="s">
        <v>320</v>
      </c>
      <c r="C76" s="65"/>
      <c r="D76" s="66"/>
      <c r="E76" s="67"/>
      <c r="F76" s="68"/>
      <c r="G76" s="65"/>
      <c r="H76" s="69"/>
      <c r="I76" s="70"/>
      <c r="J76" s="70"/>
      <c r="K76" s="34" t="s">
        <v>65</v>
      </c>
      <c r="L76" s="77">
        <v>196</v>
      </c>
      <c r="M76" s="77"/>
      <c r="N76" s="72"/>
      <c r="O76" s="79" t="s">
        <v>321</v>
      </c>
      <c r="P76" s="81">
        <v>43783.702199074076</v>
      </c>
      <c r="Q76" s="79" t="s">
        <v>390</v>
      </c>
      <c r="R76" s="79"/>
      <c r="S76" s="79"/>
      <c r="T76" s="79" t="s">
        <v>458</v>
      </c>
      <c r="U76" s="79"/>
      <c r="V76" s="82" t="s">
        <v>517</v>
      </c>
      <c r="W76" s="81">
        <v>43783.702199074076</v>
      </c>
      <c r="X76" s="82" t="s">
        <v>591</v>
      </c>
      <c r="Y76" s="79"/>
      <c r="Z76" s="79"/>
      <c r="AA76" s="85" t="s">
        <v>681</v>
      </c>
      <c r="AB76" s="85" t="s">
        <v>679</v>
      </c>
      <c r="AC76" s="79" t="b">
        <v>0</v>
      </c>
      <c r="AD76" s="79">
        <v>0</v>
      </c>
      <c r="AE76" s="85" t="s">
        <v>706</v>
      </c>
      <c r="AF76" s="79" t="b">
        <v>0</v>
      </c>
      <c r="AG76" s="79" t="s">
        <v>715</v>
      </c>
      <c r="AH76" s="79"/>
      <c r="AI76" s="85" t="s">
        <v>705</v>
      </c>
      <c r="AJ76" s="79" t="b">
        <v>0</v>
      </c>
      <c r="AK76" s="79">
        <v>0</v>
      </c>
      <c r="AL76" s="85" t="s">
        <v>705</v>
      </c>
      <c r="AM76" s="79" t="s">
        <v>722</v>
      </c>
      <c r="AN76" s="79" t="b">
        <v>0</v>
      </c>
      <c r="AO76" s="85" t="s">
        <v>679</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c r="BE76" s="49"/>
      <c r="BF76" s="48"/>
      <c r="BG76" s="49"/>
      <c r="BH76" s="48"/>
      <c r="BI76" s="49"/>
      <c r="BJ76" s="48"/>
      <c r="BK76" s="49"/>
      <c r="BL76" s="48"/>
    </row>
    <row r="77" spans="1:64" ht="15">
      <c r="A77" s="64" t="s">
        <v>253</v>
      </c>
      <c r="B77" s="64" t="s">
        <v>263</v>
      </c>
      <c r="C77" s="65"/>
      <c r="D77" s="66"/>
      <c r="E77" s="67"/>
      <c r="F77" s="68"/>
      <c r="G77" s="65"/>
      <c r="H77" s="69"/>
      <c r="I77" s="70"/>
      <c r="J77" s="70"/>
      <c r="K77" s="34" t="s">
        <v>66</v>
      </c>
      <c r="L77" s="77">
        <v>197</v>
      </c>
      <c r="M77" s="77"/>
      <c r="N77" s="72"/>
      <c r="O77" s="79" t="s">
        <v>321</v>
      </c>
      <c r="P77" s="81">
        <v>43773.825891203705</v>
      </c>
      <c r="Q77" s="79" t="s">
        <v>391</v>
      </c>
      <c r="R77" s="79"/>
      <c r="S77" s="79"/>
      <c r="T77" s="79"/>
      <c r="U77" s="79"/>
      <c r="V77" s="82" t="s">
        <v>509</v>
      </c>
      <c r="W77" s="81">
        <v>43773.825891203705</v>
      </c>
      <c r="X77" s="82" t="s">
        <v>592</v>
      </c>
      <c r="Y77" s="79"/>
      <c r="Z77" s="79"/>
      <c r="AA77" s="85" t="s">
        <v>682</v>
      </c>
      <c r="AB77" s="79"/>
      <c r="AC77" s="79" t="b">
        <v>0</v>
      </c>
      <c r="AD77" s="79">
        <v>0</v>
      </c>
      <c r="AE77" s="85" t="s">
        <v>705</v>
      </c>
      <c r="AF77" s="79" t="b">
        <v>0</v>
      </c>
      <c r="AG77" s="79" t="s">
        <v>715</v>
      </c>
      <c r="AH77" s="79"/>
      <c r="AI77" s="85" t="s">
        <v>705</v>
      </c>
      <c r="AJ77" s="79" t="b">
        <v>0</v>
      </c>
      <c r="AK77" s="79">
        <v>30</v>
      </c>
      <c r="AL77" s="85" t="s">
        <v>687</v>
      </c>
      <c r="AM77" s="79" t="s">
        <v>720</v>
      </c>
      <c r="AN77" s="79" t="b">
        <v>0</v>
      </c>
      <c r="AO77" s="85" t="s">
        <v>687</v>
      </c>
      <c r="AP77" s="79" t="s">
        <v>176</v>
      </c>
      <c r="AQ77" s="79">
        <v>0</v>
      </c>
      <c r="AR77" s="79">
        <v>0</v>
      </c>
      <c r="AS77" s="79"/>
      <c r="AT77" s="79"/>
      <c r="AU77" s="79"/>
      <c r="AV77" s="79"/>
      <c r="AW77" s="79"/>
      <c r="AX77" s="79"/>
      <c r="AY77" s="79"/>
      <c r="AZ77" s="79"/>
      <c r="BA77">
        <v>6</v>
      </c>
      <c r="BB77" s="78" t="str">
        <f>REPLACE(INDEX(GroupVertices[Group],MATCH(Edges25[[#This Row],[Vertex 1]],GroupVertices[Vertex],0)),1,1,"")</f>
        <v>1</v>
      </c>
      <c r="BC77" s="78" t="str">
        <f>REPLACE(INDEX(GroupVertices[Group],MATCH(Edges25[[#This Row],[Vertex 2]],GroupVertices[Vertex],0)),1,1,"")</f>
        <v>1</v>
      </c>
      <c r="BD77" s="48">
        <v>0</v>
      </c>
      <c r="BE77" s="49">
        <v>0</v>
      </c>
      <c r="BF77" s="48">
        <v>1</v>
      </c>
      <c r="BG77" s="49">
        <v>3.8461538461538463</v>
      </c>
      <c r="BH77" s="48">
        <v>0</v>
      </c>
      <c r="BI77" s="49">
        <v>0</v>
      </c>
      <c r="BJ77" s="48">
        <v>25</v>
      </c>
      <c r="BK77" s="49">
        <v>96.15384615384616</v>
      </c>
      <c r="BL77" s="48">
        <v>26</v>
      </c>
    </row>
    <row r="78" spans="1:64" ht="15">
      <c r="A78" s="64" t="s">
        <v>253</v>
      </c>
      <c r="B78" s="64" t="s">
        <v>263</v>
      </c>
      <c r="C78" s="65"/>
      <c r="D78" s="66"/>
      <c r="E78" s="67"/>
      <c r="F78" s="68"/>
      <c r="G78" s="65"/>
      <c r="H78" s="69"/>
      <c r="I78" s="70"/>
      <c r="J78" s="70"/>
      <c r="K78" s="34" t="s">
        <v>66</v>
      </c>
      <c r="L78" s="77">
        <v>198</v>
      </c>
      <c r="M78" s="77"/>
      <c r="N78" s="72"/>
      <c r="O78" s="79" t="s">
        <v>321</v>
      </c>
      <c r="P78" s="81">
        <v>43775.57090277778</v>
      </c>
      <c r="Q78" s="79" t="s">
        <v>392</v>
      </c>
      <c r="R78" s="79"/>
      <c r="S78" s="79"/>
      <c r="T78" s="79"/>
      <c r="U78" s="79"/>
      <c r="V78" s="82" t="s">
        <v>509</v>
      </c>
      <c r="W78" s="81">
        <v>43775.57090277778</v>
      </c>
      <c r="X78" s="82" t="s">
        <v>593</v>
      </c>
      <c r="Y78" s="79"/>
      <c r="Z78" s="79"/>
      <c r="AA78" s="85" t="s">
        <v>683</v>
      </c>
      <c r="AB78" s="79"/>
      <c r="AC78" s="79" t="b">
        <v>0</v>
      </c>
      <c r="AD78" s="79">
        <v>0</v>
      </c>
      <c r="AE78" s="85" t="s">
        <v>705</v>
      </c>
      <c r="AF78" s="79" t="b">
        <v>0</v>
      </c>
      <c r="AG78" s="79" t="s">
        <v>715</v>
      </c>
      <c r="AH78" s="79"/>
      <c r="AI78" s="85" t="s">
        <v>705</v>
      </c>
      <c r="AJ78" s="79" t="b">
        <v>0</v>
      </c>
      <c r="AK78" s="79">
        <v>3</v>
      </c>
      <c r="AL78" s="85" t="s">
        <v>688</v>
      </c>
      <c r="AM78" s="79" t="s">
        <v>720</v>
      </c>
      <c r="AN78" s="79" t="b">
        <v>0</v>
      </c>
      <c r="AO78" s="85" t="s">
        <v>688</v>
      </c>
      <c r="AP78" s="79" t="s">
        <v>176</v>
      </c>
      <c r="AQ78" s="79">
        <v>0</v>
      </c>
      <c r="AR78" s="79">
        <v>0</v>
      </c>
      <c r="AS78" s="79"/>
      <c r="AT78" s="79"/>
      <c r="AU78" s="79"/>
      <c r="AV78" s="79"/>
      <c r="AW78" s="79"/>
      <c r="AX78" s="79"/>
      <c r="AY78" s="79"/>
      <c r="AZ78" s="79"/>
      <c r="BA78">
        <v>6</v>
      </c>
      <c r="BB78" s="78" t="str">
        <f>REPLACE(INDEX(GroupVertices[Group],MATCH(Edges25[[#This Row],[Vertex 1]],GroupVertices[Vertex],0)),1,1,"")</f>
        <v>1</v>
      </c>
      <c r="BC78" s="78" t="str">
        <f>REPLACE(INDEX(GroupVertices[Group],MATCH(Edges25[[#This Row],[Vertex 2]],GroupVertices[Vertex],0)),1,1,"")</f>
        <v>1</v>
      </c>
      <c r="BD78" s="48">
        <v>0</v>
      </c>
      <c r="BE78" s="49">
        <v>0</v>
      </c>
      <c r="BF78" s="48">
        <v>1</v>
      </c>
      <c r="BG78" s="49">
        <v>4.545454545454546</v>
      </c>
      <c r="BH78" s="48">
        <v>0</v>
      </c>
      <c r="BI78" s="49">
        <v>0</v>
      </c>
      <c r="BJ78" s="48">
        <v>21</v>
      </c>
      <c r="BK78" s="49">
        <v>95.45454545454545</v>
      </c>
      <c r="BL78" s="48">
        <v>22</v>
      </c>
    </row>
    <row r="79" spans="1:64" ht="15">
      <c r="A79" s="64" t="s">
        <v>253</v>
      </c>
      <c r="B79" s="64" t="s">
        <v>263</v>
      </c>
      <c r="C79" s="65"/>
      <c r="D79" s="66"/>
      <c r="E79" s="67"/>
      <c r="F79" s="68"/>
      <c r="G79" s="65"/>
      <c r="H79" s="69"/>
      <c r="I79" s="70"/>
      <c r="J79" s="70"/>
      <c r="K79" s="34" t="s">
        <v>66</v>
      </c>
      <c r="L79" s="77">
        <v>199</v>
      </c>
      <c r="M79" s="77"/>
      <c r="N79" s="72"/>
      <c r="O79" s="79" t="s">
        <v>321</v>
      </c>
      <c r="P79" s="81">
        <v>43777.460011574076</v>
      </c>
      <c r="Q79" s="79" t="s">
        <v>393</v>
      </c>
      <c r="R79" s="79"/>
      <c r="S79" s="79"/>
      <c r="T79" s="79"/>
      <c r="U79" s="79"/>
      <c r="V79" s="82" t="s">
        <v>509</v>
      </c>
      <c r="W79" s="81">
        <v>43777.460011574076</v>
      </c>
      <c r="X79" s="82" t="s">
        <v>594</v>
      </c>
      <c r="Y79" s="79"/>
      <c r="Z79" s="79"/>
      <c r="AA79" s="85" t="s">
        <v>684</v>
      </c>
      <c r="AB79" s="79"/>
      <c r="AC79" s="79" t="b">
        <v>0</v>
      </c>
      <c r="AD79" s="79">
        <v>0</v>
      </c>
      <c r="AE79" s="85" t="s">
        <v>705</v>
      </c>
      <c r="AF79" s="79" t="b">
        <v>0</v>
      </c>
      <c r="AG79" s="79" t="s">
        <v>715</v>
      </c>
      <c r="AH79" s="79"/>
      <c r="AI79" s="85" t="s">
        <v>705</v>
      </c>
      <c r="AJ79" s="79" t="b">
        <v>0</v>
      </c>
      <c r="AK79" s="79">
        <v>13</v>
      </c>
      <c r="AL79" s="85" t="s">
        <v>689</v>
      </c>
      <c r="AM79" s="79" t="s">
        <v>720</v>
      </c>
      <c r="AN79" s="79" t="b">
        <v>0</v>
      </c>
      <c r="AO79" s="85" t="s">
        <v>689</v>
      </c>
      <c r="AP79" s="79" t="s">
        <v>176</v>
      </c>
      <c r="AQ79" s="79">
        <v>0</v>
      </c>
      <c r="AR79" s="79">
        <v>0</v>
      </c>
      <c r="AS79" s="79"/>
      <c r="AT79" s="79"/>
      <c r="AU79" s="79"/>
      <c r="AV79" s="79"/>
      <c r="AW79" s="79"/>
      <c r="AX79" s="79"/>
      <c r="AY79" s="79"/>
      <c r="AZ79" s="79"/>
      <c r="BA79">
        <v>6</v>
      </c>
      <c r="BB79" s="78" t="str">
        <f>REPLACE(INDEX(GroupVertices[Group],MATCH(Edges25[[#This Row],[Vertex 1]],GroupVertices[Vertex],0)),1,1,"")</f>
        <v>1</v>
      </c>
      <c r="BC79" s="78" t="str">
        <f>REPLACE(INDEX(GroupVertices[Group],MATCH(Edges25[[#This Row],[Vertex 2]],GroupVertices[Vertex],0)),1,1,"")</f>
        <v>1</v>
      </c>
      <c r="BD79" s="48">
        <v>1</v>
      </c>
      <c r="BE79" s="49">
        <v>4.545454545454546</v>
      </c>
      <c r="BF79" s="48">
        <v>0</v>
      </c>
      <c r="BG79" s="49">
        <v>0</v>
      </c>
      <c r="BH79" s="48">
        <v>0</v>
      </c>
      <c r="BI79" s="49">
        <v>0</v>
      </c>
      <c r="BJ79" s="48">
        <v>21</v>
      </c>
      <c r="BK79" s="49">
        <v>95.45454545454545</v>
      </c>
      <c r="BL79" s="48">
        <v>22</v>
      </c>
    </row>
    <row r="80" spans="1:64" ht="15">
      <c r="A80" s="64" t="s">
        <v>253</v>
      </c>
      <c r="B80" s="64" t="s">
        <v>263</v>
      </c>
      <c r="C80" s="65"/>
      <c r="D80" s="66"/>
      <c r="E80" s="67"/>
      <c r="F80" s="68"/>
      <c r="G80" s="65"/>
      <c r="H80" s="69"/>
      <c r="I80" s="70"/>
      <c r="J80" s="70"/>
      <c r="K80" s="34" t="s">
        <v>66</v>
      </c>
      <c r="L80" s="77">
        <v>200</v>
      </c>
      <c r="M80" s="77"/>
      <c r="N80" s="72"/>
      <c r="O80" s="79" t="s">
        <v>321</v>
      </c>
      <c r="P80" s="81">
        <v>43777.46178240741</v>
      </c>
      <c r="Q80" s="79" t="s">
        <v>394</v>
      </c>
      <c r="R80" s="82" t="s">
        <v>426</v>
      </c>
      <c r="S80" s="79" t="s">
        <v>442</v>
      </c>
      <c r="T80" s="79"/>
      <c r="U80" s="79"/>
      <c r="V80" s="82" t="s">
        <v>509</v>
      </c>
      <c r="W80" s="81">
        <v>43777.46178240741</v>
      </c>
      <c r="X80" s="82" t="s">
        <v>595</v>
      </c>
      <c r="Y80" s="79"/>
      <c r="Z80" s="79"/>
      <c r="AA80" s="85" t="s">
        <v>685</v>
      </c>
      <c r="AB80" s="79"/>
      <c r="AC80" s="79" t="b">
        <v>0</v>
      </c>
      <c r="AD80" s="79">
        <v>0</v>
      </c>
      <c r="AE80" s="85" t="s">
        <v>705</v>
      </c>
      <c r="AF80" s="79" t="b">
        <v>0</v>
      </c>
      <c r="AG80" s="79" t="s">
        <v>715</v>
      </c>
      <c r="AH80" s="79"/>
      <c r="AI80" s="85" t="s">
        <v>705</v>
      </c>
      <c r="AJ80" s="79" t="b">
        <v>0</v>
      </c>
      <c r="AK80" s="79">
        <v>13</v>
      </c>
      <c r="AL80" s="85" t="s">
        <v>690</v>
      </c>
      <c r="AM80" s="79" t="s">
        <v>720</v>
      </c>
      <c r="AN80" s="79" t="b">
        <v>0</v>
      </c>
      <c r="AO80" s="85" t="s">
        <v>690</v>
      </c>
      <c r="AP80" s="79" t="s">
        <v>176</v>
      </c>
      <c r="AQ80" s="79">
        <v>0</v>
      </c>
      <c r="AR80" s="79">
        <v>0</v>
      </c>
      <c r="AS80" s="79"/>
      <c r="AT80" s="79"/>
      <c r="AU80" s="79"/>
      <c r="AV80" s="79"/>
      <c r="AW80" s="79"/>
      <c r="AX80" s="79"/>
      <c r="AY80" s="79"/>
      <c r="AZ80" s="79"/>
      <c r="BA80">
        <v>6</v>
      </c>
      <c r="BB80" s="78" t="str">
        <f>REPLACE(INDEX(GroupVertices[Group],MATCH(Edges25[[#This Row],[Vertex 1]],GroupVertices[Vertex],0)),1,1,"")</f>
        <v>1</v>
      </c>
      <c r="BC80" s="78" t="str">
        <f>REPLACE(INDEX(GroupVertices[Group],MATCH(Edges25[[#This Row],[Vertex 2]],GroupVertices[Vertex],0)),1,1,"")</f>
        <v>1</v>
      </c>
      <c r="BD80" s="48">
        <v>0</v>
      </c>
      <c r="BE80" s="49">
        <v>0</v>
      </c>
      <c r="BF80" s="48">
        <v>0</v>
      </c>
      <c r="BG80" s="49">
        <v>0</v>
      </c>
      <c r="BH80" s="48">
        <v>0</v>
      </c>
      <c r="BI80" s="49">
        <v>0</v>
      </c>
      <c r="BJ80" s="48">
        <v>16</v>
      </c>
      <c r="BK80" s="49">
        <v>100</v>
      </c>
      <c r="BL80" s="48">
        <v>16</v>
      </c>
    </row>
    <row r="81" spans="1:64" ht="15">
      <c r="A81" s="64" t="s">
        <v>253</v>
      </c>
      <c r="B81" s="64" t="s">
        <v>263</v>
      </c>
      <c r="C81" s="65"/>
      <c r="D81" s="66"/>
      <c r="E81" s="67"/>
      <c r="F81" s="68"/>
      <c r="G81" s="65"/>
      <c r="H81" s="69"/>
      <c r="I81" s="70"/>
      <c r="J81" s="70"/>
      <c r="K81" s="34" t="s">
        <v>66</v>
      </c>
      <c r="L81" s="77">
        <v>202</v>
      </c>
      <c r="M81" s="77"/>
      <c r="N81" s="72"/>
      <c r="O81" s="79" t="s">
        <v>321</v>
      </c>
      <c r="P81" s="81">
        <v>43782.97804398148</v>
      </c>
      <c r="Q81" s="79" t="s">
        <v>395</v>
      </c>
      <c r="R81" s="79"/>
      <c r="S81" s="79"/>
      <c r="T81" s="79"/>
      <c r="U81" s="79"/>
      <c r="V81" s="82" t="s">
        <v>509</v>
      </c>
      <c r="W81" s="81">
        <v>43782.97804398148</v>
      </c>
      <c r="X81" s="82" t="s">
        <v>596</v>
      </c>
      <c r="Y81" s="79"/>
      <c r="Z81" s="79"/>
      <c r="AA81" s="85" t="s">
        <v>686</v>
      </c>
      <c r="AB81" s="79"/>
      <c r="AC81" s="79" t="b">
        <v>0</v>
      </c>
      <c r="AD81" s="79">
        <v>8</v>
      </c>
      <c r="AE81" s="85" t="s">
        <v>705</v>
      </c>
      <c r="AF81" s="79" t="b">
        <v>0</v>
      </c>
      <c r="AG81" s="79" t="s">
        <v>715</v>
      </c>
      <c r="AH81" s="79"/>
      <c r="AI81" s="85" t="s">
        <v>705</v>
      </c>
      <c r="AJ81" s="79" t="b">
        <v>0</v>
      </c>
      <c r="AK81" s="79">
        <v>0</v>
      </c>
      <c r="AL81" s="85" t="s">
        <v>705</v>
      </c>
      <c r="AM81" s="79" t="s">
        <v>719</v>
      </c>
      <c r="AN81" s="79" t="b">
        <v>0</v>
      </c>
      <c r="AO81" s="85" t="s">
        <v>686</v>
      </c>
      <c r="AP81" s="79" t="s">
        <v>176</v>
      </c>
      <c r="AQ81" s="79">
        <v>0</v>
      </c>
      <c r="AR81" s="79">
        <v>0</v>
      </c>
      <c r="AS81" s="79"/>
      <c r="AT81" s="79"/>
      <c r="AU81" s="79"/>
      <c r="AV81" s="79"/>
      <c r="AW81" s="79"/>
      <c r="AX81" s="79"/>
      <c r="AY81" s="79"/>
      <c r="AZ81" s="79"/>
      <c r="BA81">
        <v>6</v>
      </c>
      <c r="BB81" s="78" t="str">
        <f>REPLACE(INDEX(GroupVertices[Group],MATCH(Edges25[[#This Row],[Vertex 1]],GroupVertices[Vertex],0)),1,1,"")</f>
        <v>1</v>
      </c>
      <c r="BC81" s="78" t="str">
        <f>REPLACE(INDEX(GroupVertices[Group],MATCH(Edges25[[#This Row],[Vertex 2]],GroupVertices[Vertex],0)),1,1,"")</f>
        <v>1</v>
      </c>
      <c r="BD81" s="48">
        <v>0</v>
      </c>
      <c r="BE81" s="49">
        <v>0</v>
      </c>
      <c r="BF81" s="48">
        <v>0</v>
      </c>
      <c r="BG81" s="49">
        <v>0</v>
      </c>
      <c r="BH81" s="48">
        <v>0</v>
      </c>
      <c r="BI81" s="49">
        <v>0</v>
      </c>
      <c r="BJ81" s="48">
        <v>6</v>
      </c>
      <c r="BK81" s="49">
        <v>100</v>
      </c>
      <c r="BL81" s="48">
        <v>6</v>
      </c>
    </row>
    <row r="82" spans="1:64" ht="15">
      <c r="A82" s="64" t="s">
        <v>263</v>
      </c>
      <c r="B82" s="64" t="s">
        <v>263</v>
      </c>
      <c r="C82" s="65"/>
      <c r="D82" s="66"/>
      <c r="E82" s="67"/>
      <c r="F82" s="68"/>
      <c r="G82" s="65"/>
      <c r="H82" s="69"/>
      <c r="I82" s="70"/>
      <c r="J82" s="70"/>
      <c r="K82" s="34" t="s">
        <v>65</v>
      </c>
      <c r="L82" s="77">
        <v>203</v>
      </c>
      <c r="M82" s="77"/>
      <c r="N82" s="72"/>
      <c r="O82" s="79" t="s">
        <v>176</v>
      </c>
      <c r="P82" s="81">
        <v>43772.975023148145</v>
      </c>
      <c r="Q82" s="79" t="s">
        <v>396</v>
      </c>
      <c r="R82" s="82" t="s">
        <v>427</v>
      </c>
      <c r="S82" s="79" t="s">
        <v>441</v>
      </c>
      <c r="T82" s="79"/>
      <c r="U82" s="82" t="s">
        <v>470</v>
      </c>
      <c r="V82" s="82" t="s">
        <v>470</v>
      </c>
      <c r="W82" s="81">
        <v>43772.975023148145</v>
      </c>
      <c r="X82" s="82" t="s">
        <v>597</v>
      </c>
      <c r="Y82" s="79"/>
      <c r="Z82" s="79"/>
      <c r="AA82" s="85" t="s">
        <v>687</v>
      </c>
      <c r="AB82" s="79"/>
      <c r="AC82" s="79" t="b">
        <v>0</v>
      </c>
      <c r="AD82" s="79">
        <v>39</v>
      </c>
      <c r="AE82" s="85" t="s">
        <v>705</v>
      </c>
      <c r="AF82" s="79" t="b">
        <v>0</v>
      </c>
      <c r="AG82" s="79" t="s">
        <v>715</v>
      </c>
      <c r="AH82" s="79"/>
      <c r="AI82" s="85" t="s">
        <v>705</v>
      </c>
      <c r="AJ82" s="79" t="b">
        <v>0</v>
      </c>
      <c r="AK82" s="79">
        <v>30</v>
      </c>
      <c r="AL82" s="85" t="s">
        <v>705</v>
      </c>
      <c r="AM82" s="79" t="s">
        <v>729</v>
      </c>
      <c r="AN82" s="79" t="b">
        <v>0</v>
      </c>
      <c r="AO82" s="85" t="s">
        <v>687</v>
      </c>
      <c r="AP82" s="79" t="s">
        <v>731</v>
      </c>
      <c r="AQ82" s="79">
        <v>0</v>
      </c>
      <c r="AR82" s="79">
        <v>0</v>
      </c>
      <c r="AS82" s="79"/>
      <c r="AT82" s="79"/>
      <c r="AU82" s="79"/>
      <c r="AV82" s="79"/>
      <c r="AW82" s="79"/>
      <c r="AX82" s="79"/>
      <c r="AY82" s="79"/>
      <c r="AZ82" s="79"/>
      <c r="BA82">
        <v>4</v>
      </c>
      <c r="BB82" s="78" t="str">
        <f>REPLACE(INDEX(GroupVertices[Group],MATCH(Edges25[[#This Row],[Vertex 1]],GroupVertices[Vertex],0)),1,1,"")</f>
        <v>1</v>
      </c>
      <c r="BC82" s="78" t="str">
        <f>REPLACE(INDEX(GroupVertices[Group],MATCH(Edges25[[#This Row],[Vertex 2]],GroupVertices[Vertex],0)),1,1,"")</f>
        <v>1</v>
      </c>
      <c r="BD82" s="48">
        <v>0</v>
      </c>
      <c r="BE82" s="49">
        <v>0</v>
      </c>
      <c r="BF82" s="48">
        <v>2</v>
      </c>
      <c r="BG82" s="49">
        <v>5.882352941176471</v>
      </c>
      <c r="BH82" s="48">
        <v>0</v>
      </c>
      <c r="BI82" s="49">
        <v>0</v>
      </c>
      <c r="BJ82" s="48">
        <v>32</v>
      </c>
      <c r="BK82" s="49">
        <v>94.11764705882354</v>
      </c>
      <c r="BL82" s="48">
        <v>34</v>
      </c>
    </row>
    <row r="83" spans="1:64" ht="15">
      <c r="A83" s="64" t="s">
        <v>263</v>
      </c>
      <c r="B83" s="64" t="s">
        <v>263</v>
      </c>
      <c r="C83" s="65"/>
      <c r="D83" s="66"/>
      <c r="E83" s="67"/>
      <c r="F83" s="68"/>
      <c r="G83" s="65"/>
      <c r="H83" s="69"/>
      <c r="I83" s="70"/>
      <c r="J83" s="70"/>
      <c r="K83" s="34" t="s">
        <v>65</v>
      </c>
      <c r="L83" s="77">
        <v>204</v>
      </c>
      <c r="M83" s="77"/>
      <c r="N83" s="72"/>
      <c r="O83" s="79" t="s">
        <v>176</v>
      </c>
      <c r="P83" s="81">
        <v>43775.529652777775</v>
      </c>
      <c r="Q83" s="79" t="s">
        <v>397</v>
      </c>
      <c r="R83" s="82" t="s">
        <v>428</v>
      </c>
      <c r="S83" s="79" t="s">
        <v>443</v>
      </c>
      <c r="T83" s="79"/>
      <c r="U83" s="79"/>
      <c r="V83" s="82" t="s">
        <v>516</v>
      </c>
      <c r="W83" s="81">
        <v>43775.529652777775</v>
      </c>
      <c r="X83" s="82" t="s">
        <v>598</v>
      </c>
      <c r="Y83" s="79"/>
      <c r="Z83" s="79"/>
      <c r="AA83" s="85" t="s">
        <v>688</v>
      </c>
      <c r="AB83" s="79"/>
      <c r="AC83" s="79" t="b">
        <v>0</v>
      </c>
      <c r="AD83" s="79">
        <v>4</v>
      </c>
      <c r="AE83" s="85" t="s">
        <v>705</v>
      </c>
      <c r="AF83" s="79" t="b">
        <v>0</v>
      </c>
      <c r="AG83" s="79" t="s">
        <v>715</v>
      </c>
      <c r="AH83" s="79"/>
      <c r="AI83" s="85" t="s">
        <v>705</v>
      </c>
      <c r="AJ83" s="79" t="b">
        <v>0</v>
      </c>
      <c r="AK83" s="79">
        <v>3</v>
      </c>
      <c r="AL83" s="85" t="s">
        <v>705</v>
      </c>
      <c r="AM83" s="79" t="s">
        <v>724</v>
      </c>
      <c r="AN83" s="79" t="b">
        <v>0</v>
      </c>
      <c r="AO83" s="85" t="s">
        <v>688</v>
      </c>
      <c r="AP83" s="79" t="s">
        <v>731</v>
      </c>
      <c r="AQ83" s="79">
        <v>0</v>
      </c>
      <c r="AR83" s="79">
        <v>0</v>
      </c>
      <c r="AS83" s="79"/>
      <c r="AT83" s="79"/>
      <c r="AU83" s="79"/>
      <c r="AV83" s="79"/>
      <c r="AW83" s="79"/>
      <c r="AX83" s="79"/>
      <c r="AY83" s="79"/>
      <c r="AZ83" s="79"/>
      <c r="BA83">
        <v>4</v>
      </c>
      <c r="BB83" s="78" t="str">
        <f>REPLACE(INDEX(GroupVertices[Group],MATCH(Edges25[[#This Row],[Vertex 1]],GroupVertices[Vertex],0)),1,1,"")</f>
        <v>1</v>
      </c>
      <c r="BC83" s="78" t="str">
        <f>REPLACE(INDEX(GroupVertices[Group],MATCH(Edges25[[#This Row],[Vertex 2]],GroupVertices[Vertex],0)),1,1,"")</f>
        <v>1</v>
      </c>
      <c r="BD83" s="48">
        <v>0</v>
      </c>
      <c r="BE83" s="49">
        <v>0</v>
      </c>
      <c r="BF83" s="48">
        <v>1</v>
      </c>
      <c r="BG83" s="49">
        <v>2.6315789473684212</v>
      </c>
      <c r="BH83" s="48">
        <v>0</v>
      </c>
      <c r="BI83" s="49">
        <v>0</v>
      </c>
      <c r="BJ83" s="48">
        <v>37</v>
      </c>
      <c r="BK83" s="49">
        <v>97.36842105263158</v>
      </c>
      <c r="BL83" s="48">
        <v>38</v>
      </c>
    </row>
    <row r="84" spans="1:64" ht="15">
      <c r="A84" s="64" t="s">
        <v>263</v>
      </c>
      <c r="B84" s="64" t="s">
        <v>263</v>
      </c>
      <c r="C84" s="65"/>
      <c r="D84" s="66"/>
      <c r="E84" s="67"/>
      <c r="F84" s="68"/>
      <c r="G84" s="65"/>
      <c r="H84" s="69"/>
      <c r="I84" s="70"/>
      <c r="J84" s="70"/>
      <c r="K84" s="34" t="s">
        <v>65</v>
      </c>
      <c r="L84" s="77">
        <v>205</v>
      </c>
      <c r="M84" s="77"/>
      <c r="N84" s="72"/>
      <c r="O84" s="79" t="s">
        <v>176</v>
      </c>
      <c r="P84" s="81">
        <v>43776.88680555556</v>
      </c>
      <c r="Q84" s="79" t="s">
        <v>398</v>
      </c>
      <c r="R84" s="82" t="s">
        <v>429</v>
      </c>
      <c r="S84" s="79" t="s">
        <v>441</v>
      </c>
      <c r="T84" s="79"/>
      <c r="U84" s="79"/>
      <c r="V84" s="82" t="s">
        <v>516</v>
      </c>
      <c r="W84" s="81">
        <v>43776.88680555556</v>
      </c>
      <c r="X84" s="82" t="s">
        <v>599</v>
      </c>
      <c r="Y84" s="79"/>
      <c r="Z84" s="79"/>
      <c r="AA84" s="85" t="s">
        <v>689</v>
      </c>
      <c r="AB84" s="79"/>
      <c r="AC84" s="79" t="b">
        <v>0</v>
      </c>
      <c r="AD84" s="79">
        <v>11</v>
      </c>
      <c r="AE84" s="85" t="s">
        <v>705</v>
      </c>
      <c r="AF84" s="79" t="b">
        <v>0</v>
      </c>
      <c r="AG84" s="79" t="s">
        <v>715</v>
      </c>
      <c r="AH84" s="79"/>
      <c r="AI84" s="85" t="s">
        <v>705</v>
      </c>
      <c r="AJ84" s="79" t="b">
        <v>0</v>
      </c>
      <c r="AK84" s="79">
        <v>13</v>
      </c>
      <c r="AL84" s="85" t="s">
        <v>705</v>
      </c>
      <c r="AM84" s="79" t="s">
        <v>729</v>
      </c>
      <c r="AN84" s="79" t="b">
        <v>0</v>
      </c>
      <c r="AO84" s="85" t="s">
        <v>689</v>
      </c>
      <c r="AP84" s="79" t="s">
        <v>731</v>
      </c>
      <c r="AQ84" s="79">
        <v>0</v>
      </c>
      <c r="AR84" s="79">
        <v>0</v>
      </c>
      <c r="AS84" s="79"/>
      <c r="AT84" s="79"/>
      <c r="AU84" s="79"/>
      <c r="AV84" s="79"/>
      <c r="AW84" s="79"/>
      <c r="AX84" s="79"/>
      <c r="AY84" s="79"/>
      <c r="AZ84" s="79"/>
      <c r="BA84">
        <v>4</v>
      </c>
      <c r="BB84" s="78" t="str">
        <f>REPLACE(INDEX(GroupVertices[Group],MATCH(Edges25[[#This Row],[Vertex 1]],GroupVertices[Vertex],0)),1,1,"")</f>
        <v>1</v>
      </c>
      <c r="BC84" s="78" t="str">
        <f>REPLACE(INDEX(GroupVertices[Group],MATCH(Edges25[[#This Row],[Vertex 2]],GroupVertices[Vertex],0)),1,1,"")</f>
        <v>1</v>
      </c>
      <c r="BD84" s="48">
        <v>4</v>
      </c>
      <c r="BE84" s="49">
        <v>10.526315789473685</v>
      </c>
      <c r="BF84" s="48">
        <v>0</v>
      </c>
      <c r="BG84" s="49">
        <v>0</v>
      </c>
      <c r="BH84" s="48">
        <v>0</v>
      </c>
      <c r="BI84" s="49">
        <v>0</v>
      </c>
      <c r="BJ84" s="48">
        <v>34</v>
      </c>
      <c r="BK84" s="49">
        <v>89.47368421052632</v>
      </c>
      <c r="BL84" s="48">
        <v>38</v>
      </c>
    </row>
    <row r="85" spans="1:64" ht="15">
      <c r="A85" s="64" t="s">
        <v>263</v>
      </c>
      <c r="B85" s="64" t="s">
        <v>263</v>
      </c>
      <c r="C85" s="65"/>
      <c r="D85" s="66"/>
      <c r="E85" s="67"/>
      <c r="F85" s="68"/>
      <c r="G85" s="65"/>
      <c r="H85" s="69"/>
      <c r="I85" s="70"/>
      <c r="J85" s="70"/>
      <c r="K85" s="34" t="s">
        <v>65</v>
      </c>
      <c r="L85" s="77">
        <v>206</v>
      </c>
      <c r="M85" s="77"/>
      <c r="N85" s="72"/>
      <c r="O85" s="79" t="s">
        <v>176</v>
      </c>
      <c r="P85" s="81">
        <v>43776.96252314815</v>
      </c>
      <c r="Q85" s="79" t="s">
        <v>399</v>
      </c>
      <c r="R85" s="82" t="s">
        <v>426</v>
      </c>
      <c r="S85" s="79" t="s">
        <v>442</v>
      </c>
      <c r="T85" s="79"/>
      <c r="U85" s="82" t="s">
        <v>471</v>
      </c>
      <c r="V85" s="82" t="s">
        <v>471</v>
      </c>
      <c r="W85" s="81">
        <v>43776.96252314815</v>
      </c>
      <c r="X85" s="82" t="s">
        <v>600</v>
      </c>
      <c r="Y85" s="79"/>
      <c r="Z85" s="79"/>
      <c r="AA85" s="85" t="s">
        <v>690</v>
      </c>
      <c r="AB85" s="79"/>
      <c r="AC85" s="79" t="b">
        <v>0</v>
      </c>
      <c r="AD85" s="79">
        <v>32</v>
      </c>
      <c r="AE85" s="85" t="s">
        <v>705</v>
      </c>
      <c r="AF85" s="79" t="b">
        <v>0</v>
      </c>
      <c r="AG85" s="79" t="s">
        <v>715</v>
      </c>
      <c r="AH85" s="79"/>
      <c r="AI85" s="85" t="s">
        <v>705</v>
      </c>
      <c r="AJ85" s="79" t="b">
        <v>0</v>
      </c>
      <c r="AK85" s="79">
        <v>13</v>
      </c>
      <c r="AL85" s="85" t="s">
        <v>705</v>
      </c>
      <c r="AM85" s="79" t="s">
        <v>729</v>
      </c>
      <c r="AN85" s="79" t="b">
        <v>0</v>
      </c>
      <c r="AO85" s="85" t="s">
        <v>690</v>
      </c>
      <c r="AP85" s="79" t="s">
        <v>731</v>
      </c>
      <c r="AQ85" s="79">
        <v>0</v>
      </c>
      <c r="AR85" s="79">
        <v>0</v>
      </c>
      <c r="AS85" s="79"/>
      <c r="AT85" s="79"/>
      <c r="AU85" s="79"/>
      <c r="AV85" s="79"/>
      <c r="AW85" s="79"/>
      <c r="AX85" s="79"/>
      <c r="AY85" s="79"/>
      <c r="AZ85" s="79"/>
      <c r="BA85">
        <v>4</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14</v>
      </c>
      <c r="BK85" s="49">
        <v>100</v>
      </c>
      <c r="BL85" s="48">
        <v>14</v>
      </c>
    </row>
    <row r="86" spans="1:64" ht="15">
      <c r="A86" s="64" t="s">
        <v>253</v>
      </c>
      <c r="B86" s="64" t="s">
        <v>253</v>
      </c>
      <c r="C86" s="65"/>
      <c r="D86" s="66"/>
      <c r="E86" s="67"/>
      <c r="F86" s="68"/>
      <c r="G86" s="65"/>
      <c r="H86" s="69"/>
      <c r="I86" s="70"/>
      <c r="J86" s="70"/>
      <c r="K86" s="34" t="s">
        <v>65</v>
      </c>
      <c r="L86" s="77">
        <v>209</v>
      </c>
      <c r="M86" s="77"/>
      <c r="N86" s="72"/>
      <c r="O86" s="79" t="s">
        <v>176</v>
      </c>
      <c r="P86" s="81">
        <v>43773.82871527778</v>
      </c>
      <c r="Q86" s="79" t="s">
        <v>400</v>
      </c>
      <c r="R86" s="82" t="s">
        <v>430</v>
      </c>
      <c r="S86" s="79" t="s">
        <v>432</v>
      </c>
      <c r="T86" s="79" t="s">
        <v>451</v>
      </c>
      <c r="U86" s="79"/>
      <c r="V86" s="82" t="s">
        <v>509</v>
      </c>
      <c r="W86" s="81">
        <v>43773.82871527778</v>
      </c>
      <c r="X86" s="82" t="s">
        <v>601</v>
      </c>
      <c r="Y86" s="79"/>
      <c r="Z86" s="79"/>
      <c r="AA86" s="85" t="s">
        <v>691</v>
      </c>
      <c r="AB86" s="79"/>
      <c r="AC86" s="79" t="b">
        <v>0</v>
      </c>
      <c r="AD86" s="79">
        <v>3</v>
      </c>
      <c r="AE86" s="85" t="s">
        <v>705</v>
      </c>
      <c r="AF86" s="79" t="b">
        <v>1</v>
      </c>
      <c r="AG86" s="79" t="s">
        <v>715</v>
      </c>
      <c r="AH86" s="79"/>
      <c r="AI86" s="85" t="s">
        <v>700</v>
      </c>
      <c r="AJ86" s="79" t="b">
        <v>0</v>
      </c>
      <c r="AK86" s="79">
        <v>1</v>
      </c>
      <c r="AL86" s="85" t="s">
        <v>705</v>
      </c>
      <c r="AM86" s="79" t="s">
        <v>720</v>
      </c>
      <c r="AN86" s="79" t="b">
        <v>0</v>
      </c>
      <c r="AO86" s="85" t="s">
        <v>691</v>
      </c>
      <c r="AP86" s="79" t="s">
        <v>176</v>
      </c>
      <c r="AQ86" s="79">
        <v>0</v>
      </c>
      <c r="AR86" s="79">
        <v>0</v>
      </c>
      <c r="AS86" s="79"/>
      <c r="AT86" s="79"/>
      <c r="AU86" s="79"/>
      <c r="AV86" s="79"/>
      <c r="AW86" s="79"/>
      <c r="AX86" s="79"/>
      <c r="AY86" s="79"/>
      <c r="AZ86" s="79"/>
      <c r="BA86">
        <v>7</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17</v>
      </c>
      <c r="BK86" s="49">
        <v>100</v>
      </c>
      <c r="BL86" s="48">
        <v>17</v>
      </c>
    </row>
    <row r="87" spans="1:64" ht="15">
      <c r="A87" s="64" t="s">
        <v>253</v>
      </c>
      <c r="B87" s="64" t="s">
        <v>253</v>
      </c>
      <c r="C87" s="65"/>
      <c r="D87" s="66"/>
      <c r="E87" s="67"/>
      <c r="F87" s="68"/>
      <c r="G87" s="65"/>
      <c r="H87" s="69"/>
      <c r="I87" s="70"/>
      <c r="J87" s="70"/>
      <c r="K87" s="34" t="s">
        <v>65</v>
      </c>
      <c r="L87" s="77">
        <v>210</v>
      </c>
      <c r="M87" s="77"/>
      <c r="N87" s="72"/>
      <c r="O87" s="79" t="s">
        <v>176</v>
      </c>
      <c r="P87" s="81">
        <v>43775.43969907407</v>
      </c>
      <c r="Q87" s="79" t="s">
        <v>401</v>
      </c>
      <c r="R87" s="79"/>
      <c r="S87" s="79"/>
      <c r="T87" s="79" t="s">
        <v>288</v>
      </c>
      <c r="U87" s="79"/>
      <c r="V87" s="82" t="s">
        <v>509</v>
      </c>
      <c r="W87" s="81">
        <v>43775.43969907407</v>
      </c>
      <c r="X87" s="82" t="s">
        <v>602</v>
      </c>
      <c r="Y87" s="79"/>
      <c r="Z87" s="79"/>
      <c r="AA87" s="85" t="s">
        <v>692</v>
      </c>
      <c r="AB87" s="79"/>
      <c r="AC87" s="79" t="b">
        <v>0</v>
      </c>
      <c r="AD87" s="79">
        <v>0</v>
      </c>
      <c r="AE87" s="85" t="s">
        <v>705</v>
      </c>
      <c r="AF87" s="79" t="b">
        <v>0</v>
      </c>
      <c r="AG87" s="79" t="s">
        <v>715</v>
      </c>
      <c r="AH87" s="79"/>
      <c r="AI87" s="85" t="s">
        <v>705</v>
      </c>
      <c r="AJ87" s="79" t="b">
        <v>0</v>
      </c>
      <c r="AK87" s="79">
        <v>0</v>
      </c>
      <c r="AL87" s="85" t="s">
        <v>705</v>
      </c>
      <c r="AM87" s="79" t="s">
        <v>720</v>
      </c>
      <c r="AN87" s="79" t="b">
        <v>0</v>
      </c>
      <c r="AO87" s="85" t="s">
        <v>692</v>
      </c>
      <c r="AP87" s="79" t="s">
        <v>176</v>
      </c>
      <c r="AQ87" s="79">
        <v>0</v>
      </c>
      <c r="AR87" s="79">
        <v>0</v>
      </c>
      <c r="AS87" s="79"/>
      <c r="AT87" s="79"/>
      <c r="AU87" s="79"/>
      <c r="AV87" s="79"/>
      <c r="AW87" s="79"/>
      <c r="AX87" s="79"/>
      <c r="AY87" s="79"/>
      <c r="AZ87" s="79"/>
      <c r="BA87">
        <v>7</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17</v>
      </c>
      <c r="BK87" s="49">
        <v>100</v>
      </c>
      <c r="BL87" s="48">
        <v>17</v>
      </c>
    </row>
    <row r="88" spans="1:64" ht="15">
      <c r="A88" s="64" t="s">
        <v>253</v>
      </c>
      <c r="B88" s="64" t="s">
        <v>253</v>
      </c>
      <c r="C88" s="65"/>
      <c r="D88" s="66"/>
      <c r="E88" s="67"/>
      <c r="F88" s="68"/>
      <c r="G88" s="65"/>
      <c r="H88" s="69"/>
      <c r="I88" s="70"/>
      <c r="J88" s="70"/>
      <c r="K88" s="34" t="s">
        <v>65</v>
      </c>
      <c r="L88" s="77">
        <v>211</v>
      </c>
      <c r="M88" s="77"/>
      <c r="N88" s="72"/>
      <c r="O88" s="79" t="s">
        <v>176</v>
      </c>
      <c r="P88" s="81">
        <v>43775.44081018519</v>
      </c>
      <c r="Q88" s="79" t="s">
        <v>402</v>
      </c>
      <c r="R88" s="79"/>
      <c r="S88" s="79"/>
      <c r="T88" s="79" t="s">
        <v>288</v>
      </c>
      <c r="U88" s="79"/>
      <c r="V88" s="82" t="s">
        <v>509</v>
      </c>
      <c r="W88" s="81">
        <v>43775.44081018519</v>
      </c>
      <c r="X88" s="82" t="s">
        <v>603</v>
      </c>
      <c r="Y88" s="79"/>
      <c r="Z88" s="79"/>
      <c r="AA88" s="85" t="s">
        <v>693</v>
      </c>
      <c r="AB88" s="79"/>
      <c r="AC88" s="79" t="b">
        <v>0</v>
      </c>
      <c r="AD88" s="79">
        <v>0</v>
      </c>
      <c r="AE88" s="85" t="s">
        <v>705</v>
      </c>
      <c r="AF88" s="79" t="b">
        <v>0</v>
      </c>
      <c r="AG88" s="79" t="s">
        <v>715</v>
      </c>
      <c r="AH88" s="79"/>
      <c r="AI88" s="85" t="s">
        <v>705</v>
      </c>
      <c r="AJ88" s="79" t="b">
        <v>0</v>
      </c>
      <c r="AK88" s="79">
        <v>1</v>
      </c>
      <c r="AL88" s="85" t="s">
        <v>705</v>
      </c>
      <c r="AM88" s="79" t="s">
        <v>720</v>
      </c>
      <c r="AN88" s="79" t="b">
        <v>0</v>
      </c>
      <c r="AO88" s="85" t="s">
        <v>693</v>
      </c>
      <c r="AP88" s="79" t="s">
        <v>176</v>
      </c>
      <c r="AQ88" s="79">
        <v>0</v>
      </c>
      <c r="AR88" s="79">
        <v>0</v>
      </c>
      <c r="AS88" s="79"/>
      <c r="AT88" s="79"/>
      <c r="AU88" s="79"/>
      <c r="AV88" s="79"/>
      <c r="AW88" s="79"/>
      <c r="AX88" s="79"/>
      <c r="AY88" s="79"/>
      <c r="AZ88" s="79"/>
      <c r="BA88">
        <v>7</v>
      </c>
      <c r="BB88" s="78" t="str">
        <f>REPLACE(INDEX(GroupVertices[Group],MATCH(Edges25[[#This Row],[Vertex 1]],GroupVertices[Vertex],0)),1,1,"")</f>
        <v>1</v>
      </c>
      <c r="BC88" s="78" t="str">
        <f>REPLACE(INDEX(GroupVertices[Group],MATCH(Edges25[[#This Row],[Vertex 2]],GroupVertices[Vertex],0)),1,1,"")</f>
        <v>1</v>
      </c>
      <c r="BD88" s="48">
        <v>0</v>
      </c>
      <c r="BE88" s="49">
        <v>0</v>
      </c>
      <c r="BF88" s="48">
        <v>0</v>
      </c>
      <c r="BG88" s="49">
        <v>0</v>
      </c>
      <c r="BH88" s="48">
        <v>0</v>
      </c>
      <c r="BI88" s="49">
        <v>0</v>
      </c>
      <c r="BJ88" s="48">
        <v>16</v>
      </c>
      <c r="BK88" s="49">
        <v>100</v>
      </c>
      <c r="BL88" s="48">
        <v>16</v>
      </c>
    </row>
    <row r="89" spans="1:64" ht="15">
      <c r="A89" s="64" t="s">
        <v>253</v>
      </c>
      <c r="B89" s="64" t="s">
        <v>253</v>
      </c>
      <c r="C89" s="65"/>
      <c r="D89" s="66"/>
      <c r="E89" s="67"/>
      <c r="F89" s="68"/>
      <c r="G89" s="65"/>
      <c r="H89" s="69"/>
      <c r="I89" s="70"/>
      <c r="J89" s="70"/>
      <c r="K89" s="34" t="s">
        <v>65</v>
      </c>
      <c r="L89" s="77">
        <v>212</v>
      </c>
      <c r="M89" s="77"/>
      <c r="N89" s="72"/>
      <c r="O89" s="79" t="s">
        <v>176</v>
      </c>
      <c r="P89" s="81">
        <v>43775.44283564815</v>
      </c>
      <c r="Q89" s="79" t="s">
        <v>403</v>
      </c>
      <c r="R89" s="79"/>
      <c r="S89" s="79"/>
      <c r="T89" s="79" t="s">
        <v>288</v>
      </c>
      <c r="U89" s="79"/>
      <c r="V89" s="82" t="s">
        <v>509</v>
      </c>
      <c r="W89" s="81">
        <v>43775.44283564815</v>
      </c>
      <c r="X89" s="82" t="s">
        <v>604</v>
      </c>
      <c r="Y89" s="79"/>
      <c r="Z89" s="79"/>
      <c r="AA89" s="85" t="s">
        <v>694</v>
      </c>
      <c r="AB89" s="79"/>
      <c r="AC89" s="79" t="b">
        <v>0</v>
      </c>
      <c r="AD89" s="79">
        <v>0</v>
      </c>
      <c r="AE89" s="85" t="s">
        <v>705</v>
      </c>
      <c r="AF89" s="79" t="b">
        <v>0</v>
      </c>
      <c r="AG89" s="79" t="s">
        <v>715</v>
      </c>
      <c r="AH89" s="79"/>
      <c r="AI89" s="85" t="s">
        <v>705</v>
      </c>
      <c r="AJ89" s="79" t="b">
        <v>0</v>
      </c>
      <c r="AK89" s="79">
        <v>1</v>
      </c>
      <c r="AL89" s="85" t="s">
        <v>705</v>
      </c>
      <c r="AM89" s="79" t="s">
        <v>720</v>
      </c>
      <c r="AN89" s="79" t="b">
        <v>0</v>
      </c>
      <c r="AO89" s="85" t="s">
        <v>694</v>
      </c>
      <c r="AP89" s="79" t="s">
        <v>176</v>
      </c>
      <c r="AQ89" s="79">
        <v>0</v>
      </c>
      <c r="AR89" s="79">
        <v>0</v>
      </c>
      <c r="AS89" s="79"/>
      <c r="AT89" s="79"/>
      <c r="AU89" s="79"/>
      <c r="AV89" s="79"/>
      <c r="AW89" s="79"/>
      <c r="AX89" s="79"/>
      <c r="AY89" s="79"/>
      <c r="AZ89" s="79"/>
      <c r="BA89">
        <v>7</v>
      </c>
      <c r="BB89" s="78" t="str">
        <f>REPLACE(INDEX(GroupVertices[Group],MATCH(Edges25[[#This Row],[Vertex 1]],GroupVertices[Vertex],0)),1,1,"")</f>
        <v>1</v>
      </c>
      <c r="BC89" s="78" t="str">
        <f>REPLACE(INDEX(GroupVertices[Group],MATCH(Edges25[[#This Row],[Vertex 2]],GroupVertices[Vertex],0)),1,1,"")</f>
        <v>1</v>
      </c>
      <c r="BD89" s="48">
        <v>4</v>
      </c>
      <c r="BE89" s="49">
        <v>10</v>
      </c>
      <c r="BF89" s="48">
        <v>1</v>
      </c>
      <c r="BG89" s="49">
        <v>2.5</v>
      </c>
      <c r="BH89" s="48">
        <v>0</v>
      </c>
      <c r="BI89" s="49">
        <v>0</v>
      </c>
      <c r="BJ89" s="48">
        <v>35</v>
      </c>
      <c r="BK89" s="49">
        <v>87.5</v>
      </c>
      <c r="BL89" s="48">
        <v>40</v>
      </c>
    </row>
    <row r="90" spans="1:64" ht="15">
      <c r="A90" s="64" t="s">
        <v>253</v>
      </c>
      <c r="B90" s="64" t="s">
        <v>253</v>
      </c>
      <c r="C90" s="65"/>
      <c r="D90" s="66"/>
      <c r="E90" s="67"/>
      <c r="F90" s="68"/>
      <c r="G90" s="65"/>
      <c r="H90" s="69"/>
      <c r="I90" s="70"/>
      <c r="J90" s="70"/>
      <c r="K90" s="34" t="s">
        <v>65</v>
      </c>
      <c r="L90" s="77">
        <v>213</v>
      </c>
      <c r="M90" s="77"/>
      <c r="N90" s="72"/>
      <c r="O90" s="79" t="s">
        <v>176</v>
      </c>
      <c r="P90" s="81">
        <v>43775.44569444445</v>
      </c>
      <c r="Q90" s="79" t="s">
        <v>404</v>
      </c>
      <c r="R90" s="79"/>
      <c r="S90" s="79"/>
      <c r="T90" s="79" t="s">
        <v>288</v>
      </c>
      <c r="U90" s="79"/>
      <c r="V90" s="82" t="s">
        <v>509</v>
      </c>
      <c r="W90" s="81">
        <v>43775.44569444445</v>
      </c>
      <c r="X90" s="82" t="s">
        <v>605</v>
      </c>
      <c r="Y90" s="79"/>
      <c r="Z90" s="79"/>
      <c r="AA90" s="85" t="s">
        <v>695</v>
      </c>
      <c r="AB90" s="79"/>
      <c r="AC90" s="79" t="b">
        <v>0</v>
      </c>
      <c r="AD90" s="79">
        <v>1</v>
      </c>
      <c r="AE90" s="85" t="s">
        <v>705</v>
      </c>
      <c r="AF90" s="79" t="b">
        <v>0</v>
      </c>
      <c r="AG90" s="79" t="s">
        <v>715</v>
      </c>
      <c r="AH90" s="79"/>
      <c r="AI90" s="85" t="s">
        <v>705</v>
      </c>
      <c r="AJ90" s="79" t="b">
        <v>0</v>
      </c>
      <c r="AK90" s="79">
        <v>0</v>
      </c>
      <c r="AL90" s="85" t="s">
        <v>705</v>
      </c>
      <c r="AM90" s="79" t="s">
        <v>720</v>
      </c>
      <c r="AN90" s="79" t="b">
        <v>0</v>
      </c>
      <c r="AO90" s="85" t="s">
        <v>695</v>
      </c>
      <c r="AP90" s="79" t="s">
        <v>176</v>
      </c>
      <c r="AQ90" s="79">
        <v>0</v>
      </c>
      <c r="AR90" s="79">
        <v>0</v>
      </c>
      <c r="AS90" s="79"/>
      <c r="AT90" s="79"/>
      <c r="AU90" s="79"/>
      <c r="AV90" s="79"/>
      <c r="AW90" s="79"/>
      <c r="AX90" s="79"/>
      <c r="AY90" s="79"/>
      <c r="AZ90" s="79"/>
      <c r="BA90">
        <v>7</v>
      </c>
      <c r="BB90" s="78" t="str">
        <f>REPLACE(INDEX(GroupVertices[Group],MATCH(Edges25[[#This Row],[Vertex 1]],GroupVertices[Vertex],0)),1,1,"")</f>
        <v>1</v>
      </c>
      <c r="BC90" s="78" t="str">
        <f>REPLACE(INDEX(GroupVertices[Group],MATCH(Edges25[[#This Row],[Vertex 2]],GroupVertices[Vertex],0)),1,1,"")</f>
        <v>1</v>
      </c>
      <c r="BD90" s="48">
        <v>0</v>
      </c>
      <c r="BE90" s="49">
        <v>0</v>
      </c>
      <c r="BF90" s="48">
        <v>0</v>
      </c>
      <c r="BG90" s="49">
        <v>0</v>
      </c>
      <c r="BH90" s="48">
        <v>0</v>
      </c>
      <c r="BI90" s="49">
        <v>0</v>
      </c>
      <c r="BJ90" s="48">
        <v>17</v>
      </c>
      <c r="BK90" s="49">
        <v>100</v>
      </c>
      <c r="BL90" s="48">
        <v>17</v>
      </c>
    </row>
    <row r="91" spans="1:64" ht="15">
      <c r="A91" s="64" t="s">
        <v>253</v>
      </c>
      <c r="B91" s="64" t="s">
        <v>253</v>
      </c>
      <c r="C91" s="65"/>
      <c r="D91" s="66"/>
      <c r="E91" s="67"/>
      <c r="F91" s="68"/>
      <c r="G91" s="65"/>
      <c r="H91" s="69"/>
      <c r="I91" s="70"/>
      <c r="J91" s="70"/>
      <c r="K91" s="34" t="s">
        <v>65</v>
      </c>
      <c r="L91" s="77">
        <v>214</v>
      </c>
      <c r="M91" s="77"/>
      <c r="N91" s="72"/>
      <c r="O91" s="79" t="s">
        <v>176</v>
      </c>
      <c r="P91" s="81">
        <v>43775.448217592595</v>
      </c>
      <c r="Q91" s="79" t="s">
        <v>405</v>
      </c>
      <c r="R91" s="79"/>
      <c r="S91" s="79"/>
      <c r="T91" s="79" t="s">
        <v>288</v>
      </c>
      <c r="U91" s="79"/>
      <c r="V91" s="82" t="s">
        <v>509</v>
      </c>
      <c r="W91" s="81">
        <v>43775.448217592595</v>
      </c>
      <c r="X91" s="82" t="s">
        <v>606</v>
      </c>
      <c r="Y91" s="79"/>
      <c r="Z91" s="79"/>
      <c r="AA91" s="85" t="s">
        <v>696</v>
      </c>
      <c r="AB91" s="79"/>
      <c r="AC91" s="79" t="b">
        <v>0</v>
      </c>
      <c r="AD91" s="79">
        <v>0</v>
      </c>
      <c r="AE91" s="85" t="s">
        <v>705</v>
      </c>
      <c r="AF91" s="79" t="b">
        <v>0</v>
      </c>
      <c r="AG91" s="79" t="s">
        <v>715</v>
      </c>
      <c r="AH91" s="79"/>
      <c r="AI91" s="85" t="s">
        <v>705</v>
      </c>
      <c r="AJ91" s="79" t="b">
        <v>0</v>
      </c>
      <c r="AK91" s="79">
        <v>0</v>
      </c>
      <c r="AL91" s="85" t="s">
        <v>705</v>
      </c>
      <c r="AM91" s="79" t="s">
        <v>720</v>
      </c>
      <c r="AN91" s="79" t="b">
        <v>0</v>
      </c>
      <c r="AO91" s="85" t="s">
        <v>696</v>
      </c>
      <c r="AP91" s="79" t="s">
        <v>176</v>
      </c>
      <c r="AQ91" s="79">
        <v>0</v>
      </c>
      <c r="AR91" s="79">
        <v>0</v>
      </c>
      <c r="AS91" s="79"/>
      <c r="AT91" s="79"/>
      <c r="AU91" s="79"/>
      <c r="AV91" s="79"/>
      <c r="AW91" s="79"/>
      <c r="AX91" s="79"/>
      <c r="AY91" s="79"/>
      <c r="AZ91" s="79"/>
      <c r="BA91">
        <v>7</v>
      </c>
      <c r="BB91" s="78" t="str">
        <f>REPLACE(INDEX(GroupVertices[Group],MATCH(Edges25[[#This Row],[Vertex 1]],GroupVertices[Vertex],0)),1,1,"")</f>
        <v>1</v>
      </c>
      <c r="BC91" s="78" t="str">
        <f>REPLACE(INDEX(GroupVertices[Group],MATCH(Edges25[[#This Row],[Vertex 2]],GroupVertices[Vertex],0)),1,1,"")</f>
        <v>1</v>
      </c>
      <c r="BD91" s="48">
        <v>2</v>
      </c>
      <c r="BE91" s="49">
        <v>4.545454545454546</v>
      </c>
      <c r="BF91" s="48">
        <v>1</v>
      </c>
      <c r="BG91" s="49">
        <v>2.272727272727273</v>
      </c>
      <c r="BH91" s="48">
        <v>0</v>
      </c>
      <c r="BI91" s="49">
        <v>0</v>
      </c>
      <c r="BJ91" s="48">
        <v>41</v>
      </c>
      <c r="BK91" s="49">
        <v>93.18181818181819</v>
      </c>
      <c r="BL91" s="48">
        <v>44</v>
      </c>
    </row>
    <row r="92" spans="1:64" ht="15">
      <c r="A92" s="64" t="s">
        <v>253</v>
      </c>
      <c r="B92" s="64" t="s">
        <v>253</v>
      </c>
      <c r="C92" s="65"/>
      <c r="D92" s="66"/>
      <c r="E92" s="67"/>
      <c r="F92" s="68"/>
      <c r="G92" s="65"/>
      <c r="H92" s="69"/>
      <c r="I92" s="70"/>
      <c r="J92" s="70"/>
      <c r="K92" s="34" t="s">
        <v>65</v>
      </c>
      <c r="L92" s="77">
        <v>215</v>
      </c>
      <c r="M92" s="77"/>
      <c r="N92" s="72"/>
      <c r="O92" s="79" t="s">
        <v>176</v>
      </c>
      <c r="P92" s="81">
        <v>43775.44998842593</v>
      </c>
      <c r="Q92" s="79" t="s">
        <v>406</v>
      </c>
      <c r="R92" s="79"/>
      <c r="S92" s="79"/>
      <c r="T92" s="79" t="s">
        <v>288</v>
      </c>
      <c r="U92" s="79"/>
      <c r="V92" s="82" t="s">
        <v>509</v>
      </c>
      <c r="W92" s="81">
        <v>43775.44998842593</v>
      </c>
      <c r="X92" s="82" t="s">
        <v>607</v>
      </c>
      <c r="Y92" s="79"/>
      <c r="Z92" s="79"/>
      <c r="AA92" s="85" t="s">
        <v>697</v>
      </c>
      <c r="AB92" s="79"/>
      <c r="AC92" s="79" t="b">
        <v>0</v>
      </c>
      <c r="AD92" s="79">
        <v>0</v>
      </c>
      <c r="AE92" s="85" t="s">
        <v>705</v>
      </c>
      <c r="AF92" s="79" t="b">
        <v>0</v>
      </c>
      <c r="AG92" s="79" t="s">
        <v>715</v>
      </c>
      <c r="AH92" s="79"/>
      <c r="AI92" s="85" t="s">
        <v>705</v>
      </c>
      <c r="AJ92" s="79" t="b">
        <v>0</v>
      </c>
      <c r="AK92" s="79">
        <v>0</v>
      </c>
      <c r="AL92" s="85" t="s">
        <v>705</v>
      </c>
      <c r="AM92" s="79" t="s">
        <v>720</v>
      </c>
      <c r="AN92" s="79" t="b">
        <v>0</v>
      </c>
      <c r="AO92" s="85" t="s">
        <v>697</v>
      </c>
      <c r="AP92" s="79" t="s">
        <v>176</v>
      </c>
      <c r="AQ92" s="79">
        <v>0</v>
      </c>
      <c r="AR92" s="79">
        <v>0</v>
      </c>
      <c r="AS92" s="79"/>
      <c r="AT92" s="79"/>
      <c r="AU92" s="79"/>
      <c r="AV92" s="79"/>
      <c r="AW92" s="79"/>
      <c r="AX92" s="79"/>
      <c r="AY92" s="79"/>
      <c r="AZ92" s="79"/>
      <c r="BA92">
        <v>7</v>
      </c>
      <c r="BB92" s="78" t="str">
        <f>REPLACE(INDEX(GroupVertices[Group],MATCH(Edges25[[#This Row],[Vertex 1]],GroupVertices[Vertex],0)),1,1,"")</f>
        <v>1</v>
      </c>
      <c r="BC92" s="78" t="str">
        <f>REPLACE(INDEX(GroupVertices[Group],MATCH(Edges25[[#This Row],[Vertex 2]],GroupVertices[Vertex],0)),1,1,"")</f>
        <v>1</v>
      </c>
      <c r="BD92" s="48">
        <v>2</v>
      </c>
      <c r="BE92" s="49">
        <v>13.333333333333334</v>
      </c>
      <c r="BF92" s="48">
        <v>0</v>
      </c>
      <c r="BG92" s="49">
        <v>0</v>
      </c>
      <c r="BH92" s="48">
        <v>0</v>
      </c>
      <c r="BI92" s="49">
        <v>0</v>
      </c>
      <c r="BJ92" s="48">
        <v>13</v>
      </c>
      <c r="BK92" s="49">
        <v>86.66666666666667</v>
      </c>
      <c r="BL92" s="48">
        <v>15</v>
      </c>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allowBlank="1" showInputMessage="1" showErrorMessage="1" promptTitle="Vertex 2 Name" prompt="Enter the name of the edge's second vertex." sqref="B3:B92"/>
    <dataValidation allowBlank="1" showInputMessage="1" showErrorMessage="1" promptTitle="Vertex 1 Name" prompt="Enter the name of the edge's first vertex." sqref="A3:A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Color" prompt="To select an optional edge color, right-click and select Select Color on the right-click menu." sqref="C3:C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ErrorMessage="1" sqref="N2:N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s>
  <hyperlinks>
    <hyperlink ref="R9" r:id="rId1" display="https://twitter.com/lrainie/status/1191431437607735297"/>
    <hyperlink ref="R10" r:id="rId2" display="https://twitter.com/lrainie/status/1191431437607735297"/>
    <hyperlink ref="R11" r:id="rId3" display="https://twitter.com/lrainie/status/1191431437607735297"/>
    <hyperlink ref="R13" r:id="rId4" display="https://twitter.com/lrainie/status/1191431437607735297"/>
    <hyperlink ref="R14" r:id="rId5" display="https://twitter.com/lrainie/status/1191431437607735297"/>
    <hyperlink ref="R18" r:id="rId6" display="https://twitter.com/lrainie/status/1191431437607735297"/>
    <hyperlink ref="R19" r:id="rId7" display="https://finance.yahoo.com/news/edward-snowden-web-summit-data-protection-201301784.html"/>
    <hyperlink ref="R20" r:id="rId8" display="https://www.nytimes.com/2019/11/04/business/secret-consumer-score-access.html"/>
    <hyperlink ref="R22" r:id="rId9" display="https://twitter.com/lrainie/status/1191431437607735297"/>
    <hyperlink ref="R24" r:id="rId10" display="https://twitter.com/lrainie/status/1191431437607735297"/>
    <hyperlink ref="R25" r:id="rId11" display="https://twitter.com/lrainie/status/1191431437607735297"/>
    <hyperlink ref="R26" r:id="rId12" display="https://twitter.com/lrainie/status/1191431437607735297"/>
    <hyperlink ref="R38" r:id="rId13" display="https://twitter.com/lrainie/status/1191715513870630912"/>
    <hyperlink ref="R41" r:id="rId14" display="https://www.elon.edu/u/imagining/surveys/x-2-internet-50th-2019/"/>
    <hyperlink ref="R44" r:id="rId15" display="https://twitter.com/lrainie/status/1192027538190671872"/>
    <hyperlink ref="R45" r:id="rId16" display="https://twitter.com/lrainie/status/1192027538190671872"/>
    <hyperlink ref="R46" r:id="rId17" display="https://twitter.com/lrainie/status/1191431437607735297"/>
    <hyperlink ref="R47" r:id="rId18" display="https://www.youtube.com/watch?v=EszTAS7pq_o&amp;feature=youtu.be"/>
    <hyperlink ref="R48" r:id="rId19" display="https://www.youtube.com/watch?v=EszTAS7pq_o&amp;feature=youtu.be"/>
    <hyperlink ref="R49" r:id="rId20" display="https://www.youtube.com/watch?v=E9ZLNuhd9UU&amp;feature=youtu.be"/>
    <hyperlink ref="R55" r:id="rId21" display="https://livingfacts.us/36omimj"/>
    <hyperlink ref="R60" r:id="rId22" display="https://digital.freshfields.com/"/>
    <hyperlink ref="R63" r:id="rId23" display="https://pewrsr.ch/2Z6QQZ5"/>
    <hyperlink ref="R65" r:id="rId24" display="https://www.pewsocialtrends.org/?p=26816"/>
    <hyperlink ref="R67" r:id="rId25" display="https://pewrsr.ch/2O14EQE"/>
    <hyperlink ref="R68" r:id="rId26" display="https://pewrsr.ch/2B3CFpW"/>
    <hyperlink ref="R69" r:id="rId27" display="http://pewrsr.ch/X0YjPZ"/>
    <hyperlink ref="R74" r:id="rId28" display="https://www.pewresearch.org/fact-tank/2019/09/06/republicans-have-confidence-in-presidential-appointees-democrats-trust-career-government-employees/"/>
    <hyperlink ref="R80" r:id="rId29" display="https://www.pewsocialtrends.org/2019/11/06/marriage-and-cohabitation-in-the-u-s/"/>
    <hyperlink ref="R82" r:id="rId30" display="https://pewrsr.ch/2FXletr"/>
    <hyperlink ref="R83" r:id="rId31" display="https://medium.com/pew-research-center-decoded/when-the-unexpected-happens-whats-a-survey-researcher-to-do-8a658e1698ac"/>
    <hyperlink ref="R84" r:id="rId32" display="https://pewrsr.ch/2NUwMSn"/>
    <hyperlink ref="R85" r:id="rId33" display="https://www.pewsocialtrends.org/2019/11/06/marriage-and-cohabitation-in-the-u-s/"/>
    <hyperlink ref="R86" r:id="rId34" display="https://twitter.com/jannaq/status/1189261303405305858"/>
    <hyperlink ref="U6" r:id="rId35" display="https://pbs.twimg.com/ext_tw_video_thumb/1190892500246040576/pu/img/NmKnbqWOh6OAtKN3.jpg"/>
    <hyperlink ref="U19" r:id="rId36" display="https://pbs.twimg.com/media/EIjkZFSX0AIvoqD.jpg"/>
    <hyperlink ref="U29" r:id="rId37" display="https://pbs.twimg.com/media/EIm4ea0WkAIjZBl.jpg"/>
    <hyperlink ref="U31" r:id="rId38" display="https://pbs.twimg.com/media/EInIazUWwAYPrNr.jpg"/>
    <hyperlink ref="U41" r:id="rId39" display="https://pbs.twimg.com/media/EIo8DkEXUAAG9pa.jpg"/>
    <hyperlink ref="U53" r:id="rId40" display="https://pbs.twimg.com/ext_tw_video_thumb/1191434138596904962/pu/img/mInWA1Krh_ukt1Lp.jpg"/>
    <hyperlink ref="U54" r:id="rId41" display="https://pbs.twimg.com/ext_tw_video_thumb/1191434138596904962/pu/img/mInWA1Krh_ukt1Lp.jpg"/>
    <hyperlink ref="U63" r:id="rId42" display="https://pbs.twimg.com/media/EIsK8QWXUAAFskE.png"/>
    <hyperlink ref="U65" r:id="rId43" display="https://pbs.twimg.com/media/EIs1JY8XYAAbZ8Q.png"/>
    <hyperlink ref="U67" r:id="rId44" display="https://pbs.twimg.com/media/EIngmItW4AAnHwM.png"/>
    <hyperlink ref="U68" r:id="rId45" display="https://pbs.twimg.com/media/EIsoeIBWoAAloLN.png"/>
    <hyperlink ref="U74" r:id="rId46" display="https://pbs.twimg.com/media/EJSiLW6W4AAIPMQ.png"/>
    <hyperlink ref="U82" r:id="rId47" display="https://pbs.twimg.com/media/EIfCB3AXsAA14A6.png"/>
    <hyperlink ref="U85" r:id="rId48" display="https://pbs.twimg.com/media/EIzkRL3XsAI4qsw.png"/>
    <hyperlink ref="V3" r:id="rId49" display="http://pbs.twimg.com/profile_images/96372559/barry1_normal.jpg"/>
    <hyperlink ref="V4" r:id="rId50" display="http://pbs.twimg.com/profile_images/852690683911602176/M6q35pXc_normal.jpg"/>
    <hyperlink ref="V5" r:id="rId51" display="http://pbs.twimg.com/profile_images/1007677642479263744/JtDMY-E5_normal.jpg"/>
    <hyperlink ref="V6" r:id="rId52" display="https://pbs.twimg.com/ext_tw_video_thumb/1190892500246040576/pu/img/NmKnbqWOh6OAtKN3.jpg"/>
    <hyperlink ref="V7" r:id="rId53" display="http://pbs.twimg.com/profile_images/634772692248461312/30PlEwkv_normal.jpg"/>
    <hyperlink ref="V8" r:id="rId54" display="http://pbs.twimg.com/profile_images/677030225868398592/_0FTjkYh_normal.jpg"/>
    <hyperlink ref="V9" r:id="rId55" display="http://pbs.twimg.com/profile_images/1159288715690283010/7Vy5FrfY_normal.jpg"/>
    <hyperlink ref="V10" r:id="rId56" display="http://pbs.twimg.com/profile_images/453601551638994944/8fijXVIS_normal.jpeg"/>
    <hyperlink ref="V11" r:id="rId57" display="http://pbs.twimg.com/profile_images/799437256909942784/EQHvuds__normal.jpg"/>
    <hyperlink ref="V12" r:id="rId58" display="http://pbs.twimg.com/profile_images/1108030436087861250/R2BjctIK_normal.jpg"/>
    <hyperlink ref="V13" r:id="rId59" display="http://pbs.twimg.com/profile_images/1064119237114044416/jbH26sme_normal.jpg"/>
    <hyperlink ref="V14" r:id="rId60" display="http://pbs.twimg.com/profile_images/929396796912259072/V2WALY49_normal.jpg"/>
    <hyperlink ref="V15" r:id="rId61" display="http://pbs.twimg.com/profile_images/785701327078731776/igDNkYJx_normal.jpg"/>
    <hyperlink ref="V16" r:id="rId62" display="http://pbs.twimg.com/profile_images/1186383477706498049/aRNmqBv9_normal.jpg"/>
    <hyperlink ref="V17" r:id="rId63" display="http://pbs.twimg.com/profile_images/1177630555107659776/7KUFnTZ0_normal.jpg"/>
    <hyperlink ref="V18" r:id="rId64" display="http://pbs.twimg.com/profile_images/1168598972560269314/I4HI9wl8_normal.jpg"/>
    <hyperlink ref="V19" r:id="rId65" display="https://pbs.twimg.com/media/EIjkZFSX0AIvoqD.jpg"/>
    <hyperlink ref="V20" r:id="rId66" display="http://pbs.twimg.com/profile_images/729270043209519104/IqAjLOMA_normal.jpg"/>
    <hyperlink ref="V21" r:id="rId67" display="http://pbs.twimg.com/profile_images/1008598698039955456/ZViMgtND_normal.jpg"/>
    <hyperlink ref="V22" r:id="rId68" display="http://pbs.twimg.com/profile_images/1076560232866820097/fB7VV8u7_normal.jpg"/>
    <hyperlink ref="V23" r:id="rId69" display="http://pbs.twimg.com/profile_images/1080603308765728768/yEWE0uAa_normal.jpg"/>
    <hyperlink ref="V24" r:id="rId70" display="http://pbs.twimg.com/profile_images/1192576045964247042/G0ilYdXL_normal.jpg"/>
    <hyperlink ref="V25" r:id="rId71" display="http://pbs.twimg.com/profile_images/973177657922899969/oz4zaGSq_normal.jpg"/>
    <hyperlink ref="V26" r:id="rId72" display="http://pbs.twimg.com/profile_images/1007732182222278656/XU-ssKkR_normal.jpg"/>
    <hyperlink ref="V27" r:id="rId73" display="http://pbs.twimg.com/profile_images/1129055525570793473/I3Wm0iUL_normal.jpg"/>
    <hyperlink ref="V28" r:id="rId74" display="http://pbs.twimg.com/profile_images/577959522481766400/gjaagK48_normal.jpeg"/>
    <hyperlink ref="V29" r:id="rId75" display="https://pbs.twimg.com/media/EIm4ea0WkAIjZBl.jpg"/>
    <hyperlink ref="V30" r:id="rId76" display="http://pbs.twimg.com/profile_images/1149594345990848513/MHGONOhy_normal.jpg"/>
    <hyperlink ref="V31" r:id="rId77" display="https://pbs.twimg.com/media/EInIazUWwAYPrNr.jpg"/>
    <hyperlink ref="V32" r:id="rId78" display="http://pbs.twimg.com/profile_images/1045435981459947521/Yte_KZ-j_normal.jpg"/>
    <hyperlink ref="V33" r:id="rId79" display="http://pbs.twimg.com/profile_images/1129055525570793473/I3Wm0iUL_normal.jpg"/>
    <hyperlink ref="V34" r:id="rId80" display="http://pbs.twimg.com/profile_images/1103273093273931776/Mzg5ufrp_normal.jpg"/>
    <hyperlink ref="V35" r:id="rId81" display="http://pbs.twimg.com/profile_images/137959287/dja_normal.jpg"/>
    <hyperlink ref="V36" r:id="rId82" display="http://pbs.twimg.com/profile_images/1177164984813535232/QpusFCe1_normal.jpg"/>
    <hyperlink ref="V37" r:id="rId83" display="http://pbs.twimg.com/profile_images/786513701583069184/OFb7pB3z_normal.jpg"/>
    <hyperlink ref="V38" r:id="rId84" display="http://pbs.twimg.com/profile_images/472147385578041344/udqNGwDZ_normal.jpeg"/>
    <hyperlink ref="V39" r:id="rId85" display="http://pbs.twimg.com/profile_images/786513701583069184/OFb7pB3z_normal.jpg"/>
    <hyperlink ref="V40" r:id="rId86" display="http://pbs.twimg.com/profile_images/786513701583069184/OFb7pB3z_normal.jpg"/>
    <hyperlink ref="V41" r:id="rId87" display="https://pbs.twimg.com/media/EIo8DkEXUAAG9pa.jpg"/>
    <hyperlink ref="V42" r:id="rId88" display="http://pbs.twimg.com/profile_images/1103283608184410113/FPDpDq3i_normal.png"/>
    <hyperlink ref="V43" r:id="rId89" display="http://pbs.twimg.com/profile_images/1035892120412934144/W8mupHGT_normal.jpg"/>
    <hyperlink ref="V44" r:id="rId90" display="http://pbs.twimg.com/profile_images/818213567090556928/-FaDPrzU_normal.jpg"/>
    <hyperlink ref="V45" r:id="rId91" display="http://pbs.twimg.com/profile_images/751394275624099840/4Vs2moLb_normal.jpg"/>
    <hyperlink ref="V46" r:id="rId92" display="http://pbs.twimg.com/profile_images/1194790769195917313/IevBNI5c_normal.jpg"/>
    <hyperlink ref="V47" r:id="rId93" display="http://pbs.twimg.com/profile_images/489259604883165186/ui1i5dL0_normal.jpeg"/>
    <hyperlink ref="V48" r:id="rId94" display="http://pbs.twimg.com/profile_images/489259604883165186/ui1i5dL0_normal.jpeg"/>
    <hyperlink ref="V49" r:id="rId95" display="http://pbs.twimg.com/profile_images/489259604883165186/ui1i5dL0_normal.jpeg"/>
    <hyperlink ref="V50" r:id="rId96" display="http://pbs.twimg.com/profile_images/785925373/lee_ahead_of_the_curve_normal.png"/>
    <hyperlink ref="V51" r:id="rId97" display="http://pbs.twimg.com/profile_images/1174079908282359810/EhrXACGP_normal.jpg"/>
    <hyperlink ref="V52" r:id="rId98" display="http://pbs.twimg.com/profile_images/785925373/lee_ahead_of_the_curve_normal.png"/>
    <hyperlink ref="V53" r:id="rId99" display="https://pbs.twimg.com/ext_tw_video_thumb/1191434138596904962/pu/img/mInWA1Krh_ukt1Lp.jpg"/>
    <hyperlink ref="V54" r:id="rId100" display="https://pbs.twimg.com/ext_tw_video_thumb/1191434138596904962/pu/img/mInWA1Krh_ukt1Lp.jpg"/>
    <hyperlink ref="V55" r:id="rId101" display="http://pbs.twimg.com/profile_images/1100146543213142016/8MlePXoD_normal.png"/>
    <hyperlink ref="V56" r:id="rId102" display="http://pbs.twimg.com/profile_images/785925373/lee_ahead_of_the_curve_normal.png"/>
    <hyperlink ref="V57" r:id="rId103" display="http://pbs.twimg.com/profile_images/785925373/lee_ahead_of_the_curve_normal.png"/>
    <hyperlink ref="V58" r:id="rId104" display="http://pbs.twimg.com/profile_images/861208549900398592/T7uSspdK_normal.jpg"/>
    <hyperlink ref="V59" r:id="rId105" display="http://pbs.twimg.com/profile_images/785925373/lee_ahead_of_the_curve_normal.png"/>
    <hyperlink ref="V60" r:id="rId106" display="http://pbs.twimg.com/profile_images/846380363425427457/MC3t8qKM_normal.jpg"/>
    <hyperlink ref="V61" r:id="rId107" display="http://pbs.twimg.com/profile_images/785925373/lee_ahead_of_the_curve_normal.png"/>
    <hyperlink ref="V62" r:id="rId108" display="http://pbs.twimg.com/profile_images/785925373/lee_ahead_of_the_curve_normal.png"/>
    <hyperlink ref="V63" r:id="rId109" display="https://pbs.twimg.com/media/EIsK8QWXUAAFskE.png"/>
    <hyperlink ref="V64" r:id="rId110" display="http://pbs.twimg.com/profile_images/785925373/lee_ahead_of_the_curve_normal.png"/>
    <hyperlink ref="V65" r:id="rId111" display="https://pbs.twimg.com/media/EIs1JY8XYAAbZ8Q.png"/>
    <hyperlink ref="V66" r:id="rId112" display="http://pbs.twimg.com/profile_images/785925373/lee_ahead_of_the_curve_normal.png"/>
    <hyperlink ref="V67" r:id="rId113" display="https://pbs.twimg.com/media/EIngmItW4AAnHwM.png"/>
    <hyperlink ref="V68" r:id="rId114" display="https://pbs.twimg.com/media/EIsoeIBWoAAloLN.png"/>
    <hyperlink ref="V69" r:id="rId115" display="http://pbs.twimg.com/profile_images/2974837092/606dff422469076f75b5f78acb949f69_normal.jpeg"/>
    <hyperlink ref="V70" r:id="rId116" display="http://pbs.twimg.com/profile_images/785925373/lee_ahead_of_the_curve_normal.png"/>
    <hyperlink ref="V71" r:id="rId117" display="http://pbs.twimg.com/profile_images/785925373/lee_ahead_of_the_curve_normal.png"/>
    <hyperlink ref="V72" r:id="rId118" display="http://pbs.twimg.com/profile_images/785925373/lee_ahead_of_the_curve_normal.png"/>
    <hyperlink ref="V73" r:id="rId119" display="http://pbs.twimg.com/profile_images/1170783472836907008/fGPK4xy0_normal.jpg"/>
    <hyperlink ref="V74" r:id="rId120" display="https://pbs.twimg.com/media/EJSiLW6W4AAIPMQ.png"/>
    <hyperlink ref="V75" r:id="rId121" display="http://pbs.twimg.com/profile_images/879728447026868228/U4Uzpdp6_normal.jpg"/>
    <hyperlink ref="V76" r:id="rId122" display="http://pbs.twimg.com/profile_images/1194747302746959872/wVVnzKc7_normal.jpg"/>
    <hyperlink ref="V77" r:id="rId123" display="http://pbs.twimg.com/profile_images/785925373/lee_ahead_of_the_curve_normal.png"/>
    <hyperlink ref="V78" r:id="rId124" display="http://pbs.twimg.com/profile_images/785925373/lee_ahead_of_the_curve_normal.png"/>
    <hyperlink ref="V79" r:id="rId125" display="http://pbs.twimg.com/profile_images/785925373/lee_ahead_of_the_curve_normal.png"/>
    <hyperlink ref="V80" r:id="rId126" display="http://pbs.twimg.com/profile_images/785925373/lee_ahead_of_the_curve_normal.png"/>
    <hyperlink ref="V81" r:id="rId127" display="http://pbs.twimg.com/profile_images/785925373/lee_ahead_of_the_curve_normal.png"/>
    <hyperlink ref="V82" r:id="rId128" display="https://pbs.twimg.com/media/EIfCB3AXsAA14A6.png"/>
    <hyperlink ref="V83" r:id="rId129" display="http://pbs.twimg.com/profile_images/879728447026868228/U4Uzpdp6_normal.jpg"/>
    <hyperlink ref="V84" r:id="rId130" display="http://pbs.twimg.com/profile_images/879728447026868228/U4Uzpdp6_normal.jpg"/>
    <hyperlink ref="V85" r:id="rId131" display="https://pbs.twimg.com/media/EIzkRL3XsAI4qsw.png"/>
    <hyperlink ref="V86" r:id="rId132" display="http://pbs.twimg.com/profile_images/785925373/lee_ahead_of_the_curve_normal.png"/>
    <hyperlink ref="V87" r:id="rId133" display="http://pbs.twimg.com/profile_images/785925373/lee_ahead_of_the_curve_normal.png"/>
    <hyperlink ref="V88" r:id="rId134" display="http://pbs.twimg.com/profile_images/785925373/lee_ahead_of_the_curve_normal.png"/>
    <hyperlink ref="V89" r:id="rId135" display="http://pbs.twimg.com/profile_images/785925373/lee_ahead_of_the_curve_normal.png"/>
    <hyperlink ref="V90" r:id="rId136" display="http://pbs.twimg.com/profile_images/785925373/lee_ahead_of_the_curve_normal.png"/>
    <hyperlink ref="V91" r:id="rId137" display="http://pbs.twimg.com/profile_images/785925373/lee_ahead_of_the_curve_normal.png"/>
    <hyperlink ref="V92" r:id="rId138" display="http://pbs.twimg.com/profile_images/785925373/lee_ahead_of_the_curve_normal.png"/>
    <hyperlink ref="X3" r:id="rId139" display="https://twitter.com/#!/barrywellman/status/1190401117290737664"/>
    <hyperlink ref="X4" r:id="rId140" display="https://twitter.com/#!/marychayko/status/1190301402154881024"/>
    <hyperlink ref="X5" r:id="rId141" display="https://twitter.com/#!/viafoura/status/1190692547049533441"/>
    <hyperlink ref="X6" r:id="rId142" display="https://twitter.com/#!/amit_raj75/status/1190892698435080192"/>
    <hyperlink ref="X7" r:id="rId143" display="https://twitter.com/#!/dougalpollux/status/1191454623015620608"/>
    <hyperlink ref="X8" r:id="rId144" display="https://twitter.com/#!/assishenriques/status/1191454695195365377"/>
    <hyperlink ref="X9" r:id="rId145" display="https://twitter.com/#!/mikeb8637/status/1191454769082175490"/>
    <hyperlink ref="X10" r:id="rId146" display="https://twitter.com/#!/marcvanderwoude/status/1191455054546587650"/>
    <hyperlink ref="X11" r:id="rId147" display="https://twitter.com/#!/nothingsmonstrd/status/1191456318013480962"/>
    <hyperlink ref="X12" r:id="rId148" display="https://twitter.com/#!/ruisalvador12/status/1191457059692326922"/>
    <hyperlink ref="X13" r:id="rId149" display="https://twitter.com/#!/cryptomer_pers/status/1191456276410183680"/>
    <hyperlink ref="X14" r:id="rId150" display="https://twitter.com/#!/oritkopel/status/1191457093485780993"/>
    <hyperlink ref="X15" r:id="rId151" display="https://twitter.com/#!/brchelmo/status/1191457098472677377"/>
    <hyperlink ref="X16" r:id="rId152" display="https://twitter.com/#!/catharinanana2/status/1191457519375409152"/>
    <hyperlink ref="X17" r:id="rId153" display="https://twitter.com/#!/_denoir/status/1191458245963059209"/>
    <hyperlink ref="X18" r:id="rId154" display="https://twitter.com/#!/kentuckydeal/status/1191459643534594049"/>
    <hyperlink ref="X19" r:id="rId155" display="https://twitter.com/#!/likely75463987/status/1191460496760811520"/>
    <hyperlink ref="X20" r:id="rId156" display="https://twitter.com/#!/lennstar_de/status/1191461278604308481"/>
    <hyperlink ref="X21" r:id="rId157" display="https://twitter.com/#!/austenklumb/status/1191466445277999106"/>
    <hyperlink ref="X22" r:id="rId158" display="https://twitter.com/#!/maevcreavennutr/status/1191467641271209984"/>
    <hyperlink ref="X23" r:id="rId159" display="https://twitter.com/#!/ficticiusbeing/status/1191470494744293376"/>
    <hyperlink ref="X24" r:id="rId160" display="https://twitter.com/#!/liz_kintzele/status/1191478052825567234"/>
    <hyperlink ref="X25" r:id="rId161" display="https://twitter.com/#!/ildannymoore/status/1191458064366538753"/>
    <hyperlink ref="X26" r:id="rId162" display="https://twitter.com/#!/jmulvenon/status/1191530107564888064"/>
    <hyperlink ref="X27" r:id="rId163" display="https://twitter.com/#!/_elena/status/1191444666895519746"/>
    <hyperlink ref="X28" r:id="rId164" display="https://twitter.com/#!/sherazadesemsar/status/1191710970302943232"/>
    <hyperlink ref="X29" r:id="rId165" display="https://twitter.com/#!/bernardnatashal/status/1191686414011899909"/>
    <hyperlink ref="X30" r:id="rId166" display="https://twitter.com/#!/kate_day/status/1191715930792976384"/>
    <hyperlink ref="X31" r:id="rId167" display="https://twitter.com/#!/_elena/status/1191703950174687232"/>
    <hyperlink ref="X32" r:id="rId168" display="https://twitter.com/#!/prlvx/status/1191825886972125195"/>
    <hyperlink ref="X33" r:id="rId169" display="https://twitter.com/#!/_elena/status/1191444246588534789"/>
    <hyperlink ref="X34" r:id="rId170" display="https://twitter.com/#!/elonuniversity/status/1191831477379649539"/>
    <hyperlink ref="X35" r:id="rId171" display="https://twitter.com/#!/elondan/status/1191831756548300800"/>
    <hyperlink ref="X36" r:id="rId172" display="https://twitter.com/#!/dalwar23/status/1191455466892734466"/>
    <hyperlink ref="X37" r:id="rId173" display="https://twitter.com/#!/coimbrasummit/status/1191456016409530369"/>
    <hyperlink ref="X38" r:id="rId174" display="https://twitter.com/#!/jannaq/status/1191829320240697344"/>
    <hyperlink ref="X39" r:id="rId175" display="https://twitter.com/#!/coimbrasummit/status/1191829691554041856"/>
    <hyperlink ref="X40" r:id="rId176" display="https://twitter.com/#!/coimbrasummit/status/1191833512934039553"/>
    <hyperlink ref="X41" r:id="rId177" display="https://twitter.com/#!/imagineinternet/status/1191831087795884039"/>
    <hyperlink ref="X42" r:id="rId178" display="https://twitter.com/#!/eloncomm/status/1191881566877822976"/>
    <hyperlink ref="X43" r:id="rId179" display="https://twitter.com/#!/rocford/status/1191944326005317632"/>
    <hyperlink ref="X44" r:id="rId180" display="https://twitter.com/#!/neo_globe/status/1192031376351956993"/>
    <hyperlink ref="X45" r:id="rId181" display="https://twitter.com/#!/ianmcalvert/status/1192156233232506881"/>
    <hyperlink ref="X46" r:id="rId182" display="https://twitter.com/#!/djunivrse/status/1192668524063449090"/>
    <hyperlink ref="X47" r:id="rId183" display="https://twitter.com/#!/danbuk4/status/1190306401555488768"/>
    <hyperlink ref="X48" r:id="rId184" display="https://twitter.com/#!/danbuk4/status/1190852453891268609"/>
    <hyperlink ref="X49" r:id="rId185" display="https://twitter.com/#!/danbuk4/status/1194254967990882305"/>
    <hyperlink ref="X50" r:id="rId186" display="https://twitter.com/#!/lrainie/status/1191431437607735297"/>
    <hyperlink ref="X51" r:id="rId187" display="https://twitter.com/#!/kubazielinski/status/1191431940810924032"/>
    <hyperlink ref="X52" r:id="rId188" display="https://twitter.com/#!/lrainie/status/1191432139532906496"/>
    <hyperlink ref="X53" r:id="rId189" display="https://twitter.com/#!/cnbci/status/1191434199775023106"/>
    <hyperlink ref="X54" r:id="rId190" display="https://twitter.com/#!/lrainie/status/1191436879364808705"/>
    <hyperlink ref="X55" r:id="rId191" display="https://twitter.com/#!/livingfacts/status/1191022224343388160"/>
    <hyperlink ref="X56" r:id="rId192" display="https://twitter.com/#!/lrainie/status/1191437715935551489"/>
    <hyperlink ref="X57" r:id="rId193" display="https://twitter.com/#!/lrainie/status/1191715513870630912"/>
    <hyperlink ref="X58" r:id="rId194" display="https://twitter.com/#!/briantkennedy/status/1191467781725794304"/>
    <hyperlink ref="X59" r:id="rId195" display="https://twitter.com/#!/lrainie/status/1192025241041682432"/>
    <hyperlink ref="X60" r:id="rId196" display="https://twitter.com/#!/tomhingley_law/status/1192029406253985792"/>
    <hyperlink ref="X61" r:id="rId197" display="https://twitter.com/#!/lrainie/status/1192030292137127937"/>
    <hyperlink ref="X62" r:id="rId198" display="https://twitter.com/#!/lrainie/status/1192032892089765890"/>
    <hyperlink ref="X63" r:id="rId199" display="https://twitter.com/#!/pewreligion/status/1192058558474588161"/>
    <hyperlink ref="X64" r:id="rId200" display="https://twitter.com/#!/lrainie/status/1192075090680274945"/>
    <hyperlink ref="X65" r:id="rId201" display="https://twitter.com/#!/kim_c_parker/status/1192104965696868352"/>
    <hyperlink ref="X66" r:id="rId202" display="https://twitter.com/#!/lrainie/status/1192278467959820288"/>
    <hyperlink ref="X67" r:id="rId203" display="https://twitter.com/#!/carrolldoherty/status/1191730525968457728"/>
    <hyperlink ref="X68" r:id="rId204" display="https://twitter.com/#!/carrolldoherty/status/1192091027395485697"/>
    <hyperlink ref="X69" r:id="rId205" display="https://twitter.com/#!/carrolldoherty/status/1194658560665407489"/>
    <hyperlink ref="X70" r:id="rId206" display="https://twitter.com/#!/lrainie/status/1192024821502267393"/>
    <hyperlink ref="X71" r:id="rId207" display="https://twitter.com/#!/lrainie/status/1192446986915586049"/>
    <hyperlink ref="X72" r:id="rId208" display="https://twitter.com/#!/lrainie/status/1194758601723850759"/>
    <hyperlink ref="X73" r:id="rId209" display="https://twitter.com/#!/pawelterlecki/status/1195019549848035328"/>
    <hyperlink ref="X74" r:id="rId210" display="https://twitter.com/#!/lrainie/status/1194758342335455233"/>
    <hyperlink ref="X75" r:id="rId211" display="https://twitter.com/#!/pewresearch/status/1195019330163007488"/>
    <hyperlink ref="X76" r:id="rId212" display="https://twitter.com/#!/avery_gemini/status/1195021364287201280"/>
    <hyperlink ref="X77" r:id="rId213" display="https://twitter.com/#!/lrainie/status/1191442312586498048"/>
    <hyperlink ref="X78" r:id="rId214" display="https://twitter.com/#!/lrainie/status/1192074683031662592"/>
    <hyperlink ref="X79" r:id="rId215" display="https://twitter.com/#!/lrainie/status/1192759271605391360"/>
    <hyperlink ref="X80" r:id="rId216" display="https://twitter.com/#!/lrainie/status/1192759913828761600"/>
    <hyperlink ref="X81" r:id="rId217" display="https://twitter.com/#!/lrainie/status/1194758941919588352"/>
    <hyperlink ref="X82" r:id="rId218" display="https://twitter.com/#!/pewresearch/status/1191133966058901504"/>
    <hyperlink ref="X83" r:id="rId219" display="https://twitter.com/#!/pewresearch/status/1192059732091125760"/>
    <hyperlink ref="X84" r:id="rId220" display="https://twitter.com/#!/pewresearch/status/1192551550864044032"/>
    <hyperlink ref="X85" r:id="rId221" display="https://twitter.com/#!/pewresearch/status/1192578987026984960"/>
    <hyperlink ref="X86" r:id="rId222" display="https://twitter.com/#!/lrainie/status/1191443335342436359"/>
    <hyperlink ref="X87" r:id="rId223" display="https://twitter.com/#!/lrainie/status/1192027137173327873"/>
    <hyperlink ref="X88" r:id="rId224" display="https://twitter.com/#!/lrainie/status/1192027538190671872"/>
    <hyperlink ref="X89" r:id="rId225" display="https://twitter.com/#!/lrainie/status/1192028273003421696"/>
    <hyperlink ref="X90" r:id="rId226" display="https://twitter.com/#!/lrainie/status/1192029310003138560"/>
    <hyperlink ref="X91" r:id="rId227" display="https://twitter.com/#!/lrainie/status/1192030224290131968"/>
    <hyperlink ref="X92" r:id="rId228" display="https://twitter.com/#!/lrainie/status/1192030863669813253"/>
    <hyperlink ref="AZ17" r:id="rId229" display="https://api.twitter.com/1.1/geo/id/7e26fb9bce159394.json"/>
  </hyperlinks>
  <printOptions/>
  <pageMargins left="0.7" right="0.7" top="0.75" bottom="0.75" header="0.3" footer="0.3"/>
  <pageSetup horizontalDpi="600" verticalDpi="600" orientation="portrait" r:id="rId233"/>
  <legacyDrawing r:id="rId231"/>
  <tableParts>
    <tablePart r:id="rId23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2248</v>
      </c>
      <c r="B1" s="13" t="s">
        <v>34</v>
      </c>
    </row>
    <row r="2" spans="1:2" ht="15">
      <c r="A2" s="114" t="s">
        <v>253</v>
      </c>
      <c r="B2" s="78">
        <v>6439.346703</v>
      </c>
    </row>
    <row r="3" spans="1:2" ht="15">
      <c r="A3" s="114" t="s">
        <v>252</v>
      </c>
      <c r="B3" s="78">
        <v>4094.13951</v>
      </c>
    </row>
    <row r="4" spans="1:2" ht="15">
      <c r="A4" s="114" t="s">
        <v>236</v>
      </c>
      <c r="B4" s="78">
        <v>1076.422344</v>
      </c>
    </row>
    <row r="5" spans="1:2" ht="15">
      <c r="A5" s="114" t="s">
        <v>215</v>
      </c>
      <c r="B5" s="78">
        <v>716</v>
      </c>
    </row>
    <row r="6" spans="1:2" ht="15">
      <c r="A6" s="114" t="s">
        <v>212</v>
      </c>
      <c r="B6" s="78">
        <v>623</v>
      </c>
    </row>
    <row r="7" spans="1:2" ht="15">
      <c r="A7" s="114" t="s">
        <v>238</v>
      </c>
      <c r="B7" s="78">
        <v>592.99324</v>
      </c>
    </row>
    <row r="8" spans="1:2" ht="15">
      <c r="A8" s="114" t="s">
        <v>240</v>
      </c>
      <c r="B8" s="78">
        <v>399.9</v>
      </c>
    </row>
    <row r="9" spans="1:2" ht="15">
      <c r="A9" s="114" t="s">
        <v>228</v>
      </c>
      <c r="B9" s="78">
        <v>362</v>
      </c>
    </row>
    <row r="10" spans="1:2" ht="15">
      <c r="A10" s="114" t="s">
        <v>213</v>
      </c>
      <c r="B10" s="78">
        <v>261</v>
      </c>
    </row>
    <row r="11" spans="1:2" ht="15">
      <c r="A11" s="114" t="s">
        <v>292</v>
      </c>
      <c r="B11" s="78">
        <v>222.333333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2250</v>
      </c>
      <c r="B25" t="s">
        <v>2249</v>
      </c>
    </row>
    <row r="26" spans="1:2" ht="15">
      <c r="A26" s="125" t="s">
        <v>2252</v>
      </c>
      <c r="B26" s="3"/>
    </row>
    <row r="27" spans="1:2" ht="15">
      <c r="A27" s="126" t="s">
        <v>2253</v>
      </c>
      <c r="B27" s="3"/>
    </row>
    <row r="28" spans="1:2" ht="15">
      <c r="A28" s="127" t="s">
        <v>2254</v>
      </c>
      <c r="B28" s="3"/>
    </row>
    <row r="29" spans="1:2" ht="15">
      <c r="A29" s="128" t="s">
        <v>2255</v>
      </c>
      <c r="B29" s="3">
        <v>2</v>
      </c>
    </row>
    <row r="30" spans="1:2" ht="15">
      <c r="A30" s="128" t="s">
        <v>2256</v>
      </c>
      <c r="B30" s="3">
        <v>1</v>
      </c>
    </row>
    <row r="31" spans="1:2" ht="15">
      <c r="A31" s="127" t="s">
        <v>2257</v>
      </c>
      <c r="B31" s="3"/>
    </row>
    <row r="32" spans="1:2" ht="15">
      <c r="A32" s="128" t="s">
        <v>2258</v>
      </c>
      <c r="B32" s="3">
        <v>1</v>
      </c>
    </row>
    <row r="33" spans="1:2" ht="15">
      <c r="A33" s="127" t="s">
        <v>2259</v>
      </c>
      <c r="B33" s="3"/>
    </row>
    <row r="34" spans="1:2" ht="15">
      <c r="A34" s="128" t="s">
        <v>2260</v>
      </c>
      <c r="B34" s="3">
        <v>1</v>
      </c>
    </row>
    <row r="35" spans="1:2" ht="15">
      <c r="A35" s="128" t="s">
        <v>2261</v>
      </c>
      <c r="B35" s="3">
        <v>1</v>
      </c>
    </row>
    <row r="36" spans="1:2" ht="15">
      <c r="A36" s="128" t="s">
        <v>2255</v>
      </c>
      <c r="B36" s="3">
        <v>1</v>
      </c>
    </row>
    <row r="37" spans="1:2" ht="15">
      <c r="A37" s="128" t="s">
        <v>2262</v>
      </c>
      <c r="B37" s="3">
        <v>1</v>
      </c>
    </row>
    <row r="38" spans="1:2" ht="15">
      <c r="A38" s="127" t="s">
        <v>2263</v>
      </c>
      <c r="B38" s="3"/>
    </row>
    <row r="39" spans="1:2" ht="15">
      <c r="A39" s="128" t="s">
        <v>2264</v>
      </c>
      <c r="B39" s="3">
        <v>10</v>
      </c>
    </row>
    <row r="40" spans="1:2" ht="15">
      <c r="A40" s="128" t="s">
        <v>2265</v>
      </c>
      <c r="B40" s="3">
        <v>15</v>
      </c>
    </row>
    <row r="41" spans="1:2" ht="15">
      <c r="A41" s="128" t="s">
        <v>2266</v>
      </c>
      <c r="B41" s="3">
        <v>6</v>
      </c>
    </row>
    <row r="42" spans="1:2" ht="15">
      <c r="A42" s="128" t="s">
        <v>2256</v>
      </c>
      <c r="B42" s="3">
        <v>1</v>
      </c>
    </row>
    <row r="43" spans="1:2" ht="15">
      <c r="A43" s="127" t="s">
        <v>2267</v>
      </c>
      <c r="B43" s="3"/>
    </row>
    <row r="44" spans="1:2" ht="15">
      <c r="A44" s="128" t="s">
        <v>2268</v>
      </c>
      <c r="B44" s="3">
        <v>1</v>
      </c>
    </row>
    <row r="45" spans="1:2" ht="15">
      <c r="A45" s="128" t="s">
        <v>2269</v>
      </c>
      <c r="B45" s="3">
        <v>1</v>
      </c>
    </row>
    <row r="46" spans="1:2" ht="15">
      <c r="A46" s="128" t="s">
        <v>2270</v>
      </c>
      <c r="B46" s="3">
        <v>4</v>
      </c>
    </row>
    <row r="47" spans="1:2" ht="15">
      <c r="A47" s="128" t="s">
        <v>2271</v>
      </c>
      <c r="B47" s="3">
        <v>1</v>
      </c>
    </row>
    <row r="48" spans="1:2" ht="15">
      <c r="A48" s="128" t="s">
        <v>2266</v>
      </c>
      <c r="B48" s="3">
        <v>7</v>
      </c>
    </row>
    <row r="49" spans="1:2" ht="15">
      <c r="A49" s="127" t="s">
        <v>2272</v>
      </c>
      <c r="B49" s="3"/>
    </row>
    <row r="50" spans="1:2" ht="15">
      <c r="A50" s="128" t="s">
        <v>2273</v>
      </c>
      <c r="B50" s="3">
        <v>1</v>
      </c>
    </row>
    <row r="51" spans="1:2" ht="15">
      <c r="A51" s="128" t="s">
        <v>2274</v>
      </c>
      <c r="B51" s="3">
        <v>1</v>
      </c>
    </row>
    <row r="52" spans="1:2" ht="15">
      <c r="A52" s="128" t="s">
        <v>2275</v>
      </c>
      <c r="B52" s="3">
        <v>12</v>
      </c>
    </row>
    <row r="53" spans="1:2" ht="15">
      <c r="A53" s="128" t="s">
        <v>2276</v>
      </c>
      <c r="B53" s="3">
        <v>2</v>
      </c>
    </row>
    <row r="54" spans="1:2" ht="15">
      <c r="A54" s="128" t="s">
        <v>2270</v>
      </c>
      <c r="B54" s="3">
        <v>2</v>
      </c>
    </row>
    <row r="55" spans="1:2" ht="15">
      <c r="A55" s="128" t="s">
        <v>2271</v>
      </c>
      <c r="B55" s="3">
        <v>1</v>
      </c>
    </row>
    <row r="56" spans="1:2" ht="15">
      <c r="A56" s="128" t="s">
        <v>2277</v>
      </c>
      <c r="B56" s="3">
        <v>1</v>
      </c>
    </row>
    <row r="57" spans="1:2" ht="15">
      <c r="A57" s="128" t="s">
        <v>2264</v>
      </c>
      <c r="B57" s="3">
        <v>1</v>
      </c>
    </row>
    <row r="58" spans="1:2" ht="15">
      <c r="A58" s="127" t="s">
        <v>2278</v>
      </c>
      <c r="B58" s="3"/>
    </row>
    <row r="59" spans="1:2" ht="15">
      <c r="A59" s="128" t="s">
        <v>2279</v>
      </c>
      <c r="B59" s="3">
        <v>1</v>
      </c>
    </row>
    <row r="60" spans="1:2" ht="15">
      <c r="A60" s="128" t="s">
        <v>2271</v>
      </c>
      <c r="B60" s="3">
        <v>1</v>
      </c>
    </row>
    <row r="61" spans="1:2" ht="15">
      <c r="A61" s="128" t="s">
        <v>2266</v>
      </c>
      <c r="B61" s="3">
        <v>1</v>
      </c>
    </row>
    <row r="62" spans="1:2" ht="15">
      <c r="A62" s="128" t="s">
        <v>2262</v>
      </c>
      <c r="B62" s="3">
        <v>1</v>
      </c>
    </row>
    <row r="63" spans="1:2" ht="15">
      <c r="A63" s="127" t="s">
        <v>2280</v>
      </c>
      <c r="B63" s="3"/>
    </row>
    <row r="64" spans="1:2" ht="15">
      <c r="A64" s="128" t="s">
        <v>2274</v>
      </c>
      <c r="B64" s="3">
        <v>1</v>
      </c>
    </row>
    <row r="65" spans="1:2" ht="15">
      <c r="A65" s="128" t="s">
        <v>2269</v>
      </c>
      <c r="B65" s="3">
        <v>2</v>
      </c>
    </row>
    <row r="66" spans="1:2" ht="15">
      <c r="A66" s="127" t="s">
        <v>2281</v>
      </c>
      <c r="B66" s="3"/>
    </row>
    <row r="67" spans="1:2" ht="15">
      <c r="A67" s="128" t="s">
        <v>2271</v>
      </c>
      <c r="B67" s="3">
        <v>1</v>
      </c>
    </row>
    <row r="68" spans="1:2" ht="15">
      <c r="A68" s="127" t="s">
        <v>2282</v>
      </c>
      <c r="B68" s="3"/>
    </row>
    <row r="69" spans="1:2" ht="15">
      <c r="A69" s="128" t="s">
        <v>2255</v>
      </c>
      <c r="B69" s="3">
        <v>1</v>
      </c>
    </row>
    <row r="70" spans="1:2" ht="15">
      <c r="A70" s="128" t="s">
        <v>2262</v>
      </c>
      <c r="B70" s="3">
        <v>3</v>
      </c>
    </row>
    <row r="71" spans="1:2" ht="15">
      <c r="A71" s="127" t="s">
        <v>2283</v>
      </c>
      <c r="B71" s="3"/>
    </row>
    <row r="72" spans="1:2" ht="15">
      <c r="A72" s="128" t="s">
        <v>2255</v>
      </c>
      <c r="B72" s="3">
        <v>3</v>
      </c>
    </row>
    <row r="73" spans="1:2" ht="15">
      <c r="A73" s="125" t="s">
        <v>2251</v>
      </c>
      <c r="B73" s="3">
        <v>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743</v>
      </c>
      <c r="AE2" s="13" t="s">
        <v>744</v>
      </c>
      <c r="AF2" s="13" t="s">
        <v>745</v>
      </c>
      <c r="AG2" s="13" t="s">
        <v>746</v>
      </c>
      <c r="AH2" s="13" t="s">
        <v>747</v>
      </c>
      <c r="AI2" s="13" t="s">
        <v>748</v>
      </c>
      <c r="AJ2" s="13" t="s">
        <v>749</v>
      </c>
      <c r="AK2" s="13" t="s">
        <v>750</v>
      </c>
      <c r="AL2" s="13" t="s">
        <v>751</v>
      </c>
      <c r="AM2" s="13" t="s">
        <v>752</v>
      </c>
      <c r="AN2" s="13" t="s">
        <v>753</v>
      </c>
      <c r="AO2" s="13" t="s">
        <v>754</v>
      </c>
      <c r="AP2" s="13" t="s">
        <v>755</v>
      </c>
      <c r="AQ2" s="13" t="s">
        <v>756</v>
      </c>
      <c r="AR2" s="13" t="s">
        <v>757</v>
      </c>
      <c r="AS2" s="13" t="s">
        <v>192</v>
      </c>
      <c r="AT2" s="13" t="s">
        <v>758</v>
      </c>
      <c r="AU2" s="13" t="s">
        <v>759</v>
      </c>
      <c r="AV2" s="13" t="s">
        <v>760</v>
      </c>
      <c r="AW2" s="13" t="s">
        <v>761</v>
      </c>
      <c r="AX2" s="13" t="s">
        <v>762</v>
      </c>
      <c r="AY2" s="13" t="s">
        <v>763</v>
      </c>
      <c r="AZ2" s="13" t="s">
        <v>1607</v>
      </c>
      <c r="BA2" s="115" t="s">
        <v>1872</v>
      </c>
      <c r="BB2" s="115" t="s">
        <v>1877</v>
      </c>
      <c r="BC2" s="115" t="s">
        <v>1879</v>
      </c>
      <c r="BD2" s="115" t="s">
        <v>1882</v>
      </c>
      <c r="BE2" s="115" t="s">
        <v>1883</v>
      </c>
      <c r="BF2" s="115" t="s">
        <v>1886</v>
      </c>
      <c r="BG2" s="115" t="s">
        <v>1889</v>
      </c>
      <c r="BH2" s="115" t="s">
        <v>1936</v>
      </c>
      <c r="BI2" s="115" t="s">
        <v>1943</v>
      </c>
      <c r="BJ2" s="115" t="s">
        <v>1989</v>
      </c>
      <c r="BK2" s="115" t="s">
        <v>2204</v>
      </c>
      <c r="BL2" s="115" t="s">
        <v>2205</v>
      </c>
      <c r="BM2" s="115" t="s">
        <v>2206</v>
      </c>
      <c r="BN2" s="115" t="s">
        <v>2207</v>
      </c>
      <c r="BO2" s="115" t="s">
        <v>2208</v>
      </c>
      <c r="BP2" s="115" t="s">
        <v>2209</v>
      </c>
      <c r="BQ2" s="115" t="s">
        <v>2210</v>
      </c>
      <c r="BR2" s="115" t="s">
        <v>2211</v>
      </c>
      <c r="BS2" s="115" t="s">
        <v>2213</v>
      </c>
      <c r="BT2" s="3"/>
      <c r="BU2" s="3"/>
    </row>
    <row r="3" spans="1:73" ht="15" customHeight="1">
      <c r="A3" s="64" t="s">
        <v>212</v>
      </c>
      <c r="B3" s="65"/>
      <c r="C3" s="65" t="s">
        <v>64</v>
      </c>
      <c r="D3" s="66">
        <v>163.59851750282513</v>
      </c>
      <c r="E3" s="68"/>
      <c r="F3" s="100" t="s">
        <v>472</v>
      </c>
      <c r="G3" s="65"/>
      <c r="H3" s="69" t="s">
        <v>212</v>
      </c>
      <c r="I3" s="70"/>
      <c r="J3" s="70"/>
      <c r="K3" s="69" t="s">
        <v>1434</v>
      </c>
      <c r="L3" s="73">
        <v>968.2959521030467</v>
      </c>
      <c r="M3" s="74">
        <v>6093.1728515625</v>
      </c>
      <c r="N3" s="74">
        <v>4201.3505859375</v>
      </c>
      <c r="O3" s="75"/>
      <c r="P3" s="76"/>
      <c r="Q3" s="76"/>
      <c r="R3" s="48"/>
      <c r="S3" s="48">
        <v>1</v>
      </c>
      <c r="T3" s="48">
        <v>8</v>
      </c>
      <c r="U3" s="49">
        <v>623</v>
      </c>
      <c r="V3" s="49">
        <v>0.004464</v>
      </c>
      <c r="W3" s="49">
        <v>0.018687</v>
      </c>
      <c r="X3" s="49">
        <v>2.147183</v>
      </c>
      <c r="Y3" s="49">
        <v>0.125</v>
      </c>
      <c r="Z3" s="49">
        <v>0.125</v>
      </c>
      <c r="AA3" s="71">
        <v>3</v>
      </c>
      <c r="AB3" s="71"/>
      <c r="AC3" s="72"/>
      <c r="AD3" s="78" t="s">
        <v>764</v>
      </c>
      <c r="AE3" s="78">
        <v>661</v>
      </c>
      <c r="AF3" s="78">
        <v>5854</v>
      </c>
      <c r="AG3" s="78">
        <v>80883</v>
      </c>
      <c r="AH3" s="78">
        <v>9292</v>
      </c>
      <c r="AI3" s="78"/>
      <c r="AJ3" s="78" t="s">
        <v>876</v>
      </c>
      <c r="AK3" s="78" t="s">
        <v>981</v>
      </c>
      <c r="AL3" s="83" t="s">
        <v>1054</v>
      </c>
      <c r="AM3" s="78"/>
      <c r="AN3" s="80">
        <v>39886.78643518518</v>
      </c>
      <c r="AO3" s="78"/>
      <c r="AP3" s="78" t="b">
        <v>0</v>
      </c>
      <c r="AQ3" s="78" t="b">
        <v>0</v>
      </c>
      <c r="AR3" s="78" t="b">
        <v>0</v>
      </c>
      <c r="AS3" s="78"/>
      <c r="AT3" s="78">
        <v>675</v>
      </c>
      <c r="AU3" s="83" t="s">
        <v>1242</v>
      </c>
      <c r="AV3" s="78" t="b">
        <v>0</v>
      </c>
      <c r="AW3" s="78" t="s">
        <v>1321</v>
      </c>
      <c r="AX3" s="83" t="s">
        <v>1322</v>
      </c>
      <c r="AY3" s="78" t="s">
        <v>66</v>
      </c>
      <c r="AZ3" s="78" t="str">
        <f>REPLACE(INDEX(GroupVertices[Group],MATCH(Vertices[[#This Row],[Vertex]],GroupVertices[Vertex],0)),1,1,"")</f>
        <v>6</v>
      </c>
      <c r="BA3" s="48"/>
      <c r="BB3" s="48"/>
      <c r="BC3" s="48"/>
      <c r="BD3" s="48"/>
      <c r="BE3" s="48"/>
      <c r="BF3" s="48"/>
      <c r="BG3" s="116" t="s">
        <v>1890</v>
      </c>
      <c r="BH3" s="116" t="s">
        <v>1890</v>
      </c>
      <c r="BI3" s="116" t="s">
        <v>1944</v>
      </c>
      <c r="BJ3" s="116" t="s">
        <v>1944</v>
      </c>
      <c r="BK3" s="116">
        <v>1</v>
      </c>
      <c r="BL3" s="120">
        <v>2.4390243902439024</v>
      </c>
      <c r="BM3" s="116">
        <v>0</v>
      </c>
      <c r="BN3" s="120">
        <v>0</v>
      </c>
      <c r="BO3" s="116">
        <v>0</v>
      </c>
      <c r="BP3" s="120">
        <v>0</v>
      </c>
      <c r="BQ3" s="116">
        <v>40</v>
      </c>
      <c r="BR3" s="120">
        <v>97.5609756097561</v>
      </c>
      <c r="BS3" s="116">
        <v>41</v>
      </c>
      <c r="BT3" s="3"/>
      <c r="BU3" s="3"/>
    </row>
    <row r="4" spans="1:76" ht="15">
      <c r="A4" s="64" t="s">
        <v>265</v>
      </c>
      <c r="B4" s="65"/>
      <c r="C4" s="65" t="s">
        <v>64</v>
      </c>
      <c r="D4" s="66">
        <v>162.11195629930958</v>
      </c>
      <c r="E4" s="68"/>
      <c r="F4" s="100" t="s">
        <v>1255</v>
      </c>
      <c r="G4" s="65"/>
      <c r="H4" s="69" t="s">
        <v>265</v>
      </c>
      <c r="I4" s="70"/>
      <c r="J4" s="70"/>
      <c r="K4" s="69" t="s">
        <v>1435</v>
      </c>
      <c r="L4" s="73">
        <v>1</v>
      </c>
      <c r="M4" s="74">
        <v>5100.20458984375</v>
      </c>
      <c r="N4" s="74">
        <v>5009.22412109375</v>
      </c>
      <c r="O4" s="75"/>
      <c r="P4" s="76"/>
      <c r="Q4" s="76"/>
      <c r="R4" s="86"/>
      <c r="S4" s="48">
        <v>1</v>
      </c>
      <c r="T4" s="48">
        <v>0</v>
      </c>
      <c r="U4" s="49">
        <v>0</v>
      </c>
      <c r="V4" s="49">
        <v>0.003175</v>
      </c>
      <c r="W4" s="49">
        <v>0.002156</v>
      </c>
      <c r="X4" s="49">
        <v>0.378138</v>
      </c>
      <c r="Y4" s="49">
        <v>0</v>
      </c>
      <c r="Z4" s="49">
        <v>0</v>
      </c>
      <c r="AA4" s="71">
        <v>4</v>
      </c>
      <c r="AB4" s="71"/>
      <c r="AC4" s="72"/>
      <c r="AD4" s="78" t="s">
        <v>765</v>
      </c>
      <c r="AE4" s="78">
        <v>769</v>
      </c>
      <c r="AF4" s="78">
        <v>410</v>
      </c>
      <c r="AG4" s="78">
        <v>3156</v>
      </c>
      <c r="AH4" s="78">
        <v>11415</v>
      </c>
      <c r="AI4" s="78"/>
      <c r="AJ4" s="78" t="s">
        <v>877</v>
      </c>
      <c r="AK4" s="78"/>
      <c r="AL4" s="78"/>
      <c r="AM4" s="78"/>
      <c r="AN4" s="80">
        <v>38889.890381944446</v>
      </c>
      <c r="AO4" s="78"/>
      <c r="AP4" s="78" t="b">
        <v>0</v>
      </c>
      <c r="AQ4" s="78" t="b">
        <v>0</v>
      </c>
      <c r="AR4" s="78" t="b">
        <v>1</v>
      </c>
      <c r="AS4" s="78"/>
      <c r="AT4" s="78">
        <v>88</v>
      </c>
      <c r="AU4" s="83" t="s">
        <v>1243</v>
      </c>
      <c r="AV4" s="78" t="b">
        <v>0</v>
      </c>
      <c r="AW4" s="78" t="s">
        <v>1321</v>
      </c>
      <c r="AX4" s="83" t="s">
        <v>1323</v>
      </c>
      <c r="AY4" s="78" t="s">
        <v>65</v>
      </c>
      <c r="AZ4" s="78" t="str">
        <f>REPLACE(INDEX(GroupVertices[Group],MATCH(Vertices[[#This Row],[Vertex]],GroupVertices[Vertex],0)),1,1,"")</f>
        <v>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266</v>
      </c>
      <c r="B5" s="65"/>
      <c r="C5" s="65" t="s">
        <v>64</v>
      </c>
      <c r="D5" s="66">
        <v>165.27622360760097</v>
      </c>
      <c r="E5" s="68"/>
      <c r="F5" s="100" t="s">
        <v>1256</v>
      </c>
      <c r="G5" s="65"/>
      <c r="H5" s="69" t="s">
        <v>266</v>
      </c>
      <c r="I5" s="70"/>
      <c r="J5" s="70"/>
      <c r="K5" s="69" t="s">
        <v>1436</v>
      </c>
      <c r="L5" s="73">
        <v>1</v>
      </c>
      <c r="M5" s="74">
        <v>7192.26318359375</v>
      </c>
      <c r="N5" s="74">
        <v>4707.45947265625</v>
      </c>
      <c r="O5" s="75"/>
      <c r="P5" s="76"/>
      <c r="Q5" s="76"/>
      <c r="R5" s="86"/>
      <c r="S5" s="48">
        <v>1</v>
      </c>
      <c r="T5" s="48">
        <v>0</v>
      </c>
      <c r="U5" s="49">
        <v>0</v>
      </c>
      <c r="V5" s="49">
        <v>0.003175</v>
      </c>
      <c r="W5" s="49">
        <v>0.002156</v>
      </c>
      <c r="X5" s="49">
        <v>0.378138</v>
      </c>
      <c r="Y5" s="49">
        <v>0</v>
      </c>
      <c r="Z5" s="49">
        <v>0</v>
      </c>
      <c r="AA5" s="71">
        <v>5</v>
      </c>
      <c r="AB5" s="71"/>
      <c r="AC5" s="72"/>
      <c r="AD5" s="78" t="s">
        <v>766</v>
      </c>
      <c r="AE5" s="78">
        <v>1076</v>
      </c>
      <c r="AF5" s="78">
        <v>11998</v>
      </c>
      <c r="AG5" s="78">
        <v>3417</v>
      </c>
      <c r="AH5" s="78">
        <v>9297</v>
      </c>
      <c r="AI5" s="78"/>
      <c r="AJ5" s="78" t="s">
        <v>878</v>
      </c>
      <c r="AK5" s="78" t="s">
        <v>982</v>
      </c>
      <c r="AL5" s="83" t="s">
        <v>1055</v>
      </c>
      <c r="AM5" s="78"/>
      <c r="AN5" s="80">
        <v>39925.38153935185</v>
      </c>
      <c r="AO5" s="83" t="s">
        <v>1148</v>
      </c>
      <c r="AP5" s="78" t="b">
        <v>0</v>
      </c>
      <c r="AQ5" s="78" t="b">
        <v>0</v>
      </c>
      <c r="AR5" s="78" t="b">
        <v>1</v>
      </c>
      <c r="AS5" s="78"/>
      <c r="AT5" s="78">
        <v>680</v>
      </c>
      <c r="AU5" s="83" t="s">
        <v>1244</v>
      </c>
      <c r="AV5" s="78" t="b">
        <v>1</v>
      </c>
      <c r="AW5" s="78" t="s">
        <v>1321</v>
      </c>
      <c r="AX5" s="83" t="s">
        <v>1324</v>
      </c>
      <c r="AY5" s="78" t="s">
        <v>65</v>
      </c>
      <c r="AZ5" s="78" t="str">
        <f>REPLACE(INDEX(GroupVertices[Group],MATCH(Vertices[[#This Row],[Vertex]],GroupVertices[Vertex],0)),1,1,"")</f>
        <v>6</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163.55400804724596</v>
      </c>
      <c r="E6" s="68"/>
      <c r="F6" s="100" t="s">
        <v>473</v>
      </c>
      <c r="G6" s="65"/>
      <c r="H6" s="69" t="s">
        <v>213</v>
      </c>
      <c r="I6" s="70"/>
      <c r="J6" s="70"/>
      <c r="K6" s="69" t="s">
        <v>1437</v>
      </c>
      <c r="L6" s="73">
        <v>406.2395561780019</v>
      </c>
      <c r="M6" s="74">
        <v>6023.5810546875</v>
      </c>
      <c r="N6" s="74">
        <v>3393.255615234375</v>
      </c>
      <c r="O6" s="75"/>
      <c r="P6" s="76"/>
      <c r="Q6" s="76"/>
      <c r="R6" s="86"/>
      <c r="S6" s="48">
        <v>1</v>
      </c>
      <c r="T6" s="48">
        <v>6</v>
      </c>
      <c r="U6" s="49">
        <v>261</v>
      </c>
      <c r="V6" s="49">
        <v>0.004425</v>
      </c>
      <c r="W6" s="49">
        <v>0.018241</v>
      </c>
      <c r="X6" s="49">
        <v>1.517507</v>
      </c>
      <c r="Y6" s="49">
        <v>0.23333333333333334</v>
      </c>
      <c r="Z6" s="49">
        <v>0.16666666666666666</v>
      </c>
      <c r="AA6" s="71">
        <v>6</v>
      </c>
      <c r="AB6" s="71"/>
      <c r="AC6" s="72"/>
      <c r="AD6" s="78" t="s">
        <v>767</v>
      </c>
      <c r="AE6" s="78">
        <v>5314</v>
      </c>
      <c r="AF6" s="78">
        <v>5691</v>
      </c>
      <c r="AG6" s="78">
        <v>10887</v>
      </c>
      <c r="AH6" s="78">
        <v>19205</v>
      </c>
      <c r="AI6" s="78"/>
      <c r="AJ6" s="78" t="s">
        <v>879</v>
      </c>
      <c r="AK6" s="78" t="s">
        <v>983</v>
      </c>
      <c r="AL6" s="83" t="s">
        <v>1056</v>
      </c>
      <c r="AM6" s="78"/>
      <c r="AN6" s="80">
        <v>40833.58740740741</v>
      </c>
      <c r="AO6" s="83" t="s">
        <v>1149</v>
      </c>
      <c r="AP6" s="78" t="b">
        <v>0</v>
      </c>
      <c r="AQ6" s="78" t="b">
        <v>0</v>
      </c>
      <c r="AR6" s="78" t="b">
        <v>0</v>
      </c>
      <c r="AS6" s="78"/>
      <c r="AT6" s="78">
        <v>208</v>
      </c>
      <c r="AU6" s="83" t="s">
        <v>1245</v>
      </c>
      <c r="AV6" s="78" t="b">
        <v>0</v>
      </c>
      <c r="AW6" s="78" t="s">
        <v>1321</v>
      </c>
      <c r="AX6" s="83" t="s">
        <v>1325</v>
      </c>
      <c r="AY6" s="78" t="s">
        <v>66</v>
      </c>
      <c r="AZ6" s="78" t="str">
        <f>REPLACE(INDEX(GroupVertices[Group],MATCH(Vertices[[#This Row],[Vertex]],GroupVertices[Vertex],0)),1,1,"")</f>
        <v>6</v>
      </c>
      <c r="BA6" s="48"/>
      <c r="BB6" s="48"/>
      <c r="BC6" s="48"/>
      <c r="BD6" s="48"/>
      <c r="BE6" s="48"/>
      <c r="BF6" s="48"/>
      <c r="BG6" s="116" t="s">
        <v>1891</v>
      </c>
      <c r="BH6" s="116" t="s">
        <v>1891</v>
      </c>
      <c r="BI6" s="116" t="s">
        <v>1945</v>
      </c>
      <c r="BJ6" s="116" t="s">
        <v>1945</v>
      </c>
      <c r="BK6" s="116">
        <v>2</v>
      </c>
      <c r="BL6" s="120">
        <v>7.142857142857143</v>
      </c>
      <c r="BM6" s="116">
        <v>0</v>
      </c>
      <c r="BN6" s="120">
        <v>0</v>
      </c>
      <c r="BO6" s="116">
        <v>0</v>
      </c>
      <c r="BP6" s="120">
        <v>0</v>
      </c>
      <c r="BQ6" s="116">
        <v>26</v>
      </c>
      <c r="BR6" s="120">
        <v>92.85714285714286</v>
      </c>
      <c r="BS6" s="116">
        <v>28</v>
      </c>
      <c r="BT6" s="2"/>
      <c r="BU6" s="3"/>
      <c r="BV6" s="3"/>
      <c r="BW6" s="3"/>
      <c r="BX6" s="3"/>
    </row>
    <row r="7" spans="1:76" ht="15">
      <c r="A7" s="64" t="s">
        <v>267</v>
      </c>
      <c r="B7" s="65"/>
      <c r="C7" s="65" t="s">
        <v>64</v>
      </c>
      <c r="D7" s="66">
        <v>162.15591962659946</v>
      </c>
      <c r="E7" s="68"/>
      <c r="F7" s="100" t="s">
        <v>1257</v>
      </c>
      <c r="G7" s="65"/>
      <c r="H7" s="69" t="s">
        <v>267</v>
      </c>
      <c r="I7" s="70"/>
      <c r="J7" s="70"/>
      <c r="K7" s="69" t="s">
        <v>1438</v>
      </c>
      <c r="L7" s="73">
        <v>1</v>
      </c>
      <c r="M7" s="74">
        <v>6710.8896484375</v>
      </c>
      <c r="N7" s="74">
        <v>2940.88232421875</v>
      </c>
      <c r="O7" s="75"/>
      <c r="P7" s="76"/>
      <c r="Q7" s="76"/>
      <c r="R7" s="86"/>
      <c r="S7" s="48">
        <v>2</v>
      </c>
      <c r="T7" s="48">
        <v>0</v>
      </c>
      <c r="U7" s="49">
        <v>0</v>
      </c>
      <c r="V7" s="49">
        <v>0.003185</v>
      </c>
      <c r="W7" s="49">
        <v>0.00426</v>
      </c>
      <c r="X7" s="49">
        <v>0.593118</v>
      </c>
      <c r="Y7" s="49">
        <v>1</v>
      </c>
      <c r="Z7" s="49">
        <v>0</v>
      </c>
      <c r="AA7" s="71">
        <v>7</v>
      </c>
      <c r="AB7" s="71"/>
      <c r="AC7" s="72"/>
      <c r="AD7" s="78" t="s">
        <v>768</v>
      </c>
      <c r="AE7" s="78">
        <v>98</v>
      </c>
      <c r="AF7" s="78">
        <v>571</v>
      </c>
      <c r="AG7" s="78">
        <v>371</v>
      </c>
      <c r="AH7" s="78">
        <v>729</v>
      </c>
      <c r="AI7" s="78"/>
      <c r="AJ7" s="78" t="s">
        <v>880</v>
      </c>
      <c r="AK7" s="78" t="s">
        <v>984</v>
      </c>
      <c r="AL7" s="83" t="s">
        <v>1057</v>
      </c>
      <c r="AM7" s="78"/>
      <c r="AN7" s="80">
        <v>41909.95585648148</v>
      </c>
      <c r="AO7" s="83" t="s">
        <v>1150</v>
      </c>
      <c r="AP7" s="78" t="b">
        <v>0</v>
      </c>
      <c r="AQ7" s="78" t="b">
        <v>0</v>
      </c>
      <c r="AR7" s="78" t="b">
        <v>0</v>
      </c>
      <c r="AS7" s="78"/>
      <c r="AT7" s="78">
        <v>3</v>
      </c>
      <c r="AU7" s="83" t="s">
        <v>1243</v>
      </c>
      <c r="AV7" s="78" t="b">
        <v>0</v>
      </c>
      <c r="AW7" s="78" t="s">
        <v>1321</v>
      </c>
      <c r="AX7" s="83" t="s">
        <v>1326</v>
      </c>
      <c r="AY7" s="78" t="s">
        <v>65</v>
      </c>
      <c r="AZ7" s="78" t="str">
        <f>REPLACE(INDEX(GroupVertices[Group],MATCH(Vertices[[#This Row],[Vertex]],GroupVertices[Vertex],0)),1,1,"")</f>
        <v>6</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268</v>
      </c>
      <c r="B8" s="65"/>
      <c r="C8" s="65" t="s">
        <v>64</v>
      </c>
      <c r="D8" s="66">
        <v>163.23397686970733</v>
      </c>
      <c r="E8" s="68"/>
      <c r="F8" s="100" t="s">
        <v>1258</v>
      </c>
      <c r="G8" s="65"/>
      <c r="H8" s="69" t="s">
        <v>268</v>
      </c>
      <c r="I8" s="70"/>
      <c r="J8" s="70"/>
      <c r="K8" s="69" t="s">
        <v>1439</v>
      </c>
      <c r="L8" s="73">
        <v>1</v>
      </c>
      <c r="M8" s="74">
        <v>6169.5537109375</v>
      </c>
      <c r="N8" s="74">
        <v>5164.189453125</v>
      </c>
      <c r="O8" s="75"/>
      <c r="P8" s="76"/>
      <c r="Q8" s="76"/>
      <c r="R8" s="86"/>
      <c r="S8" s="48">
        <v>2</v>
      </c>
      <c r="T8" s="48">
        <v>0</v>
      </c>
      <c r="U8" s="49">
        <v>0</v>
      </c>
      <c r="V8" s="49">
        <v>0.003185</v>
      </c>
      <c r="W8" s="49">
        <v>0.00426</v>
      </c>
      <c r="X8" s="49">
        <v>0.593118</v>
      </c>
      <c r="Y8" s="49">
        <v>1</v>
      </c>
      <c r="Z8" s="49">
        <v>0</v>
      </c>
      <c r="AA8" s="71">
        <v>8</v>
      </c>
      <c r="AB8" s="71"/>
      <c r="AC8" s="72"/>
      <c r="AD8" s="78" t="s">
        <v>769</v>
      </c>
      <c r="AE8" s="78">
        <v>726</v>
      </c>
      <c r="AF8" s="78">
        <v>4519</v>
      </c>
      <c r="AG8" s="78">
        <v>37995</v>
      </c>
      <c r="AH8" s="78">
        <v>12547</v>
      </c>
      <c r="AI8" s="78"/>
      <c r="AJ8" s="78" t="s">
        <v>881</v>
      </c>
      <c r="AK8" s="78" t="s">
        <v>984</v>
      </c>
      <c r="AL8" s="83" t="s">
        <v>1058</v>
      </c>
      <c r="AM8" s="78"/>
      <c r="AN8" s="80">
        <v>39994.871354166666</v>
      </c>
      <c r="AO8" s="83" t="s">
        <v>1151</v>
      </c>
      <c r="AP8" s="78" t="b">
        <v>0</v>
      </c>
      <c r="AQ8" s="78" t="b">
        <v>0</v>
      </c>
      <c r="AR8" s="78" t="b">
        <v>1</v>
      </c>
      <c r="AS8" s="78"/>
      <c r="AT8" s="78">
        <v>224</v>
      </c>
      <c r="AU8" s="83" t="s">
        <v>1243</v>
      </c>
      <c r="AV8" s="78" t="b">
        <v>0</v>
      </c>
      <c r="AW8" s="78" t="s">
        <v>1321</v>
      </c>
      <c r="AX8" s="83" t="s">
        <v>1327</v>
      </c>
      <c r="AY8" s="78" t="s">
        <v>65</v>
      </c>
      <c r="AZ8" s="78" t="str">
        <f>REPLACE(INDEX(GroupVertices[Group],MATCH(Vertices[[#This Row],[Vertex]],GroupVertices[Vertex],0)),1,1,"")</f>
        <v>6</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269</v>
      </c>
      <c r="B9" s="65"/>
      <c r="C9" s="65" t="s">
        <v>64</v>
      </c>
      <c r="D9" s="66">
        <v>165.892529382093</v>
      </c>
      <c r="E9" s="68"/>
      <c r="F9" s="100" t="s">
        <v>1259</v>
      </c>
      <c r="G9" s="65"/>
      <c r="H9" s="69" t="s">
        <v>269</v>
      </c>
      <c r="I9" s="70"/>
      <c r="J9" s="70"/>
      <c r="K9" s="69" t="s">
        <v>1440</v>
      </c>
      <c r="L9" s="73">
        <v>1</v>
      </c>
      <c r="M9" s="74">
        <v>5278.166015625</v>
      </c>
      <c r="N9" s="74">
        <v>3152.7451171875</v>
      </c>
      <c r="O9" s="75"/>
      <c r="P9" s="76"/>
      <c r="Q9" s="76"/>
      <c r="R9" s="86"/>
      <c r="S9" s="48">
        <v>2</v>
      </c>
      <c r="T9" s="48">
        <v>0</v>
      </c>
      <c r="U9" s="49">
        <v>0</v>
      </c>
      <c r="V9" s="49">
        <v>0.003185</v>
      </c>
      <c r="W9" s="49">
        <v>0.00426</v>
      </c>
      <c r="X9" s="49">
        <v>0.593118</v>
      </c>
      <c r="Y9" s="49">
        <v>1</v>
      </c>
      <c r="Z9" s="49">
        <v>0</v>
      </c>
      <c r="AA9" s="71">
        <v>9</v>
      </c>
      <c r="AB9" s="71"/>
      <c r="AC9" s="72"/>
      <c r="AD9" s="78" t="s">
        <v>770</v>
      </c>
      <c r="AE9" s="78">
        <v>5868</v>
      </c>
      <c r="AF9" s="78">
        <v>14255</v>
      </c>
      <c r="AG9" s="78">
        <v>17521</v>
      </c>
      <c r="AH9" s="78">
        <v>42605</v>
      </c>
      <c r="AI9" s="78"/>
      <c r="AJ9" s="78" t="s">
        <v>882</v>
      </c>
      <c r="AK9" s="78" t="s">
        <v>985</v>
      </c>
      <c r="AL9" s="83" t="s">
        <v>1059</v>
      </c>
      <c r="AM9" s="78"/>
      <c r="AN9" s="80">
        <v>40715.81731481481</v>
      </c>
      <c r="AO9" s="83" t="s">
        <v>1152</v>
      </c>
      <c r="AP9" s="78" t="b">
        <v>0</v>
      </c>
      <c r="AQ9" s="78" t="b">
        <v>0</v>
      </c>
      <c r="AR9" s="78" t="b">
        <v>1</v>
      </c>
      <c r="AS9" s="78"/>
      <c r="AT9" s="78">
        <v>201</v>
      </c>
      <c r="AU9" s="83" t="s">
        <v>1246</v>
      </c>
      <c r="AV9" s="78" t="b">
        <v>0</v>
      </c>
      <c r="AW9" s="78" t="s">
        <v>1321</v>
      </c>
      <c r="AX9" s="83" t="s">
        <v>1328</v>
      </c>
      <c r="AY9" s="78" t="s">
        <v>65</v>
      </c>
      <c r="AZ9" s="78" t="str">
        <f>REPLACE(INDEX(GroupVertices[Group],MATCH(Vertices[[#This Row],[Vertex]],GroupVertices[Vertex],0)),1,1,"")</f>
        <v>6</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253</v>
      </c>
      <c r="B10" s="65"/>
      <c r="C10" s="65" t="s">
        <v>64</v>
      </c>
      <c r="D10" s="66">
        <v>166.71800229139268</v>
      </c>
      <c r="E10" s="68"/>
      <c r="F10" s="100" t="s">
        <v>509</v>
      </c>
      <c r="G10" s="65"/>
      <c r="H10" s="69" t="s">
        <v>253</v>
      </c>
      <c r="I10" s="70"/>
      <c r="J10" s="70"/>
      <c r="K10" s="69" t="s">
        <v>1441</v>
      </c>
      <c r="L10" s="73">
        <v>9999</v>
      </c>
      <c r="M10" s="74">
        <v>3017.39892578125</v>
      </c>
      <c r="N10" s="74">
        <v>7911.662109375</v>
      </c>
      <c r="O10" s="75"/>
      <c r="P10" s="76"/>
      <c r="Q10" s="76"/>
      <c r="R10" s="86"/>
      <c r="S10" s="48">
        <v>29</v>
      </c>
      <c r="T10" s="48">
        <v>14</v>
      </c>
      <c r="U10" s="49">
        <v>6439.346703</v>
      </c>
      <c r="V10" s="49">
        <v>0.006897</v>
      </c>
      <c r="W10" s="49">
        <v>0.093123</v>
      </c>
      <c r="X10" s="49">
        <v>9.26917</v>
      </c>
      <c r="Y10" s="49">
        <v>0.02766531713900135</v>
      </c>
      <c r="Z10" s="49">
        <v>0.05128205128205128</v>
      </c>
      <c r="AA10" s="71">
        <v>10</v>
      </c>
      <c r="AB10" s="71"/>
      <c r="AC10" s="72"/>
      <c r="AD10" s="78" t="s">
        <v>771</v>
      </c>
      <c r="AE10" s="78">
        <v>1433</v>
      </c>
      <c r="AF10" s="78">
        <v>17278</v>
      </c>
      <c r="AG10" s="78">
        <v>13159</v>
      </c>
      <c r="AH10" s="78">
        <v>3127</v>
      </c>
      <c r="AI10" s="78"/>
      <c r="AJ10" s="78" t="s">
        <v>883</v>
      </c>
      <c r="AK10" s="78" t="s">
        <v>986</v>
      </c>
      <c r="AL10" s="83" t="s">
        <v>1060</v>
      </c>
      <c r="AM10" s="78"/>
      <c r="AN10" s="80">
        <v>39695.60766203704</v>
      </c>
      <c r="AO10" s="78"/>
      <c r="AP10" s="78" t="b">
        <v>1</v>
      </c>
      <c r="AQ10" s="78" t="b">
        <v>0</v>
      </c>
      <c r="AR10" s="78" t="b">
        <v>0</v>
      </c>
      <c r="AS10" s="78"/>
      <c r="AT10" s="78">
        <v>1252</v>
      </c>
      <c r="AU10" s="83" t="s">
        <v>1243</v>
      </c>
      <c r="AV10" s="78" t="b">
        <v>0</v>
      </c>
      <c r="AW10" s="78" t="s">
        <v>1321</v>
      </c>
      <c r="AX10" s="83" t="s">
        <v>1329</v>
      </c>
      <c r="AY10" s="78" t="s">
        <v>66</v>
      </c>
      <c r="AZ10" s="78" t="str">
        <f>REPLACE(INDEX(GroupVertices[Group],MATCH(Vertices[[#This Row],[Vertex]],GroupVertices[Vertex],0)),1,1,"")</f>
        <v>1</v>
      </c>
      <c r="BA10" s="48" t="s">
        <v>1873</v>
      </c>
      <c r="BB10" s="48" t="s">
        <v>1873</v>
      </c>
      <c r="BC10" s="48" t="s">
        <v>1880</v>
      </c>
      <c r="BD10" s="48" t="s">
        <v>1880</v>
      </c>
      <c r="BE10" s="48" t="s">
        <v>1884</v>
      </c>
      <c r="BF10" s="48" t="s">
        <v>1887</v>
      </c>
      <c r="BG10" s="116" t="s">
        <v>1892</v>
      </c>
      <c r="BH10" s="116" t="s">
        <v>1937</v>
      </c>
      <c r="BI10" s="116" t="s">
        <v>1946</v>
      </c>
      <c r="BJ10" s="116" t="s">
        <v>1990</v>
      </c>
      <c r="BK10" s="116">
        <v>18</v>
      </c>
      <c r="BL10" s="120">
        <v>3.2142857142857144</v>
      </c>
      <c r="BM10" s="116">
        <v>8</v>
      </c>
      <c r="BN10" s="120">
        <v>1.4285714285714286</v>
      </c>
      <c r="BO10" s="116">
        <v>0</v>
      </c>
      <c r="BP10" s="120">
        <v>0</v>
      </c>
      <c r="BQ10" s="116">
        <v>534</v>
      </c>
      <c r="BR10" s="120">
        <v>95.35714285714286</v>
      </c>
      <c r="BS10" s="116">
        <v>560</v>
      </c>
      <c r="BT10" s="2"/>
      <c r="BU10" s="3"/>
      <c r="BV10" s="3"/>
      <c r="BW10" s="3"/>
      <c r="BX10" s="3"/>
    </row>
    <row r="11" spans="1:76" ht="15">
      <c r="A11" s="64" t="s">
        <v>263</v>
      </c>
      <c r="B11" s="65"/>
      <c r="C11" s="65" t="s">
        <v>64</v>
      </c>
      <c r="D11" s="66">
        <v>272.74116386585837</v>
      </c>
      <c r="E11" s="68"/>
      <c r="F11" s="100" t="s">
        <v>516</v>
      </c>
      <c r="G11" s="65"/>
      <c r="H11" s="69" t="s">
        <v>263</v>
      </c>
      <c r="I11" s="70"/>
      <c r="J11" s="70"/>
      <c r="K11" s="69" t="s">
        <v>1442</v>
      </c>
      <c r="L11" s="73">
        <v>234.62086342782837</v>
      </c>
      <c r="M11" s="74">
        <v>1779.32275390625</v>
      </c>
      <c r="N11" s="74">
        <v>8620.2822265625</v>
      </c>
      <c r="O11" s="75"/>
      <c r="P11" s="76"/>
      <c r="Q11" s="76"/>
      <c r="R11" s="86"/>
      <c r="S11" s="48">
        <v>9</v>
      </c>
      <c r="T11" s="48">
        <v>3</v>
      </c>
      <c r="U11" s="49">
        <v>150.466667</v>
      </c>
      <c r="V11" s="49">
        <v>0.004695</v>
      </c>
      <c r="W11" s="49">
        <v>0.03354</v>
      </c>
      <c r="X11" s="49">
        <v>2.190294</v>
      </c>
      <c r="Y11" s="49">
        <v>0.18055555555555555</v>
      </c>
      <c r="Z11" s="49">
        <v>0.1111111111111111</v>
      </c>
      <c r="AA11" s="71">
        <v>11</v>
      </c>
      <c r="AB11" s="71"/>
      <c r="AC11" s="72"/>
      <c r="AD11" s="78" t="s">
        <v>772</v>
      </c>
      <c r="AE11" s="78">
        <v>91</v>
      </c>
      <c r="AF11" s="78">
        <v>405550</v>
      </c>
      <c r="AG11" s="78">
        <v>77566</v>
      </c>
      <c r="AH11" s="78">
        <v>577</v>
      </c>
      <c r="AI11" s="78"/>
      <c r="AJ11" s="78" t="s">
        <v>884</v>
      </c>
      <c r="AK11" s="78" t="s">
        <v>987</v>
      </c>
      <c r="AL11" s="83" t="s">
        <v>1061</v>
      </c>
      <c r="AM11" s="78"/>
      <c r="AN11" s="80">
        <v>39875.69420138889</v>
      </c>
      <c r="AO11" s="83" t="s">
        <v>1153</v>
      </c>
      <c r="AP11" s="78" t="b">
        <v>0</v>
      </c>
      <c r="AQ11" s="78" t="b">
        <v>0</v>
      </c>
      <c r="AR11" s="78" t="b">
        <v>1</v>
      </c>
      <c r="AS11" s="78"/>
      <c r="AT11" s="78">
        <v>13552</v>
      </c>
      <c r="AU11" s="83" t="s">
        <v>1243</v>
      </c>
      <c r="AV11" s="78" t="b">
        <v>1</v>
      </c>
      <c r="AW11" s="78" t="s">
        <v>1321</v>
      </c>
      <c r="AX11" s="83" t="s">
        <v>1330</v>
      </c>
      <c r="AY11" s="78" t="s">
        <v>66</v>
      </c>
      <c r="AZ11" s="78" t="str">
        <f>REPLACE(INDEX(GroupVertices[Group],MATCH(Vertices[[#This Row],[Vertex]],GroupVertices[Vertex],0)),1,1,"")</f>
        <v>1</v>
      </c>
      <c r="BA11" s="48" t="s">
        <v>1874</v>
      </c>
      <c r="BB11" s="48" t="s">
        <v>1874</v>
      </c>
      <c r="BC11" s="48" t="s">
        <v>1881</v>
      </c>
      <c r="BD11" s="48" t="s">
        <v>1881</v>
      </c>
      <c r="BE11" s="48"/>
      <c r="BF11" s="48"/>
      <c r="BG11" s="116" t="s">
        <v>1893</v>
      </c>
      <c r="BH11" s="116" t="s">
        <v>1938</v>
      </c>
      <c r="BI11" s="116" t="s">
        <v>1947</v>
      </c>
      <c r="BJ11" s="116" t="s">
        <v>1947</v>
      </c>
      <c r="BK11" s="116">
        <v>6</v>
      </c>
      <c r="BL11" s="120">
        <v>4.225352112676056</v>
      </c>
      <c r="BM11" s="116">
        <v>3</v>
      </c>
      <c r="BN11" s="120">
        <v>2.112676056338028</v>
      </c>
      <c r="BO11" s="116">
        <v>0</v>
      </c>
      <c r="BP11" s="120">
        <v>0</v>
      </c>
      <c r="BQ11" s="116">
        <v>133</v>
      </c>
      <c r="BR11" s="120">
        <v>93.66197183098592</v>
      </c>
      <c r="BS11" s="116">
        <v>142</v>
      </c>
      <c r="BT11" s="2"/>
      <c r="BU11" s="3"/>
      <c r="BV11" s="3"/>
      <c r="BW11" s="3"/>
      <c r="BX11" s="3"/>
    </row>
    <row r="12" spans="1:76" ht="15">
      <c r="A12" s="64" t="s">
        <v>214</v>
      </c>
      <c r="B12" s="65"/>
      <c r="C12" s="65" t="s">
        <v>64</v>
      </c>
      <c r="D12" s="66">
        <v>162.55186263635287</v>
      </c>
      <c r="E12" s="68"/>
      <c r="F12" s="100" t="s">
        <v>474</v>
      </c>
      <c r="G12" s="65"/>
      <c r="H12" s="69" t="s">
        <v>214</v>
      </c>
      <c r="I12" s="70"/>
      <c r="J12" s="70"/>
      <c r="K12" s="69" t="s">
        <v>1443</v>
      </c>
      <c r="L12" s="73">
        <v>33.061049174727124</v>
      </c>
      <c r="M12" s="74">
        <v>1236.334228515625</v>
      </c>
      <c r="N12" s="74">
        <v>7853.802734375</v>
      </c>
      <c r="O12" s="75"/>
      <c r="P12" s="76"/>
      <c r="Q12" s="76"/>
      <c r="R12" s="86"/>
      <c r="S12" s="48">
        <v>0</v>
      </c>
      <c r="T12" s="48">
        <v>3</v>
      </c>
      <c r="U12" s="49">
        <v>20.649351</v>
      </c>
      <c r="V12" s="49">
        <v>0.00431</v>
      </c>
      <c r="W12" s="49">
        <v>0.016419</v>
      </c>
      <c r="X12" s="49">
        <v>0.718717</v>
      </c>
      <c r="Y12" s="49">
        <v>0.3333333333333333</v>
      </c>
      <c r="Z12" s="49">
        <v>0</v>
      </c>
      <c r="AA12" s="71">
        <v>12</v>
      </c>
      <c r="AB12" s="71"/>
      <c r="AC12" s="72"/>
      <c r="AD12" s="78" t="s">
        <v>773</v>
      </c>
      <c r="AE12" s="78">
        <v>1182</v>
      </c>
      <c r="AF12" s="78">
        <v>2021</v>
      </c>
      <c r="AG12" s="78">
        <v>4671</v>
      </c>
      <c r="AH12" s="78">
        <v>5220</v>
      </c>
      <c r="AI12" s="78"/>
      <c r="AJ12" s="78" t="s">
        <v>885</v>
      </c>
      <c r="AK12" s="78" t="s">
        <v>988</v>
      </c>
      <c r="AL12" s="83" t="s">
        <v>1062</v>
      </c>
      <c r="AM12" s="78"/>
      <c r="AN12" s="80">
        <v>40400.85971064815</v>
      </c>
      <c r="AO12" s="83" t="s">
        <v>1154</v>
      </c>
      <c r="AP12" s="78" t="b">
        <v>0</v>
      </c>
      <c r="AQ12" s="78" t="b">
        <v>0</v>
      </c>
      <c r="AR12" s="78" t="b">
        <v>1</v>
      </c>
      <c r="AS12" s="78"/>
      <c r="AT12" s="78">
        <v>96</v>
      </c>
      <c r="AU12" s="83" t="s">
        <v>1247</v>
      </c>
      <c r="AV12" s="78" t="b">
        <v>0</v>
      </c>
      <c r="AW12" s="78" t="s">
        <v>1321</v>
      </c>
      <c r="AX12" s="83" t="s">
        <v>1331</v>
      </c>
      <c r="AY12" s="78" t="s">
        <v>66</v>
      </c>
      <c r="AZ12" s="78" t="str">
        <f>REPLACE(INDEX(GroupVertices[Group],MATCH(Vertices[[#This Row],[Vertex]],GroupVertices[Vertex],0)),1,1,"")</f>
        <v>1</v>
      </c>
      <c r="BA12" s="48" t="s">
        <v>1875</v>
      </c>
      <c r="BB12" s="48" t="s">
        <v>1875</v>
      </c>
      <c r="BC12" s="48" t="s">
        <v>431</v>
      </c>
      <c r="BD12" s="48" t="s">
        <v>431</v>
      </c>
      <c r="BE12" s="48" t="s">
        <v>444</v>
      </c>
      <c r="BF12" s="48" t="s">
        <v>444</v>
      </c>
      <c r="BG12" s="116" t="s">
        <v>1894</v>
      </c>
      <c r="BH12" s="116" t="s">
        <v>1894</v>
      </c>
      <c r="BI12" s="116" t="s">
        <v>1948</v>
      </c>
      <c r="BJ12" s="116" t="s">
        <v>1948</v>
      </c>
      <c r="BK12" s="116">
        <v>1</v>
      </c>
      <c r="BL12" s="120">
        <v>3.125</v>
      </c>
      <c r="BM12" s="116">
        <v>0</v>
      </c>
      <c r="BN12" s="120">
        <v>0</v>
      </c>
      <c r="BO12" s="116">
        <v>0</v>
      </c>
      <c r="BP12" s="120">
        <v>0</v>
      </c>
      <c r="BQ12" s="116">
        <v>31</v>
      </c>
      <c r="BR12" s="120">
        <v>96.875</v>
      </c>
      <c r="BS12" s="116">
        <v>32</v>
      </c>
      <c r="BT12" s="2"/>
      <c r="BU12" s="3"/>
      <c r="BV12" s="3"/>
      <c r="BW12" s="3"/>
      <c r="BX12" s="3"/>
    </row>
    <row r="13" spans="1:76" ht="15">
      <c r="A13" s="64" t="s">
        <v>245</v>
      </c>
      <c r="B13" s="65"/>
      <c r="C13" s="65" t="s">
        <v>64</v>
      </c>
      <c r="D13" s="66">
        <v>162.64224686823448</v>
      </c>
      <c r="E13" s="68"/>
      <c r="F13" s="100" t="s">
        <v>502</v>
      </c>
      <c r="G13" s="65"/>
      <c r="H13" s="69" t="s">
        <v>245</v>
      </c>
      <c r="I13" s="70"/>
      <c r="J13" s="70"/>
      <c r="K13" s="69" t="s">
        <v>1444</v>
      </c>
      <c r="L13" s="73">
        <v>32.072020892862305</v>
      </c>
      <c r="M13" s="74">
        <v>5100.20458984375</v>
      </c>
      <c r="N13" s="74">
        <v>2436.117431640625</v>
      </c>
      <c r="O13" s="75"/>
      <c r="P13" s="76"/>
      <c r="Q13" s="76"/>
      <c r="R13" s="86"/>
      <c r="S13" s="48">
        <v>3</v>
      </c>
      <c r="T13" s="48">
        <v>2</v>
      </c>
      <c r="U13" s="49">
        <v>20.012354</v>
      </c>
      <c r="V13" s="49">
        <v>0.003817</v>
      </c>
      <c r="W13" s="49">
        <v>0.015669</v>
      </c>
      <c r="X13" s="49">
        <v>1.091606</v>
      </c>
      <c r="Y13" s="49">
        <v>0.2</v>
      </c>
      <c r="Z13" s="49">
        <v>0</v>
      </c>
      <c r="AA13" s="71">
        <v>13</v>
      </c>
      <c r="AB13" s="71"/>
      <c r="AC13" s="72"/>
      <c r="AD13" s="78" t="s">
        <v>774</v>
      </c>
      <c r="AE13" s="78">
        <v>805</v>
      </c>
      <c r="AF13" s="78">
        <v>2352</v>
      </c>
      <c r="AG13" s="78">
        <v>6737</v>
      </c>
      <c r="AH13" s="78">
        <v>1057</v>
      </c>
      <c r="AI13" s="78"/>
      <c r="AJ13" s="78" t="s">
        <v>886</v>
      </c>
      <c r="AK13" s="78" t="s">
        <v>989</v>
      </c>
      <c r="AL13" s="83" t="s">
        <v>1063</v>
      </c>
      <c r="AM13" s="78"/>
      <c r="AN13" s="80">
        <v>39757.060636574075</v>
      </c>
      <c r="AO13" s="83" t="s">
        <v>1155</v>
      </c>
      <c r="AP13" s="78" t="b">
        <v>0</v>
      </c>
      <c r="AQ13" s="78" t="b">
        <v>0</v>
      </c>
      <c r="AR13" s="78" t="b">
        <v>0</v>
      </c>
      <c r="AS13" s="78"/>
      <c r="AT13" s="78">
        <v>229</v>
      </c>
      <c r="AU13" s="83" t="s">
        <v>1248</v>
      </c>
      <c r="AV13" s="78" t="b">
        <v>0</v>
      </c>
      <c r="AW13" s="78" t="s">
        <v>1321</v>
      </c>
      <c r="AX13" s="83" t="s">
        <v>1332</v>
      </c>
      <c r="AY13" s="78" t="s">
        <v>66</v>
      </c>
      <c r="AZ13" s="78" t="str">
        <f>REPLACE(INDEX(GroupVertices[Group],MATCH(Vertices[[#This Row],[Vertex]],GroupVertices[Vertex],0)),1,1,"")</f>
        <v>5</v>
      </c>
      <c r="BA13" s="48" t="s">
        <v>411</v>
      </c>
      <c r="BB13" s="48" t="s">
        <v>411</v>
      </c>
      <c r="BC13" s="48" t="s">
        <v>432</v>
      </c>
      <c r="BD13" s="48" t="s">
        <v>432</v>
      </c>
      <c r="BE13" s="48" t="s">
        <v>451</v>
      </c>
      <c r="BF13" s="48" t="s">
        <v>451</v>
      </c>
      <c r="BG13" s="116" t="s">
        <v>1895</v>
      </c>
      <c r="BH13" s="116" t="s">
        <v>1895</v>
      </c>
      <c r="BI13" s="116" t="s">
        <v>1949</v>
      </c>
      <c r="BJ13" s="116" t="s">
        <v>1949</v>
      </c>
      <c r="BK13" s="116">
        <v>1</v>
      </c>
      <c r="BL13" s="120">
        <v>3.4482758620689653</v>
      </c>
      <c r="BM13" s="116">
        <v>0</v>
      </c>
      <c r="BN13" s="120">
        <v>0</v>
      </c>
      <c r="BO13" s="116">
        <v>0</v>
      </c>
      <c r="BP13" s="120">
        <v>0</v>
      </c>
      <c r="BQ13" s="116">
        <v>28</v>
      </c>
      <c r="BR13" s="120">
        <v>96.55172413793103</v>
      </c>
      <c r="BS13" s="116">
        <v>29</v>
      </c>
      <c r="BT13" s="2"/>
      <c r="BU13" s="3"/>
      <c r="BV13" s="3"/>
      <c r="BW13" s="3"/>
      <c r="BX13" s="3"/>
    </row>
    <row r="14" spans="1:76" ht="15">
      <c r="A14" s="64" t="s">
        <v>215</v>
      </c>
      <c r="B14" s="65"/>
      <c r="C14" s="65" t="s">
        <v>64</v>
      </c>
      <c r="D14" s="66">
        <v>162.1605617170586</v>
      </c>
      <c r="E14" s="68"/>
      <c r="F14" s="100" t="s">
        <v>1260</v>
      </c>
      <c r="G14" s="65"/>
      <c r="H14" s="69" t="s">
        <v>215</v>
      </c>
      <c r="I14" s="70"/>
      <c r="J14" s="70"/>
      <c r="K14" s="69" t="s">
        <v>1445</v>
      </c>
      <c r="L14" s="73">
        <v>1112.6916560285417</v>
      </c>
      <c r="M14" s="74">
        <v>8014.14306640625</v>
      </c>
      <c r="N14" s="74">
        <v>3887.846435546875</v>
      </c>
      <c r="O14" s="75"/>
      <c r="P14" s="76"/>
      <c r="Q14" s="76"/>
      <c r="R14" s="86"/>
      <c r="S14" s="48">
        <v>0</v>
      </c>
      <c r="T14" s="48">
        <v>5</v>
      </c>
      <c r="U14" s="49">
        <v>716</v>
      </c>
      <c r="V14" s="49">
        <v>0.004386</v>
      </c>
      <c r="W14" s="49">
        <v>0.011346</v>
      </c>
      <c r="X14" s="49">
        <v>2.03073</v>
      </c>
      <c r="Y14" s="49">
        <v>0</v>
      </c>
      <c r="Z14" s="49">
        <v>0</v>
      </c>
      <c r="AA14" s="71">
        <v>14</v>
      </c>
      <c r="AB14" s="71"/>
      <c r="AC14" s="72"/>
      <c r="AD14" s="78" t="s">
        <v>775</v>
      </c>
      <c r="AE14" s="78">
        <v>669</v>
      </c>
      <c r="AF14" s="78">
        <v>588</v>
      </c>
      <c r="AG14" s="78">
        <v>4988</v>
      </c>
      <c r="AH14" s="78">
        <v>10634</v>
      </c>
      <c r="AI14" s="78"/>
      <c r="AJ14" s="78" t="s">
        <v>887</v>
      </c>
      <c r="AK14" s="78" t="s">
        <v>990</v>
      </c>
      <c r="AL14" s="83" t="s">
        <v>1064</v>
      </c>
      <c r="AM14" s="78"/>
      <c r="AN14" s="80">
        <v>43312.49363425926</v>
      </c>
      <c r="AO14" s="83" t="s">
        <v>1156</v>
      </c>
      <c r="AP14" s="78" t="b">
        <v>1</v>
      </c>
      <c r="AQ14" s="78" t="b">
        <v>0</v>
      </c>
      <c r="AR14" s="78" t="b">
        <v>0</v>
      </c>
      <c r="AS14" s="78"/>
      <c r="AT14" s="78">
        <v>0</v>
      </c>
      <c r="AU14" s="78"/>
      <c r="AV14" s="78" t="b">
        <v>0</v>
      </c>
      <c r="AW14" s="78" t="s">
        <v>1321</v>
      </c>
      <c r="AX14" s="83" t="s">
        <v>1333</v>
      </c>
      <c r="AY14" s="78" t="s">
        <v>66</v>
      </c>
      <c r="AZ14" s="78" t="str">
        <f>REPLACE(INDEX(GroupVertices[Group],MATCH(Vertices[[#This Row],[Vertex]],GroupVertices[Vertex],0)),1,1,"")</f>
        <v>7</v>
      </c>
      <c r="BA14" s="48"/>
      <c r="BB14" s="48"/>
      <c r="BC14" s="48"/>
      <c r="BD14" s="48"/>
      <c r="BE14" s="48" t="s">
        <v>445</v>
      </c>
      <c r="BF14" s="48" t="s">
        <v>445</v>
      </c>
      <c r="BG14" s="116" t="s">
        <v>1896</v>
      </c>
      <c r="BH14" s="116" t="s">
        <v>1896</v>
      </c>
      <c r="BI14" s="116" t="s">
        <v>1950</v>
      </c>
      <c r="BJ14" s="116" t="s">
        <v>1950</v>
      </c>
      <c r="BK14" s="116">
        <v>1</v>
      </c>
      <c r="BL14" s="120">
        <v>0.6578947368421053</v>
      </c>
      <c r="BM14" s="116">
        <v>0</v>
      </c>
      <c r="BN14" s="120">
        <v>0</v>
      </c>
      <c r="BO14" s="116">
        <v>0</v>
      </c>
      <c r="BP14" s="120">
        <v>0</v>
      </c>
      <c r="BQ14" s="116">
        <v>151</v>
      </c>
      <c r="BR14" s="120">
        <v>99.34210526315789</v>
      </c>
      <c r="BS14" s="116">
        <v>152</v>
      </c>
      <c r="BT14" s="2"/>
      <c r="BU14" s="3"/>
      <c r="BV14" s="3"/>
      <c r="BW14" s="3"/>
      <c r="BX14" s="3"/>
    </row>
    <row r="15" spans="1:76" ht="15">
      <c r="A15" s="64" t="s">
        <v>270</v>
      </c>
      <c r="B15" s="65"/>
      <c r="C15" s="65" t="s">
        <v>64</v>
      </c>
      <c r="D15" s="66">
        <v>1000</v>
      </c>
      <c r="E15" s="68"/>
      <c r="F15" s="100" t="s">
        <v>1261</v>
      </c>
      <c r="G15" s="65"/>
      <c r="H15" s="69" t="s">
        <v>270</v>
      </c>
      <c r="I15" s="70"/>
      <c r="J15" s="70"/>
      <c r="K15" s="69" t="s">
        <v>1446</v>
      </c>
      <c r="L15" s="73">
        <v>1</v>
      </c>
      <c r="M15" s="74">
        <v>7387.17529296875</v>
      </c>
      <c r="N15" s="74">
        <v>4415.1513671875</v>
      </c>
      <c r="O15" s="75"/>
      <c r="P15" s="76"/>
      <c r="Q15" s="76"/>
      <c r="R15" s="86"/>
      <c r="S15" s="48">
        <v>1</v>
      </c>
      <c r="T15" s="48">
        <v>0</v>
      </c>
      <c r="U15" s="49">
        <v>0</v>
      </c>
      <c r="V15" s="49">
        <v>0.003135</v>
      </c>
      <c r="W15" s="49">
        <v>0.001309</v>
      </c>
      <c r="X15" s="49">
        <v>0.495224</v>
      </c>
      <c r="Y15" s="49">
        <v>0</v>
      </c>
      <c r="Z15" s="49">
        <v>0</v>
      </c>
      <c r="AA15" s="71">
        <v>15</v>
      </c>
      <c r="AB15" s="71"/>
      <c r="AC15" s="72"/>
      <c r="AD15" s="78" t="s">
        <v>776</v>
      </c>
      <c r="AE15" s="78">
        <v>482</v>
      </c>
      <c r="AF15" s="78">
        <v>30581718</v>
      </c>
      <c r="AG15" s="78">
        <v>24280</v>
      </c>
      <c r="AH15" s="78">
        <v>0</v>
      </c>
      <c r="AI15" s="78"/>
      <c r="AJ15" s="78" t="s">
        <v>888</v>
      </c>
      <c r="AK15" s="78" t="s">
        <v>991</v>
      </c>
      <c r="AL15" s="83" t="s">
        <v>1065</v>
      </c>
      <c r="AM15" s="78"/>
      <c r="AN15" s="80">
        <v>40931.26726851852</v>
      </c>
      <c r="AO15" s="83" t="s">
        <v>1157</v>
      </c>
      <c r="AP15" s="78" t="b">
        <v>0</v>
      </c>
      <c r="AQ15" s="78" t="b">
        <v>0</v>
      </c>
      <c r="AR15" s="78" t="b">
        <v>0</v>
      </c>
      <c r="AS15" s="78"/>
      <c r="AT15" s="78">
        <v>8947</v>
      </c>
      <c r="AU15" s="83" t="s">
        <v>1243</v>
      </c>
      <c r="AV15" s="78" t="b">
        <v>1</v>
      </c>
      <c r="AW15" s="78" t="s">
        <v>1321</v>
      </c>
      <c r="AX15" s="83" t="s">
        <v>1334</v>
      </c>
      <c r="AY15" s="78" t="s">
        <v>65</v>
      </c>
      <c r="AZ15" s="78" t="str">
        <f>REPLACE(INDEX(GroupVertices[Group],MATCH(Vertices[[#This Row],[Vertex]],GroupVertices[Vertex],0)),1,1,"")</f>
        <v>7</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271</v>
      </c>
      <c r="B16" s="65"/>
      <c r="C16" s="65" t="s">
        <v>64</v>
      </c>
      <c r="D16" s="66">
        <v>1000</v>
      </c>
      <c r="E16" s="68"/>
      <c r="F16" s="100" t="s">
        <v>1262</v>
      </c>
      <c r="G16" s="65"/>
      <c r="H16" s="69" t="s">
        <v>271</v>
      </c>
      <c r="I16" s="70"/>
      <c r="J16" s="70"/>
      <c r="K16" s="69" t="s">
        <v>1447</v>
      </c>
      <c r="L16" s="73">
        <v>1</v>
      </c>
      <c r="M16" s="74">
        <v>8273.166015625</v>
      </c>
      <c r="N16" s="74">
        <v>5164.189453125</v>
      </c>
      <c r="O16" s="75"/>
      <c r="P16" s="76"/>
      <c r="Q16" s="76"/>
      <c r="R16" s="86"/>
      <c r="S16" s="48">
        <v>1</v>
      </c>
      <c r="T16" s="48">
        <v>0</v>
      </c>
      <c r="U16" s="49">
        <v>0</v>
      </c>
      <c r="V16" s="49">
        <v>0.003135</v>
      </c>
      <c r="W16" s="49">
        <v>0.001309</v>
      </c>
      <c r="X16" s="49">
        <v>0.495224</v>
      </c>
      <c r="Y16" s="49">
        <v>0</v>
      </c>
      <c r="Z16" s="49">
        <v>0</v>
      </c>
      <c r="AA16" s="71">
        <v>16</v>
      </c>
      <c r="AB16" s="71"/>
      <c r="AC16" s="72"/>
      <c r="AD16" s="78" t="s">
        <v>777</v>
      </c>
      <c r="AE16" s="78">
        <v>1</v>
      </c>
      <c r="AF16" s="78">
        <v>6694378</v>
      </c>
      <c r="AG16" s="78">
        <v>6437</v>
      </c>
      <c r="AH16" s="78">
        <v>1</v>
      </c>
      <c r="AI16" s="78"/>
      <c r="AJ16" s="78" t="s">
        <v>889</v>
      </c>
      <c r="AK16" s="78" t="s">
        <v>992</v>
      </c>
      <c r="AL16" s="83" t="s">
        <v>1066</v>
      </c>
      <c r="AM16" s="78"/>
      <c r="AN16" s="80">
        <v>42929.55019675926</v>
      </c>
      <c r="AO16" s="83" t="s">
        <v>1158</v>
      </c>
      <c r="AP16" s="78" t="b">
        <v>1</v>
      </c>
      <c r="AQ16" s="78" t="b">
        <v>0</v>
      </c>
      <c r="AR16" s="78" t="b">
        <v>0</v>
      </c>
      <c r="AS16" s="78"/>
      <c r="AT16" s="78">
        <v>854</v>
      </c>
      <c r="AU16" s="78"/>
      <c r="AV16" s="78" t="b">
        <v>1</v>
      </c>
      <c r="AW16" s="78" t="s">
        <v>1321</v>
      </c>
      <c r="AX16" s="83" t="s">
        <v>1335</v>
      </c>
      <c r="AY16" s="78" t="s">
        <v>65</v>
      </c>
      <c r="AZ16" s="78" t="str">
        <f>REPLACE(INDEX(GroupVertices[Group],MATCH(Vertices[[#This Row],[Vertex]],GroupVertices[Vertex],0)),1,1,"")</f>
        <v>7</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272</v>
      </c>
      <c r="B17" s="65"/>
      <c r="C17" s="65" t="s">
        <v>64</v>
      </c>
      <c r="D17" s="66">
        <v>1000</v>
      </c>
      <c r="E17" s="68"/>
      <c r="F17" s="100" t="s">
        <v>1263</v>
      </c>
      <c r="G17" s="65"/>
      <c r="H17" s="69" t="s">
        <v>272</v>
      </c>
      <c r="I17" s="70"/>
      <c r="J17" s="70"/>
      <c r="K17" s="69" t="s">
        <v>1448</v>
      </c>
      <c r="L17" s="73">
        <v>1</v>
      </c>
      <c r="M17" s="74">
        <v>7755.1201171875</v>
      </c>
      <c r="N17" s="74">
        <v>2611.50341796875</v>
      </c>
      <c r="O17" s="75"/>
      <c r="P17" s="76"/>
      <c r="Q17" s="76"/>
      <c r="R17" s="86"/>
      <c r="S17" s="48">
        <v>1</v>
      </c>
      <c r="T17" s="48">
        <v>0</v>
      </c>
      <c r="U17" s="49">
        <v>0</v>
      </c>
      <c r="V17" s="49">
        <v>0.003135</v>
      </c>
      <c r="W17" s="49">
        <v>0.001309</v>
      </c>
      <c r="X17" s="49">
        <v>0.495224</v>
      </c>
      <c r="Y17" s="49">
        <v>0</v>
      </c>
      <c r="Z17" s="49">
        <v>0</v>
      </c>
      <c r="AA17" s="71">
        <v>17</v>
      </c>
      <c r="AB17" s="71"/>
      <c r="AC17" s="72"/>
      <c r="AD17" s="78" t="s">
        <v>778</v>
      </c>
      <c r="AE17" s="78">
        <v>2932</v>
      </c>
      <c r="AF17" s="78">
        <v>3068876</v>
      </c>
      <c r="AG17" s="78">
        <v>292637</v>
      </c>
      <c r="AH17" s="78">
        <v>1081</v>
      </c>
      <c r="AI17" s="78"/>
      <c r="AJ17" s="78" t="s">
        <v>890</v>
      </c>
      <c r="AK17" s="78" t="s">
        <v>993</v>
      </c>
      <c r="AL17" s="83" t="s">
        <v>1067</v>
      </c>
      <c r="AM17" s="78"/>
      <c r="AN17" s="80">
        <v>39576.323587962965</v>
      </c>
      <c r="AO17" s="83" t="s">
        <v>1159</v>
      </c>
      <c r="AP17" s="78" t="b">
        <v>0</v>
      </c>
      <c r="AQ17" s="78" t="b">
        <v>0</v>
      </c>
      <c r="AR17" s="78" t="b">
        <v>0</v>
      </c>
      <c r="AS17" s="78"/>
      <c r="AT17" s="78">
        <v>4818</v>
      </c>
      <c r="AU17" s="83" t="s">
        <v>1243</v>
      </c>
      <c r="AV17" s="78" t="b">
        <v>1</v>
      </c>
      <c r="AW17" s="78" t="s">
        <v>1321</v>
      </c>
      <c r="AX17" s="83" t="s">
        <v>1336</v>
      </c>
      <c r="AY17" s="78" t="s">
        <v>65</v>
      </c>
      <c r="AZ17" s="78" t="str">
        <f>REPLACE(INDEX(GroupVertices[Group],MATCH(Vertices[[#This Row],[Vertex]],GroupVertices[Vertex],0)),1,1,"")</f>
        <v>7</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273</v>
      </c>
      <c r="B18" s="65"/>
      <c r="C18" s="65" t="s">
        <v>64</v>
      </c>
      <c r="D18" s="66">
        <v>1000</v>
      </c>
      <c r="E18" s="68"/>
      <c r="F18" s="100" t="s">
        <v>1264</v>
      </c>
      <c r="G18" s="65"/>
      <c r="H18" s="69" t="s">
        <v>273</v>
      </c>
      <c r="I18" s="70"/>
      <c r="J18" s="70"/>
      <c r="K18" s="69" t="s">
        <v>1449</v>
      </c>
      <c r="L18" s="73">
        <v>1</v>
      </c>
      <c r="M18" s="74">
        <v>8641.111328125</v>
      </c>
      <c r="N18" s="74">
        <v>3360.541748046875</v>
      </c>
      <c r="O18" s="75"/>
      <c r="P18" s="76"/>
      <c r="Q18" s="76"/>
      <c r="R18" s="86"/>
      <c r="S18" s="48">
        <v>1</v>
      </c>
      <c r="T18" s="48">
        <v>0</v>
      </c>
      <c r="U18" s="49">
        <v>0</v>
      </c>
      <c r="V18" s="49">
        <v>0.003135</v>
      </c>
      <c r="W18" s="49">
        <v>0.001309</v>
      </c>
      <c r="X18" s="49">
        <v>0.495224</v>
      </c>
      <c r="Y18" s="49">
        <v>0</v>
      </c>
      <c r="Z18" s="49">
        <v>0</v>
      </c>
      <c r="AA18" s="71">
        <v>18</v>
      </c>
      <c r="AB18" s="71"/>
      <c r="AC18" s="72"/>
      <c r="AD18" s="78" t="s">
        <v>779</v>
      </c>
      <c r="AE18" s="78">
        <v>14</v>
      </c>
      <c r="AF18" s="78">
        <v>11819700</v>
      </c>
      <c r="AG18" s="78">
        <v>659792</v>
      </c>
      <c r="AH18" s="78">
        <v>0</v>
      </c>
      <c r="AI18" s="78"/>
      <c r="AJ18" s="78" t="s">
        <v>891</v>
      </c>
      <c r="AK18" s="78" t="s">
        <v>991</v>
      </c>
      <c r="AL18" s="83" t="s">
        <v>1068</v>
      </c>
      <c r="AM18" s="78"/>
      <c r="AN18" s="80">
        <v>39934.8575</v>
      </c>
      <c r="AO18" s="83" t="s">
        <v>1160</v>
      </c>
      <c r="AP18" s="78" t="b">
        <v>0</v>
      </c>
      <c r="AQ18" s="78" t="b">
        <v>0</v>
      </c>
      <c r="AR18" s="78" t="b">
        <v>1</v>
      </c>
      <c r="AS18" s="78"/>
      <c r="AT18" s="78">
        <v>12380</v>
      </c>
      <c r="AU18" s="83" t="s">
        <v>1243</v>
      </c>
      <c r="AV18" s="78" t="b">
        <v>1</v>
      </c>
      <c r="AW18" s="78" t="s">
        <v>1321</v>
      </c>
      <c r="AX18" s="83" t="s">
        <v>1337</v>
      </c>
      <c r="AY18" s="78" t="s">
        <v>65</v>
      </c>
      <c r="AZ18" s="78" t="str">
        <f>REPLACE(INDEX(GroupVertices[Group],MATCH(Vertices[[#This Row],[Vertex]],GroupVertices[Vertex],0)),1,1,"")</f>
        <v>7</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216</v>
      </c>
      <c r="B19" s="65"/>
      <c r="C19" s="65" t="s">
        <v>64</v>
      </c>
      <c r="D19" s="66">
        <v>162.40795783211834</v>
      </c>
      <c r="E19" s="68"/>
      <c r="F19" s="100" t="s">
        <v>475</v>
      </c>
      <c r="G19" s="65"/>
      <c r="H19" s="69" t="s">
        <v>216</v>
      </c>
      <c r="I19" s="70"/>
      <c r="J19" s="70"/>
      <c r="K19" s="69" t="s">
        <v>1450</v>
      </c>
      <c r="L19" s="73">
        <v>1</v>
      </c>
      <c r="M19" s="74">
        <v>3953.144287109375</v>
      </c>
      <c r="N19" s="74">
        <v>8021.3466796875</v>
      </c>
      <c r="O19" s="75"/>
      <c r="P19" s="76"/>
      <c r="Q19" s="76"/>
      <c r="R19" s="86"/>
      <c r="S19" s="48">
        <v>0</v>
      </c>
      <c r="T19" s="48">
        <v>2</v>
      </c>
      <c r="U19" s="49">
        <v>0</v>
      </c>
      <c r="V19" s="49">
        <v>0.004255</v>
      </c>
      <c r="W19" s="49">
        <v>0.014928</v>
      </c>
      <c r="X19" s="49">
        <v>0.547171</v>
      </c>
      <c r="Y19" s="49">
        <v>0.5</v>
      </c>
      <c r="Z19" s="49">
        <v>0</v>
      </c>
      <c r="AA19" s="71">
        <v>19</v>
      </c>
      <c r="AB19" s="71"/>
      <c r="AC19" s="72"/>
      <c r="AD19" s="78" t="s">
        <v>780</v>
      </c>
      <c r="AE19" s="78">
        <v>2000</v>
      </c>
      <c r="AF19" s="78">
        <v>1494</v>
      </c>
      <c r="AG19" s="78">
        <v>88492</v>
      </c>
      <c r="AH19" s="78">
        <v>31067</v>
      </c>
      <c r="AI19" s="78"/>
      <c r="AJ19" s="78" t="s">
        <v>892</v>
      </c>
      <c r="AK19" s="78" t="s">
        <v>994</v>
      </c>
      <c r="AL19" s="83" t="s">
        <v>1069</v>
      </c>
      <c r="AM19" s="78"/>
      <c r="AN19" s="80">
        <v>40525.382581018515</v>
      </c>
      <c r="AO19" s="83" t="s">
        <v>1161</v>
      </c>
      <c r="AP19" s="78" t="b">
        <v>1</v>
      </c>
      <c r="AQ19" s="78" t="b">
        <v>0</v>
      </c>
      <c r="AR19" s="78" t="b">
        <v>0</v>
      </c>
      <c r="AS19" s="78"/>
      <c r="AT19" s="78">
        <v>99</v>
      </c>
      <c r="AU19" s="83" t="s">
        <v>1243</v>
      </c>
      <c r="AV19" s="78" t="b">
        <v>0</v>
      </c>
      <c r="AW19" s="78" t="s">
        <v>1321</v>
      </c>
      <c r="AX19" s="83" t="s">
        <v>1338</v>
      </c>
      <c r="AY19" s="78" t="s">
        <v>66</v>
      </c>
      <c r="AZ19" s="78" t="str">
        <f>REPLACE(INDEX(GroupVertices[Group],MATCH(Vertices[[#This Row],[Vertex]],GroupVertices[Vertex],0)),1,1,"")</f>
        <v>1</v>
      </c>
      <c r="BA19" s="48"/>
      <c r="BB19" s="48"/>
      <c r="BC19" s="48"/>
      <c r="BD19" s="48"/>
      <c r="BE19" s="48"/>
      <c r="BF19" s="48"/>
      <c r="BG19" s="116" t="s">
        <v>1897</v>
      </c>
      <c r="BH19" s="116" t="s">
        <v>1897</v>
      </c>
      <c r="BI19" s="116" t="s">
        <v>1951</v>
      </c>
      <c r="BJ19" s="116" t="s">
        <v>1951</v>
      </c>
      <c r="BK19" s="116">
        <v>0</v>
      </c>
      <c r="BL19" s="120">
        <v>0</v>
      </c>
      <c r="BM19" s="116">
        <v>0</v>
      </c>
      <c r="BN19" s="120">
        <v>0</v>
      </c>
      <c r="BO19" s="116">
        <v>0</v>
      </c>
      <c r="BP19" s="120">
        <v>0</v>
      </c>
      <c r="BQ19" s="116">
        <v>19</v>
      </c>
      <c r="BR19" s="120">
        <v>100</v>
      </c>
      <c r="BS19" s="116">
        <v>19</v>
      </c>
      <c r="BT19" s="2"/>
      <c r="BU19" s="3"/>
      <c r="BV19" s="3"/>
      <c r="BW19" s="3"/>
      <c r="BX19" s="3"/>
    </row>
    <row r="20" spans="1:76" ht="15">
      <c r="A20" s="64" t="s">
        <v>274</v>
      </c>
      <c r="B20" s="65"/>
      <c r="C20" s="65" t="s">
        <v>64</v>
      </c>
      <c r="D20" s="66">
        <v>1000</v>
      </c>
      <c r="E20" s="68"/>
      <c r="F20" s="100" t="s">
        <v>1265</v>
      </c>
      <c r="G20" s="65"/>
      <c r="H20" s="69" t="s">
        <v>274</v>
      </c>
      <c r="I20" s="70"/>
      <c r="J20" s="70"/>
      <c r="K20" s="69" t="s">
        <v>1451</v>
      </c>
      <c r="L20" s="73">
        <v>333.49827952306174</v>
      </c>
      <c r="M20" s="74">
        <v>2929.757568359375</v>
      </c>
      <c r="N20" s="74">
        <v>7109.56689453125</v>
      </c>
      <c r="O20" s="75"/>
      <c r="P20" s="76"/>
      <c r="Q20" s="76"/>
      <c r="R20" s="86"/>
      <c r="S20" s="48">
        <v>13</v>
      </c>
      <c r="T20" s="48">
        <v>0</v>
      </c>
      <c r="U20" s="49">
        <v>214.15</v>
      </c>
      <c r="V20" s="49">
        <v>0.004762</v>
      </c>
      <c r="W20" s="49">
        <v>0.03629</v>
      </c>
      <c r="X20" s="49">
        <v>3.061902</v>
      </c>
      <c r="Y20" s="49">
        <v>0.09615384615384616</v>
      </c>
      <c r="Z20" s="49">
        <v>0</v>
      </c>
      <c r="AA20" s="71">
        <v>20</v>
      </c>
      <c r="AB20" s="71"/>
      <c r="AC20" s="72"/>
      <c r="AD20" s="78" t="s">
        <v>781</v>
      </c>
      <c r="AE20" s="78">
        <v>1</v>
      </c>
      <c r="AF20" s="78">
        <v>4177388</v>
      </c>
      <c r="AG20" s="78">
        <v>4464</v>
      </c>
      <c r="AH20" s="78">
        <v>365</v>
      </c>
      <c r="AI20" s="78"/>
      <c r="AJ20" s="78" t="s">
        <v>893</v>
      </c>
      <c r="AK20" s="78"/>
      <c r="AL20" s="83" t="s">
        <v>1070</v>
      </c>
      <c r="AM20" s="78"/>
      <c r="AN20" s="80">
        <v>41984.89199074074</v>
      </c>
      <c r="AO20" s="83" t="s">
        <v>1162</v>
      </c>
      <c r="AP20" s="78" t="b">
        <v>1</v>
      </c>
      <c r="AQ20" s="78" t="b">
        <v>0</v>
      </c>
      <c r="AR20" s="78" t="b">
        <v>0</v>
      </c>
      <c r="AS20" s="78"/>
      <c r="AT20" s="78">
        <v>23160</v>
      </c>
      <c r="AU20" s="83" t="s">
        <v>1243</v>
      </c>
      <c r="AV20" s="78" t="b">
        <v>1</v>
      </c>
      <c r="AW20" s="78" t="s">
        <v>1321</v>
      </c>
      <c r="AX20" s="83" t="s">
        <v>1339</v>
      </c>
      <c r="AY20" s="78" t="s">
        <v>65</v>
      </c>
      <c r="AZ20" s="78" t="str">
        <f>REPLACE(INDEX(GroupVertices[Group],MATCH(Vertices[[#This Row],[Vertex]],GroupVertices[Vertex],0)),1,1,"")</f>
        <v>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217</v>
      </c>
      <c r="B21" s="65"/>
      <c r="C21" s="65" t="s">
        <v>64</v>
      </c>
      <c r="D21" s="66">
        <v>162.0821923075419</v>
      </c>
      <c r="E21" s="68"/>
      <c r="F21" s="100" t="s">
        <v>476</v>
      </c>
      <c r="G21" s="65"/>
      <c r="H21" s="69" t="s">
        <v>217</v>
      </c>
      <c r="I21" s="70"/>
      <c r="J21" s="70"/>
      <c r="K21" s="69" t="s">
        <v>1452</v>
      </c>
      <c r="L21" s="73">
        <v>1</v>
      </c>
      <c r="M21" s="74">
        <v>8865.2607421875</v>
      </c>
      <c r="N21" s="74">
        <v>7065.47021484375</v>
      </c>
      <c r="O21" s="75"/>
      <c r="P21" s="76"/>
      <c r="Q21" s="76"/>
      <c r="R21" s="86"/>
      <c r="S21" s="48">
        <v>1</v>
      </c>
      <c r="T21" s="48">
        <v>1</v>
      </c>
      <c r="U21" s="49">
        <v>0</v>
      </c>
      <c r="V21" s="49">
        <v>0</v>
      </c>
      <c r="W21" s="49">
        <v>0</v>
      </c>
      <c r="X21" s="49">
        <v>0.999995</v>
      </c>
      <c r="Y21" s="49">
        <v>0</v>
      </c>
      <c r="Z21" s="49" t="s">
        <v>1610</v>
      </c>
      <c r="AA21" s="71">
        <v>21</v>
      </c>
      <c r="AB21" s="71"/>
      <c r="AC21" s="72"/>
      <c r="AD21" s="78" t="s">
        <v>782</v>
      </c>
      <c r="AE21" s="78">
        <v>674</v>
      </c>
      <c r="AF21" s="78">
        <v>301</v>
      </c>
      <c r="AG21" s="78">
        <v>6093</v>
      </c>
      <c r="AH21" s="78">
        <v>1245</v>
      </c>
      <c r="AI21" s="78"/>
      <c r="AJ21" s="78" t="s">
        <v>894</v>
      </c>
      <c r="AK21" s="78" t="s">
        <v>995</v>
      </c>
      <c r="AL21" s="78"/>
      <c r="AM21" s="78"/>
      <c r="AN21" s="80">
        <v>40138.67824074074</v>
      </c>
      <c r="AO21" s="83" t="s">
        <v>1163</v>
      </c>
      <c r="AP21" s="78" t="b">
        <v>0</v>
      </c>
      <c r="AQ21" s="78" t="b">
        <v>0</v>
      </c>
      <c r="AR21" s="78" t="b">
        <v>1</v>
      </c>
      <c r="AS21" s="78"/>
      <c r="AT21" s="78">
        <v>51</v>
      </c>
      <c r="AU21" s="83" t="s">
        <v>1249</v>
      </c>
      <c r="AV21" s="78" t="b">
        <v>0</v>
      </c>
      <c r="AW21" s="78" t="s">
        <v>1321</v>
      </c>
      <c r="AX21" s="83" t="s">
        <v>1340</v>
      </c>
      <c r="AY21" s="78" t="s">
        <v>66</v>
      </c>
      <c r="AZ21" s="78" t="str">
        <f>REPLACE(INDEX(GroupVertices[Group],MATCH(Vertices[[#This Row],[Vertex]],GroupVertices[Vertex],0)),1,1,"")</f>
        <v>4</v>
      </c>
      <c r="BA21" s="48"/>
      <c r="BB21" s="48"/>
      <c r="BC21" s="48"/>
      <c r="BD21" s="48"/>
      <c r="BE21" s="48" t="s">
        <v>288</v>
      </c>
      <c r="BF21" s="48" t="s">
        <v>288</v>
      </c>
      <c r="BG21" s="116" t="s">
        <v>1898</v>
      </c>
      <c r="BH21" s="116" t="s">
        <v>1898</v>
      </c>
      <c r="BI21" s="116" t="s">
        <v>1952</v>
      </c>
      <c r="BJ21" s="116" t="s">
        <v>1952</v>
      </c>
      <c r="BK21" s="116">
        <v>0</v>
      </c>
      <c r="BL21" s="120">
        <v>0</v>
      </c>
      <c r="BM21" s="116">
        <v>0</v>
      </c>
      <c r="BN21" s="120">
        <v>0</v>
      </c>
      <c r="BO21" s="116">
        <v>0</v>
      </c>
      <c r="BP21" s="120">
        <v>0</v>
      </c>
      <c r="BQ21" s="116">
        <v>14</v>
      </c>
      <c r="BR21" s="120">
        <v>100</v>
      </c>
      <c r="BS21" s="116">
        <v>14</v>
      </c>
      <c r="BT21" s="2"/>
      <c r="BU21" s="3"/>
      <c r="BV21" s="3"/>
      <c r="BW21" s="3"/>
      <c r="BX21" s="3"/>
    </row>
    <row r="22" spans="1:76" ht="15">
      <c r="A22" s="64" t="s">
        <v>218</v>
      </c>
      <c r="B22" s="65"/>
      <c r="C22" s="65" t="s">
        <v>64</v>
      </c>
      <c r="D22" s="66">
        <v>162.16083478120328</v>
      </c>
      <c r="E22" s="68"/>
      <c r="F22" s="100" t="s">
        <v>477</v>
      </c>
      <c r="G22" s="65"/>
      <c r="H22" s="69" t="s">
        <v>218</v>
      </c>
      <c r="I22" s="70"/>
      <c r="J22" s="70"/>
      <c r="K22" s="69" t="s">
        <v>1453</v>
      </c>
      <c r="L22" s="73">
        <v>1</v>
      </c>
      <c r="M22" s="74">
        <v>8239.375</v>
      </c>
      <c r="N22" s="74">
        <v>7065.47021484375</v>
      </c>
      <c r="O22" s="75"/>
      <c r="P22" s="76"/>
      <c r="Q22" s="76"/>
      <c r="R22" s="86"/>
      <c r="S22" s="48">
        <v>1</v>
      </c>
      <c r="T22" s="48">
        <v>1</v>
      </c>
      <c r="U22" s="49">
        <v>0</v>
      </c>
      <c r="V22" s="49">
        <v>0</v>
      </c>
      <c r="W22" s="49">
        <v>0</v>
      </c>
      <c r="X22" s="49">
        <v>0.999995</v>
      </c>
      <c r="Y22" s="49">
        <v>0</v>
      </c>
      <c r="Z22" s="49" t="s">
        <v>1610</v>
      </c>
      <c r="AA22" s="71">
        <v>22</v>
      </c>
      <c r="AB22" s="71"/>
      <c r="AC22" s="72"/>
      <c r="AD22" s="78" t="s">
        <v>783</v>
      </c>
      <c r="AE22" s="78">
        <v>198</v>
      </c>
      <c r="AF22" s="78">
        <v>589</v>
      </c>
      <c r="AG22" s="78">
        <v>3775</v>
      </c>
      <c r="AH22" s="78">
        <v>8169</v>
      </c>
      <c r="AI22" s="78"/>
      <c r="AJ22" s="78" t="s">
        <v>895</v>
      </c>
      <c r="AK22" s="78" t="s">
        <v>996</v>
      </c>
      <c r="AL22" s="78"/>
      <c r="AM22" s="78"/>
      <c r="AN22" s="80">
        <v>41317.9934375</v>
      </c>
      <c r="AO22" s="83" t="s">
        <v>1164</v>
      </c>
      <c r="AP22" s="78" t="b">
        <v>1</v>
      </c>
      <c r="AQ22" s="78" t="b">
        <v>0</v>
      </c>
      <c r="AR22" s="78" t="b">
        <v>1</v>
      </c>
      <c r="AS22" s="78"/>
      <c r="AT22" s="78">
        <v>7</v>
      </c>
      <c r="AU22" s="83" t="s">
        <v>1243</v>
      </c>
      <c r="AV22" s="78" t="b">
        <v>0</v>
      </c>
      <c r="AW22" s="78" t="s">
        <v>1321</v>
      </c>
      <c r="AX22" s="83" t="s">
        <v>1341</v>
      </c>
      <c r="AY22" s="78" t="s">
        <v>66</v>
      </c>
      <c r="AZ22" s="78" t="str">
        <f>REPLACE(INDEX(GroupVertices[Group],MATCH(Vertices[[#This Row],[Vertex]],GroupVertices[Vertex],0)),1,1,"")</f>
        <v>4</v>
      </c>
      <c r="BA22" s="48" t="s">
        <v>408</v>
      </c>
      <c r="BB22" s="48" t="s">
        <v>408</v>
      </c>
      <c r="BC22" s="48" t="s">
        <v>432</v>
      </c>
      <c r="BD22" s="48" t="s">
        <v>432</v>
      </c>
      <c r="BE22" s="48" t="s">
        <v>446</v>
      </c>
      <c r="BF22" s="48" t="s">
        <v>446</v>
      </c>
      <c r="BG22" s="116" t="s">
        <v>1899</v>
      </c>
      <c r="BH22" s="116" t="s">
        <v>1899</v>
      </c>
      <c r="BI22" s="116" t="s">
        <v>1953</v>
      </c>
      <c r="BJ22" s="116" t="s">
        <v>1953</v>
      </c>
      <c r="BK22" s="116">
        <v>0</v>
      </c>
      <c r="BL22" s="120">
        <v>0</v>
      </c>
      <c r="BM22" s="116">
        <v>0</v>
      </c>
      <c r="BN22" s="120">
        <v>0</v>
      </c>
      <c r="BO22" s="116">
        <v>0</v>
      </c>
      <c r="BP22" s="120">
        <v>0</v>
      </c>
      <c r="BQ22" s="116">
        <v>2</v>
      </c>
      <c r="BR22" s="120">
        <v>100</v>
      </c>
      <c r="BS22" s="116">
        <v>2</v>
      </c>
      <c r="BT22" s="2"/>
      <c r="BU22" s="3"/>
      <c r="BV22" s="3"/>
      <c r="BW22" s="3"/>
      <c r="BX22" s="3"/>
    </row>
    <row r="23" spans="1:76" ht="15">
      <c r="A23" s="64" t="s">
        <v>219</v>
      </c>
      <c r="B23" s="65"/>
      <c r="C23" s="65" t="s">
        <v>64</v>
      </c>
      <c r="D23" s="66">
        <v>162.23101226638028</v>
      </c>
      <c r="E23" s="68"/>
      <c r="F23" s="100" t="s">
        <v>478</v>
      </c>
      <c r="G23" s="65"/>
      <c r="H23" s="69" t="s">
        <v>219</v>
      </c>
      <c r="I23" s="70"/>
      <c r="J23" s="70"/>
      <c r="K23" s="69" t="s">
        <v>1454</v>
      </c>
      <c r="L23" s="73">
        <v>1</v>
      </c>
      <c r="M23" s="74">
        <v>9491.1455078125</v>
      </c>
      <c r="N23" s="74">
        <v>7065.47021484375</v>
      </c>
      <c r="O23" s="75"/>
      <c r="P23" s="76"/>
      <c r="Q23" s="76"/>
      <c r="R23" s="86"/>
      <c r="S23" s="48">
        <v>1</v>
      </c>
      <c r="T23" s="48">
        <v>1</v>
      </c>
      <c r="U23" s="49">
        <v>0</v>
      </c>
      <c r="V23" s="49">
        <v>0</v>
      </c>
      <c r="W23" s="49">
        <v>0</v>
      </c>
      <c r="X23" s="49">
        <v>0.999995</v>
      </c>
      <c r="Y23" s="49">
        <v>0</v>
      </c>
      <c r="Z23" s="49" t="s">
        <v>1610</v>
      </c>
      <c r="AA23" s="71">
        <v>23</v>
      </c>
      <c r="AB23" s="71"/>
      <c r="AC23" s="72"/>
      <c r="AD23" s="78" t="s">
        <v>784</v>
      </c>
      <c r="AE23" s="78">
        <v>499</v>
      </c>
      <c r="AF23" s="78">
        <v>846</v>
      </c>
      <c r="AG23" s="78">
        <v>18674</v>
      </c>
      <c r="AH23" s="78">
        <v>72</v>
      </c>
      <c r="AI23" s="78"/>
      <c r="AJ23" s="78" t="s">
        <v>896</v>
      </c>
      <c r="AK23" s="78" t="s">
        <v>997</v>
      </c>
      <c r="AL23" s="83" t="s">
        <v>1071</v>
      </c>
      <c r="AM23" s="78"/>
      <c r="AN23" s="80">
        <v>39962.59354166667</v>
      </c>
      <c r="AO23" s="83" t="s">
        <v>1165</v>
      </c>
      <c r="AP23" s="78" t="b">
        <v>0</v>
      </c>
      <c r="AQ23" s="78" t="b">
        <v>0</v>
      </c>
      <c r="AR23" s="78" t="b">
        <v>0</v>
      </c>
      <c r="AS23" s="78"/>
      <c r="AT23" s="78">
        <v>44</v>
      </c>
      <c r="AU23" s="83" t="s">
        <v>1250</v>
      </c>
      <c r="AV23" s="78" t="b">
        <v>0</v>
      </c>
      <c r="AW23" s="78" t="s">
        <v>1321</v>
      </c>
      <c r="AX23" s="83" t="s">
        <v>1342</v>
      </c>
      <c r="AY23" s="78" t="s">
        <v>66</v>
      </c>
      <c r="AZ23" s="78" t="str">
        <f>REPLACE(INDEX(GroupVertices[Group],MATCH(Vertices[[#This Row],[Vertex]],GroupVertices[Vertex],0)),1,1,"")</f>
        <v>4</v>
      </c>
      <c r="BA23" s="48" t="s">
        <v>408</v>
      </c>
      <c r="BB23" s="48" t="s">
        <v>408</v>
      </c>
      <c r="BC23" s="48" t="s">
        <v>432</v>
      </c>
      <c r="BD23" s="48" t="s">
        <v>432</v>
      </c>
      <c r="BE23" s="48"/>
      <c r="BF23" s="48"/>
      <c r="BG23" s="116" t="s">
        <v>1736</v>
      </c>
      <c r="BH23" s="116" t="s">
        <v>1736</v>
      </c>
      <c r="BI23" s="116" t="s">
        <v>705</v>
      </c>
      <c r="BJ23" s="116" t="s">
        <v>705</v>
      </c>
      <c r="BK23" s="116">
        <v>0</v>
      </c>
      <c r="BL23" s="120">
        <v>0</v>
      </c>
      <c r="BM23" s="116">
        <v>0</v>
      </c>
      <c r="BN23" s="120">
        <v>0</v>
      </c>
      <c r="BO23" s="116">
        <v>0</v>
      </c>
      <c r="BP23" s="120">
        <v>0</v>
      </c>
      <c r="BQ23" s="116">
        <v>1</v>
      </c>
      <c r="BR23" s="120">
        <v>100</v>
      </c>
      <c r="BS23" s="116">
        <v>1</v>
      </c>
      <c r="BT23" s="2"/>
      <c r="BU23" s="3"/>
      <c r="BV23" s="3"/>
      <c r="BW23" s="3"/>
      <c r="BX23" s="3"/>
    </row>
    <row r="24" spans="1:76" ht="15">
      <c r="A24" s="64" t="s">
        <v>220</v>
      </c>
      <c r="B24" s="65"/>
      <c r="C24" s="65" t="s">
        <v>64</v>
      </c>
      <c r="D24" s="66">
        <v>162.38611270054574</v>
      </c>
      <c r="E24" s="68"/>
      <c r="F24" s="100" t="s">
        <v>479</v>
      </c>
      <c r="G24" s="65"/>
      <c r="H24" s="69" t="s">
        <v>220</v>
      </c>
      <c r="I24" s="70"/>
      <c r="J24" s="70"/>
      <c r="K24" s="69" t="s">
        <v>1455</v>
      </c>
      <c r="L24" s="73">
        <v>1</v>
      </c>
      <c r="M24" s="74">
        <v>8865.2607421875</v>
      </c>
      <c r="N24" s="74">
        <v>6033.22021484375</v>
      </c>
      <c r="O24" s="75"/>
      <c r="P24" s="76"/>
      <c r="Q24" s="76"/>
      <c r="R24" s="86"/>
      <c r="S24" s="48">
        <v>1</v>
      </c>
      <c r="T24" s="48">
        <v>1</v>
      </c>
      <c r="U24" s="49">
        <v>0</v>
      </c>
      <c r="V24" s="49">
        <v>0</v>
      </c>
      <c r="W24" s="49">
        <v>0</v>
      </c>
      <c r="X24" s="49">
        <v>0.999995</v>
      </c>
      <c r="Y24" s="49">
        <v>0</v>
      </c>
      <c r="Z24" s="49" t="s">
        <v>1610</v>
      </c>
      <c r="AA24" s="71">
        <v>24</v>
      </c>
      <c r="AB24" s="71"/>
      <c r="AC24" s="72"/>
      <c r="AD24" s="78" t="s">
        <v>785</v>
      </c>
      <c r="AE24" s="78">
        <v>793</v>
      </c>
      <c r="AF24" s="78">
        <v>1414</v>
      </c>
      <c r="AG24" s="78">
        <v>222872</v>
      </c>
      <c r="AH24" s="78">
        <v>257349</v>
      </c>
      <c r="AI24" s="78"/>
      <c r="AJ24" s="78" t="s">
        <v>897</v>
      </c>
      <c r="AK24" s="78" t="s">
        <v>998</v>
      </c>
      <c r="AL24" s="78"/>
      <c r="AM24" s="78"/>
      <c r="AN24" s="80">
        <v>40694.845289351855</v>
      </c>
      <c r="AO24" s="83" t="s">
        <v>1166</v>
      </c>
      <c r="AP24" s="78" t="b">
        <v>0</v>
      </c>
      <c r="AQ24" s="78" t="b">
        <v>0</v>
      </c>
      <c r="AR24" s="78" t="b">
        <v>1</v>
      </c>
      <c r="AS24" s="78"/>
      <c r="AT24" s="78">
        <v>128</v>
      </c>
      <c r="AU24" s="83" t="s">
        <v>1246</v>
      </c>
      <c r="AV24" s="78" t="b">
        <v>0</v>
      </c>
      <c r="AW24" s="78" t="s">
        <v>1321</v>
      </c>
      <c r="AX24" s="83" t="s">
        <v>1343</v>
      </c>
      <c r="AY24" s="78" t="s">
        <v>66</v>
      </c>
      <c r="AZ24" s="78" t="str">
        <f>REPLACE(INDEX(GroupVertices[Group],MATCH(Vertices[[#This Row],[Vertex]],GroupVertices[Vertex],0)),1,1,"")</f>
        <v>4</v>
      </c>
      <c r="BA24" s="48" t="s">
        <v>408</v>
      </c>
      <c r="BB24" s="48" t="s">
        <v>408</v>
      </c>
      <c r="BC24" s="48" t="s">
        <v>432</v>
      </c>
      <c r="BD24" s="48" t="s">
        <v>432</v>
      </c>
      <c r="BE24" s="48"/>
      <c r="BF24" s="48"/>
      <c r="BG24" s="116" t="s">
        <v>1900</v>
      </c>
      <c r="BH24" s="116" t="s">
        <v>1900</v>
      </c>
      <c r="BI24" s="116" t="s">
        <v>1954</v>
      </c>
      <c r="BJ24" s="116" t="s">
        <v>1954</v>
      </c>
      <c r="BK24" s="116">
        <v>0</v>
      </c>
      <c r="BL24" s="120">
        <v>0</v>
      </c>
      <c r="BM24" s="116">
        <v>3</v>
      </c>
      <c r="BN24" s="120">
        <v>10.714285714285714</v>
      </c>
      <c r="BO24" s="116">
        <v>0</v>
      </c>
      <c r="BP24" s="120">
        <v>0</v>
      </c>
      <c r="BQ24" s="116">
        <v>25</v>
      </c>
      <c r="BR24" s="120">
        <v>89.28571428571429</v>
      </c>
      <c r="BS24" s="116">
        <v>28</v>
      </c>
      <c r="BT24" s="2"/>
      <c r="BU24" s="3"/>
      <c r="BV24" s="3"/>
      <c r="BW24" s="3"/>
      <c r="BX24" s="3"/>
    </row>
    <row r="25" spans="1:76" ht="15">
      <c r="A25" s="64" t="s">
        <v>221</v>
      </c>
      <c r="B25" s="65"/>
      <c r="C25" s="65" t="s">
        <v>64</v>
      </c>
      <c r="D25" s="66">
        <v>162</v>
      </c>
      <c r="E25" s="68"/>
      <c r="F25" s="100" t="s">
        <v>480</v>
      </c>
      <c r="G25" s="65"/>
      <c r="H25" s="69" t="s">
        <v>221</v>
      </c>
      <c r="I25" s="70"/>
      <c r="J25" s="70"/>
      <c r="K25" s="69" t="s">
        <v>1456</v>
      </c>
      <c r="L25" s="73">
        <v>283.5808399402159</v>
      </c>
      <c r="M25" s="74">
        <v>1498.9197998046875</v>
      </c>
      <c r="N25" s="74">
        <v>6778.958984375</v>
      </c>
      <c r="O25" s="75"/>
      <c r="P25" s="76"/>
      <c r="Q25" s="76"/>
      <c r="R25" s="86"/>
      <c r="S25" s="48">
        <v>0</v>
      </c>
      <c r="T25" s="48">
        <v>3</v>
      </c>
      <c r="U25" s="49">
        <v>182</v>
      </c>
      <c r="V25" s="49">
        <v>0.004292</v>
      </c>
      <c r="W25" s="49">
        <v>0.01513</v>
      </c>
      <c r="X25" s="49">
        <v>0.888699</v>
      </c>
      <c r="Y25" s="49">
        <v>0.16666666666666666</v>
      </c>
      <c r="Z25" s="49">
        <v>0</v>
      </c>
      <c r="AA25" s="71">
        <v>25</v>
      </c>
      <c r="AB25" s="71"/>
      <c r="AC25" s="72"/>
      <c r="AD25" s="78" t="s">
        <v>786</v>
      </c>
      <c r="AE25" s="78">
        <v>67</v>
      </c>
      <c r="AF25" s="78">
        <v>0</v>
      </c>
      <c r="AG25" s="78">
        <v>1249</v>
      </c>
      <c r="AH25" s="78">
        <v>902</v>
      </c>
      <c r="AI25" s="78"/>
      <c r="AJ25" s="78" t="s">
        <v>898</v>
      </c>
      <c r="AK25" s="78" t="s">
        <v>999</v>
      </c>
      <c r="AL25" s="78"/>
      <c r="AM25" s="78"/>
      <c r="AN25" s="80">
        <v>43495.597905092596</v>
      </c>
      <c r="AO25" s="83" t="s">
        <v>1167</v>
      </c>
      <c r="AP25" s="78" t="b">
        <v>1</v>
      </c>
      <c r="AQ25" s="78" t="b">
        <v>0</v>
      </c>
      <c r="AR25" s="78" t="b">
        <v>0</v>
      </c>
      <c r="AS25" s="78"/>
      <c r="AT25" s="78">
        <v>0</v>
      </c>
      <c r="AU25" s="78"/>
      <c r="AV25" s="78" t="b">
        <v>0</v>
      </c>
      <c r="AW25" s="78" t="s">
        <v>1321</v>
      </c>
      <c r="AX25" s="83" t="s">
        <v>1344</v>
      </c>
      <c r="AY25" s="78" t="s">
        <v>66</v>
      </c>
      <c r="AZ25" s="78" t="str">
        <f>REPLACE(INDEX(GroupVertices[Group],MATCH(Vertices[[#This Row],[Vertex]],GroupVertices[Vertex],0)),1,1,"")</f>
        <v>1</v>
      </c>
      <c r="BA25" s="48"/>
      <c r="BB25" s="48"/>
      <c r="BC25" s="48"/>
      <c r="BD25" s="48"/>
      <c r="BE25" s="48"/>
      <c r="BF25" s="48"/>
      <c r="BG25" s="116" t="s">
        <v>1901</v>
      </c>
      <c r="BH25" s="116" t="s">
        <v>1901</v>
      </c>
      <c r="BI25" s="116" t="s">
        <v>1955</v>
      </c>
      <c r="BJ25" s="116" t="s">
        <v>1955</v>
      </c>
      <c r="BK25" s="116">
        <v>1</v>
      </c>
      <c r="BL25" s="120">
        <v>25</v>
      </c>
      <c r="BM25" s="116">
        <v>0</v>
      </c>
      <c r="BN25" s="120">
        <v>0</v>
      </c>
      <c r="BO25" s="116">
        <v>0</v>
      </c>
      <c r="BP25" s="120">
        <v>0</v>
      </c>
      <c r="BQ25" s="116">
        <v>3</v>
      </c>
      <c r="BR25" s="120">
        <v>75</v>
      </c>
      <c r="BS25" s="116">
        <v>4</v>
      </c>
      <c r="BT25" s="2"/>
      <c r="BU25" s="3"/>
      <c r="BV25" s="3"/>
      <c r="BW25" s="3"/>
      <c r="BX25" s="3"/>
    </row>
    <row r="26" spans="1:76" ht="15">
      <c r="A26" s="64" t="s">
        <v>275</v>
      </c>
      <c r="B26" s="65"/>
      <c r="C26" s="65" t="s">
        <v>64</v>
      </c>
      <c r="D26" s="66">
        <v>163.8082307659221</v>
      </c>
      <c r="E26" s="68"/>
      <c r="F26" s="100" t="s">
        <v>1266</v>
      </c>
      <c r="G26" s="65"/>
      <c r="H26" s="69" t="s">
        <v>275</v>
      </c>
      <c r="I26" s="70"/>
      <c r="J26" s="70"/>
      <c r="K26" s="69" t="s">
        <v>1457</v>
      </c>
      <c r="L26" s="73">
        <v>1</v>
      </c>
      <c r="M26" s="74">
        <v>194.9122772216797</v>
      </c>
      <c r="N26" s="74">
        <v>5916.78271484375</v>
      </c>
      <c r="O26" s="75"/>
      <c r="P26" s="76"/>
      <c r="Q26" s="76"/>
      <c r="R26" s="86"/>
      <c r="S26" s="48">
        <v>1</v>
      </c>
      <c r="T26" s="48">
        <v>0</v>
      </c>
      <c r="U26" s="49">
        <v>0</v>
      </c>
      <c r="V26" s="49">
        <v>0.003086</v>
      </c>
      <c r="W26" s="49">
        <v>0.001745</v>
      </c>
      <c r="X26" s="49">
        <v>0.401798</v>
      </c>
      <c r="Y26" s="49">
        <v>0</v>
      </c>
      <c r="Z26" s="49">
        <v>0</v>
      </c>
      <c r="AA26" s="71">
        <v>26</v>
      </c>
      <c r="AB26" s="71"/>
      <c r="AC26" s="72"/>
      <c r="AD26" s="78" t="s">
        <v>787</v>
      </c>
      <c r="AE26" s="78">
        <v>49</v>
      </c>
      <c r="AF26" s="78">
        <v>6622</v>
      </c>
      <c r="AG26" s="78">
        <v>121</v>
      </c>
      <c r="AH26" s="78">
        <v>91</v>
      </c>
      <c r="AI26" s="78"/>
      <c r="AJ26" s="78" t="s">
        <v>899</v>
      </c>
      <c r="AK26" s="78"/>
      <c r="AL26" s="78"/>
      <c r="AM26" s="78"/>
      <c r="AN26" s="80">
        <v>43511.02856481481</v>
      </c>
      <c r="AO26" s="83" t="s">
        <v>1168</v>
      </c>
      <c r="AP26" s="78" t="b">
        <v>1</v>
      </c>
      <c r="AQ26" s="78" t="b">
        <v>0</v>
      </c>
      <c r="AR26" s="78" t="b">
        <v>0</v>
      </c>
      <c r="AS26" s="78" t="s">
        <v>1240</v>
      </c>
      <c r="AT26" s="78">
        <v>19</v>
      </c>
      <c r="AU26" s="78"/>
      <c r="AV26" s="78" t="b">
        <v>0</v>
      </c>
      <c r="AW26" s="78" t="s">
        <v>1321</v>
      </c>
      <c r="AX26" s="83" t="s">
        <v>1345</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222</v>
      </c>
      <c r="B27" s="65"/>
      <c r="C27" s="65" t="s">
        <v>64</v>
      </c>
      <c r="D27" s="66">
        <v>162.59364145048545</v>
      </c>
      <c r="E27" s="68"/>
      <c r="F27" s="100" t="s">
        <v>481</v>
      </c>
      <c r="G27" s="65"/>
      <c r="H27" s="69" t="s">
        <v>222</v>
      </c>
      <c r="I27" s="70"/>
      <c r="J27" s="70"/>
      <c r="K27" s="69" t="s">
        <v>1458</v>
      </c>
      <c r="L27" s="73">
        <v>1</v>
      </c>
      <c r="M27" s="74">
        <v>8780.7978515625</v>
      </c>
      <c r="N27" s="74">
        <v>1782.1746826171875</v>
      </c>
      <c r="O27" s="75"/>
      <c r="P27" s="76"/>
      <c r="Q27" s="76"/>
      <c r="R27" s="86"/>
      <c r="S27" s="48">
        <v>2</v>
      </c>
      <c r="T27" s="48">
        <v>1</v>
      </c>
      <c r="U27" s="49">
        <v>0</v>
      </c>
      <c r="V27" s="49">
        <v>1</v>
      </c>
      <c r="W27" s="49">
        <v>0</v>
      </c>
      <c r="X27" s="49">
        <v>1.298239</v>
      </c>
      <c r="Y27" s="49">
        <v>0</v>
      </c>
      <c r="Z27" s="49">
        <v>0</v>
      </c>
      <c r="AA27" s="71">
        <v>27</v>
      </c>
      <c r="AB27" s="71"/>
      <c r="AC27" s="72"/>
      <c r="AD27" s="78" t="s">
        <v>788</v>
      </c>
      <c r="AE27" s="78">
        <v>740</v>
      </c>
      <c r="AF27" s="78">
        <v>2174</v>
      </c>
      <c r="AG27" s="78">
        <v>36389</v>
      </c>
      <c r="AH27" s="78">
        <v>49637</v>
      </c>
      <c r="AI27" s="78"/>
      <c r="AJ27" s="78" t="s">
        <v>900</v>
      </c>
      <c r="AK27" s="78" t="s">
        <v>1000</v>
      </c>
      <c r="AL27" s="83" t="s">
        <v>1072</v>
      </c>
      <c r="AM27" s="78"/>
      <c r="AN27" s="80">
        <v>43220.31628472222</v>
      </c>
      <c r="AO27" s="83" t="s">
        <v>1169</v>
      </c>
      <c r="AP27" s="78" t="b">
        <v>0</v>
      </c>
      <c r="AQ27" s="78" t="b">
        <v>0</v>
      </c>
      <c r="AR27" s="78" t="b">
        <v>0</v>
      </c>
      <c r="AS27" s="78"/>
      <c r="AT27" s="78">
        <v>9</v>
      </c>
      <c r="AU27" s="83" t="s">
        <v>1243</v>
      </c>
      <c r="AV27" s="78" t="b">
        <v>0</v>
      </c>
      <c r="AW27" s="78" t="s">
        <v>1321</v>
      </c>
      <c r="AX27" s="83" t="s">
        <v>1346</v>
      </c>
      <c r="AY27" s="78" t="s">
        <v>66</v>
      </c>
      <c r="AZ27" s="78" t="str">
        <f>REPLACE(INDEX(GroupVertices[Group],MATCH(Vertices[[#This Row],[Vertex]],GroupVertices[Vertex],0)),1,1,"")</f>
        <v>11</v>
      </c>
      <c r="BA27" s="48" t="s">
        <v>408</v>
      </c>
      <c r="BB27" s="48" t="s">
        <v>408</v>
      </c>
      <c r="BC27" s="48" t="s">
        <v>432</v>
      </c>
      <c r="BD27" s="48" t="s">
        <v>432</v>
      </c>
      <c r="BE27" s="48" t="s">
        <v>447</v>
      </c>
      <c r="BF27" s="48" t="s">
        <v>447</v>
      </c>
      <c r="BG27" s="116" t="s">
        <v>1746</v>
      </c>
      <c r="BH27" s="116" t="s">
        <v>1746</v>
      </c>
      <c r="BI27" s="116" t="s">
        <v>705</v>
      </c>
      <c r="BJ27" s="116" t="s">
        <v>705</v>
      </c>
      <c r="BK27" s="116">
        <v>0</v>
      </c>
      <c r="BL27" s="120">
        <v>0</v>
      </c>
      <c r="BM27" s="116">
        <v>0</v>
      </c>
      <c r="BN27" s="120">
        <v>0</v>
      </c>
      <c r="BO27" s="116">
        <v>0</v>
      </c>
      <c r="BP27" s="120">
        <v>0</v>
      </c>
      <c r="BQ27" s="116">
        <v>1</v>
      </c>
      <c r="BR27" s="120">
        <v>100</v>
      </c>
      <c r="BS27" s="116">
        <v>1</v>
      </c>
      <c r="BT27" s="2"/>
      <c r="BU27" s="3"/>
      <c r="BV27" s="3"/>
      <c r="BW27" s="3"/>
      <c r="BX27" s="3"/>
    </row>
    <row r="28" spans="1:76" ht="15">
      <c r="A28" s="64" t="s">
        <v>223</v>
      </c>
      <c r="B28" s="65"/>
      <c r="C28" s="65" t="s">
        <v>64</v>
      </c>
      <c r="D28" s="66">
        <v>162.28180219728657</v>
      </c>
      <c r="E28" s="68"/>
      <c r="F28" s="100" t="s">
        <v>482</v>
      </c>
      <c r="G28" s="65"/>
      <c r="H28" s="69" t="s">
        <v>223</v>
      </c>
      <c r="I28" s="70"/>
      <c r="J28" s="70"/>
      <c r="K28" s="69" t="s">
        <v>1459</v>
      </c>
      <c r="L28" s="73">
        <v>1</v>
      </c>
      <c r="M28" s="74">
        <v>8780.7978515625</v>
      </c>
      <c r="N28" s="74">
        <v>829.3287963867188</v>
      </c>
      <c r="O28" s="75"/>
      <c r="P28" s="76"/>
      <c r="Q28" s="76"/>
      <c r="R28" s="86"/>
      <c r="S28" s="48">
        <v>0</v>
      </c>
      <c r="T28" s="48">
        <v>1</v>
      </c>
      <c r="U28" s="49">
        <v>0</v>
      </c>
      <c r="V28" s="49">
        <v>1</v>
      </c>
      <c r="W28" s="49">
        <v>0</v>
      </c>
      <c r="X28" s="49">
        <v>0.701751</v>
      </c>
      <c r="Y28" s="49">
        <v>0</v>
      </c>
      <c r="Z28" s="49">
        <v>0</v>
      </c>
      <c r="AA28" s="71">
        <v>28</v>
      </c>
      <c r="AB28" s="71"/>
      <c r="AC28" s="72"/>
      <c r="AD28" s="78" t="s">
        <v>789</v>
      </c>
      <c r="AE28" s="78">
        <v>20</v>
      </c>
      <c r="AF28" s="78">
        <v>1032</v>
      </c>
      <c r="AG28" s="78">
        <v>526</v>
      </c>
      <c r="AH28" s="78">
        <v>930</v>
      </c>
      <c r="AI28" s="78"/>
      <c r="AJ28" s="78" t="s">
        <v>901</v>
      </c>
      <c r="AK28" s="78" t="s">
        <v>1001</v>
      </c>
      <c r="AL28" s="83" t="s">
        <v>1073</v>
      </c>
      <c r="AM28" s="78"/>
      <c r="AN28" s="80">
        <v>43040.37321759259</v>
      </c>
      <c r="AO28" s="83" t="s">
        <v>1170</v>
      </c>
      <c r="AP28" s="78" t="b">
        <v>0</v>
      </c>
      <c r="AQ28" s="78" t="b">
        <v>0</v>
      </c>
      <c r="AR28" s="78" t="b">
        <v>1</v>
      </c>
      <c r="AS28" s="78"/>
      <c r="AT28" s="78">
        <v>20</v>
      </c>
      <c r="AU28" s="83" t="s">
        <v>1243</v>
      </c>
      <c r="AV28" s="78" t="b">
        <v>0</v>
      </c>
      <c r="AW28" s="78" t="s">
        <v>1321</v>
      </c>
      <c r="AX28" s="83" t="s">
        <v>1347</v>
      </c>
      <c r="AY28" s="78" t="s">
        <v>66</v>
      </c>
      <c r="AZ28" s="78" t="str">
        <f>REPLACE(INDEX(GroupVertices[Group],MATCH(Vertices[[#This Row],[Vertex]],GroupVertices[Vertex],0)),1,1,"")</f>
        <v>11</v>
      </c>
      <c r="BA28" s="48" t="s">
        <v>408</v>
      </c>
      <c r="BB28" s="48" t="s">
        <v>408</v>
      </c>
      <c r="BC28" s="48" t="s">
        <v>432</v>
      </c>
      <c r="BD28" s="48" t="s">
        <v>432</v>
      </c>
      <c r="BE28" s="48" t="s">
        <v>447</v>
      </c>
      <c r="BF28" s="48" t="s">
        <v>447</v>
      </c>
      <c r="BG28" s="116" t="s">
        <v>1902</v>
      </c>
      <c r="BH28" s="116" t="s">
        <v>1902</v>
      </c>
      <c r="BI28" s="116" t="s">
        <v>1956</v>
      </c>
      <c r="BJ28" s="116" t="s">
        <v>1956</v>
      </c>
      <c r="BK28" s="116">
        <v>0</v>
      </c>
      <c r="BL28" s="120">
        <v>0</v>
      </c>
      <c r="BM28" s="116">
        <v>0</v>
      </c>
      <c r="BN28" s="120">
        <v>0</v>
      </c>
      <c r="BO28" s="116">
        <v>0</v>
      </c>
      <c r="BP28" s="120">
        <v>0</v>
      </c>
      <c r="BQ28" s="116">
        <v>3</v>
      </c>
      <c r="BR28" s="120">
        <v>100</v>
      </c>
      <c r="BS28" s="116">
        <v>3</v>
      </c>
      <c r="BT28" s="2"/>
      <c r="BU28" s="3"/>
      <c r="BV28" s="3"/>
      <c r="BW28" s="3"/>
      <c r="BX28" s="3"/>
    </row>
    <row r="29" spans="1:76" ht="15">
      <c r="A29" s="64" t="s">
        <v>224</v>
      </c>
      <c r="B29" s="65"/>
      <c r="C29" s="65" t="s">
        <v>64</v>
      </c>
      <c r="D29" s="66">
        <v>162.14499706081315</v>
      </c>
      <c r="E29" s="68"/>
      <c r="F29" s="100" t="s">
        <v>483</v>
      </c>
      <c r="G29" s="65"/>
      <c r="H29" s="69" t="s">
        <v>224</v>
      </c>
      <c r="I29" s="70"/>
      <c r="J29" s="70"/>
      <c r="K29" s="69" t="s">
        <v>1460</v>
      </c>
      <c r="L29" s="73">
        <v>1</v>
      </c>
      <c r="M29" s="74">
        <v>2205.320068359375</v>
      </c>
      <c r="N29" s="74">
        <v>6417.30859375</v>
      </c>
      <c r="O29" s="75"/>
      <c r="P29" s="76"/>
      <c r="Q29" s="76"/>
      <c r="R29" s="86"/>
      <c r="S29" s="48">
        <v>0</v>
      </c>
      <c r="T29" s="48">
        <v>2</v>
      </c>
      <c r="U29" s="49">
        <v>0</v>
      </c>
      <c r="V29" s="49">
        <v>0.004255</v>
      </c>
      <c r="W29" s="49">
        <v>0.014928</v>
      </c>
      <c r="X29" s="49">
        <v>0.547171</v>
      </c>
      <c r="Y29" s="49">
        <v>0.5</v>
      </c>
      <c r="Z29" s="49">
        <v>0</v>
      </c>
      <c r="AA29" s="71">
        <v>29</v>
      </c>
      <c r="AB29" s="71"/>
      <c r="AC29" s="72"/>
      <c r="AD29" s="78" t="s">
        <v>790</v>
      </c>
      <c r="AE29" s="78">
        <v>90</v>
      </c>
      <c r="AF29" s="78">
        <v>531</v>
      </c>
      <c r="AG29" s="78">
        <v>5892</v>
      </c>
      <c r="AH29" s="78">
        <v>987</v>
      </c>
      <c r="AI29" s="78"/>
      <c r="AJ29" s="78" t="s">
        <v>902</v>
      </c>
      <c r="AK29" s="78" t="s">
        <v>1002</v>
      </c>
      <c r="AL29" s="83" t="s">
        <v>1074</v>
      </c>
      <c r="AM29" s="78"/>
      <c r="AN29" s="80">
        <v>41277.20211805555</v>
      </c>
      <c r="AO29" s="83" t="s">
        <v>1171</v>
      </c>
      <c r="AP29" s="78" t="b">
        <v>0</v>
      </c>
      <c r="AQ29" s="78" t="b">
        <v>0</v>
      </c>
      <c r="AR29" s="78" t="b">
        <v>1</v>
      </c>
      <c r="AS29" s="78"/>
      <c r="AT29" s="78">
        <v>38</v>
      </c>
      <c r="AU29" s="83" t="s">
        <v>1243</v>
      </c>
      <c r="AV29" s="78" t="b">
        <v>0</v>
      </c>
      <c r="AW29" s="78" t="s">
        <v>1321</v>
      </c>
      <c r="AX29" s="83" t="s">
        <v>1348</v>
      </c>
      <c r="AY29" s="78" t="s">
        <v>66</v>
      </c>
      <c r="AZ29" s="78" t="str">
        <f>REPLACE(INDEX(GroupVertices[Group],MATCH(Vertices[[#This Row],[Vertex]],GroupVertices[Vertex],0)),1,1,"")</f>
        <v>1</v>
      </c>
      <c r="BA29" s="48"/>
      <c r="BB29" s="48"/>
      <c r="BC29" s="48"/>
      <c r="BD29" s="48"/>
      <c r="BE29" s="48"/>
      <c r="BF29" s="48"/>
      <c r="BG29" s="116" t="s">
        <v>1903</v>
      </c>
      <c r="BH29" s="116" t="s">
        <v>1903</v>
      </c>
      <c r="BI29" s="116" t="s">
        <v>1957</v>
      </c>
      <c r="BJ29" s="116" t="s">
        <v>1957</v>
      </c>
      <c r="BK29" s="116">
        <v>1</v>
      </c>
      <c r="BL29" s="120">
        <v>7.142857142857143</v>
      </c>
      <c r="BM29" s="116">
        <v>0</v>
      </c>
      <c r="BN29" s="120">
        <v>0</v>
      </c>
      <c r="BO29" s="116">
        <v>0</v>
      </c>
      <c r="BP29" s="120">
        <v>0</v>
      </c>
      <c r="BQ29" s="116">
        <v>13</v>
      </c>
      <c r="BR29" s="120">
        <v>92.85714285714286</v>
      </c>
      <c r="BS29" s="116">
        <v>14</v>
      </c>
      <c r="BT29" s="2"/>
      <c r="BU29" s="3"/>
      <c r="BV29" s="3"/>
      <c r="BW29" s="3"/>
      <c r="BX29" s="3"/>
    </row>
    <row r="30" spans="1:76" ht="15">
      <c r="A30" s="64" t="s">
        <v>225</v>
      </c>
      <c r="B30" s="65"/>
      <c r="C30" s="65" t="s">
        <v>64</v>
      </c>
      <c r="D30" s="66">
        <v>162.03850204439672</v>
      </c>
      <c r="E30" s="68"/>
      <c r="F30" s="100" t="s">
        <v>484</v>
      </c>
      <c r="G30" s="65"/>
      <c r="H30" s="69" t="s">
        <v>225</v>
      </c>
      <c r="I30" s="70"/>
      <c r="J30" s="70"/>
      <c r="K30" s="69" t="s">
        <v>1461</v>
      </c>
      <c r="L30" s="73">
        <v>1</v>
      </c>
      <c r="M30" s="74">
        <v>4014.280029296875</v>
      </c>
      <c r="N30" s="74">
        <v>7301.544921875</v>
      </c>
      <c r="O30" s="75"/>
      <c r="P30" s="76"/>
      <c r="Q30" s="76"/>
      <c r="R30" s="86"/>
      <c r="S30" s="48">
        <v>1</v>
      </c>
      <c r="T30" s="48">
        <v>3</v>
      </c>
      <c r="U30" s="49">
        <v>0</v>
      </c>
      <c r="V30" s="49">
        <v>0.004274</v>
      </c>
      <c r="W30" s="49">
        <v>0.016875</v>
      </c>
      <c r="X30" s="49">
        <v>0.763494</v>
      </c>
      <c r="Y30" s="49">
        <v>0.5</v>
      </c>
      <c r="Z30" s="49">
        <v>0.3333333333333333</v>
      </c>
      <c r="AA30" s="71">
        <v>30</v>
      </c>
      <c r="AB30" s="71"/>
      <c r="AC30" s="72"/>
      <c r="AD30" s="78" t="s">
        <v>791</v>
      </c>
      <c r="AE30" s="78">
        <v>267</v>
      </c>
      <c r="AF30" s="78">
        <v>141</v>
      </c>
      <c r="AG30" s="78">
        <v>3432</v>
      </c>
      <c r="AH30" s="78">
        <v>5531</v>
      </c>
      <c r="AI30" s="78"/>
      <c r="AJ30" s="78" t="s">
        <v>903</v>
      </c>
      <c r="AK30" s="78"/>
      <c r="AL30" s="78"/>
      <c r="AM30" s="78"/>
      <c r="AN30" s="80">
        <v>43605.74234953704</v>
      </c>
      <c r="AO30" s="83" t="s">
        <v>1172</v>
      </c>
      <c r="AP30" s="78" t="b">
        <v>1</v>
      </c>
      <c r="AQ30" s="78" t="b">
        <v>0</v>
      </c>
      <c r="AR30" s="78" t="b">
        <v>0</v>
      </c>
      <c r="AS30" s="78"/>
      <c r="AT30" s="78">
        <v>0</v>
      </c>
      <c r="AU30" s="78"/>
      <c r="AV30" s="78" t="b">
        <v>0</v>
      </c>
      <c r="AW30" s="78" t="s">
        <v>1321</v>
      </c>
      <c r="AX30" s="83" t="s">
        <v>1349</v>
      </c>
      <c r="AY30" s="78" t="s">
        <v>66</v>
      </c>
      <c r="AZ30" s="78" t="str">
        <f>REPLACE(INDEX(GroupVertices[Group],MATCH(Vertices[[#This Row],[Vertex]],GroupVertices[Vertex],0)),1,1,"")</f>
        <v>1</v>
      </c>
      <c r="BA30" s="48"/>
      <c r="BB30" s="48"/>
      <c r="BC30" s="48"/>
      <c r="BD30" s="48"/>
      <c r="BE30" s="48"/>
      <c r="BF30" s="48"/>
      <c r="BG30" s="116" t="s">
        <v>1904</v>
      </c>
      <c r="BH30" s="116" t="s">
        <v>1904</v>
      </c>
      <c r="BI30" s="116" t="s">
        <v>1958</v>
      </c>
      <c r="BJ30" s="116" t="s">
        <v>1958</v>
      </c>
      <c r="BK30" s="116">
        <v>0</v>
      </c>
      <c r="BL30" s="120">
        <v>0</v>
      </c>
      <c r="BM30" s="116">
        <v>1</v>
      </c>
      <c r="BN30" s="120">
        <v>14.285714285714286</v>
      </c>
      <c r="BO30" s="116">
        <v>0</v>
      </c>
      <c r="BP30" s="120">
        <v>0</v>
      </c>
      <c r="BQ30" s="116">
        <v>6</v>
      </c>
      <c r="BR30" s="120">
        <v>85.71428571428571</v>
      </c>
      <c r="BS30" s="116">
        <v>7</v>
      </c>
      <c r="BT30" s="2"/>
      <c r="BU30" s="3"/>
      <c r="BV30" s="3"/>
      <c r="BW30" s="3"/>
      <c r="BX30" s="3"/>
    </row>
    <row r="31" spans="1:76" ht="15">
      <c r="A31" s="64" t="s">
        <v>226</v>
      </c>
      <c r="B31" s="65"/>
      <c r="C31" s="65" t="s">
        <v>64</v>
      </c>
      <c r="D31" s="66">
        <v>162.26132238643726</v>
      </c>
      <c r="E31" s="68"/>
      <c r="F31" s="100" t="s">
        <v>485</v>
      </c>
      <c r="G31" s="65"/>
      <c r="H31" s="69" t="s">
        <v>226</v>
      </c>
      <c r="I31" s="70"/>
      <c r="J31" s="70"/>
      <c r="K31" s="69" t="s">
        <v>1462</v>
      </c>
      <c r="L31" s="73">
        <v>1</v>
      </c>
      <c r="M31" s="74">
        <v>3835.584716796875</v>
      </c>
      <c r="N31" s="74">
        <v>6890.27197265625</v>
      </c>
      <c r="O31" s="75"/>
      <c r="P31" s="76"/>
      <c r="Q31" s="76"/>
      <c r="R31" s="86"/>
      <c r="S31" s="48">
        <v>1</v>
      </c>
      <c r="T31" s="48">
        <v>3</v>
      </c>
      <c r="U31" s="49">
        <v>0</v>
      </c>
      <c r="V31" s="49">
        <v>0.004274</v>
      </c>
      <c r="W31" s="49">
        <v>0.016875</v>
      </c>
      <c r="X31" s="49">
        <v>0.763494</v>
      </c>
      <c r="Y31" s="49">
        <v>0.5</v>
      </c>
      <c r="Z31" s="49">
        <v>0.3333333333333333</v>
      </c>
      <c r="AA31" s="71">
        <v>31</v>
      </c>
      <c r="AB31" s="71"/>
      <c r="AC31" s="72"/>
      <c r="AD31" s="78" t="s">
        <v>792</v>
      </c>
      <c r="AE31" s="78">
        <v>400</v>
      </c>
      <c r="AF31" s="78">
        <v>957</v>
      </c>
      <c r="AG31" s="78">
        <v>23173</v>
      </c>
      <c r="AH31" s="78">
        <v>30178</v>
      </c>
      <c r="AI31" s="78"/>
      <c r="AJ31" s="78" t="s">
        <v>904</v>
      </c>
      <c r="AK31" s="78" t="s">
        <v>1003</v>
      </c>
      <c r="AL31" s="83" t="s">
        <v>1075</v>
      </c>
      <c r="AM31" s="78"/>
      <c r="AN31" s="80">
        <v>40888.77133101852</v>
      </c>
      <c r="AO31" s="83" t="s">
        <v>1173</v>
      </c>
      <c r="AP31" s="78" t="b">
        <v>0</v>
      </c>
      <c r="AQ31" s="78" t="b">
        <v>0</v>
      </c>
      <c r="AR31" s="78" t="b">
        <v>1</v>
      </c>
      <c r="AS31" s="78"/>
      <c r="AT31" s="78">
        <v>8</v>
      </c>
      <c r="AU31" s="83" t="s">
        <v>1245</v>
      </c>
      <c r="AV31" s="78" t="b">
        <v>0</v>
      </c>
      <c r="AW31" s="78" t="s">
        <v>1321</v>
      </c>
      <c r="AX31" s="83" t="s">
        <v>1350</v>
      </c>
      <c r="AY31" s="78" t="s">
        <v>66</v>
      </c>
      <c r="AZ31" s="78" t="str">
        <f>REPLACE(INDEX(GroupVertices[Group],MATCH(Vertices[[#This Row],[Vertex]],GroupVertices[Vertex],0)),1,1,"")</f>
        <v>1</v>
      </c>
      <c r="BA31" s="48"/>
      <c r="BB31" s="48"/>
      <c r="BC31" s="48"/>
      <c r="BD31" s="48"/>
      <c r="BE31" s="48"/>
      <c r="BF31" s="48"/>
      <c r="BG31" s="116" t="s">
        <v>1905</v>
      </c>
      <c r="BH31" s="116" t="s">
        <v>1905</v>
      </c>
      <c r="BI31" s="116" t="s">
        <v>1959</v>
      </c>
      <c r="BJ31" s="116" t="s">
        <v>1959</v>
      </c>
      <c r="BK31" s="116">
        <v>0</v>
      </c>
      <c r="BL31" s="120">
        <v>0</v>
      </c>
      <c r="BM31" s="116">
        <v>0</v>
      </c>
      <c r="BN31" s="120">
        <v>0</v>
      </c>
      <c r="BO31" s="116">
        <v>0</v>
      </c>
      <c r="BP31" s="120">
        <v>0</v>
      </c>
      <c r="BQ31" s="116">
        <v>18</v>
      </c>
      <c r="BR31" s="120">
        <v>100</v>
      </c>
      <c r="BS31" s="116">
        <v>18</v>
      </c>
      <c r="BT31" s="2"/>
      <c r="BU31" s="3"/>
      <c r="BV31" s="3"/>
      <c r="BW31" s="3"/>
      <c r="BX31" s="3"/>
    </row>
    <row r="32" spans="1:76" ht="15">
      <c r="A32" s="64" t="s">
        <v>227</v>
      </c>
      <c r="B32" s="65"/>
      <c r="C32" s="65" t="s">
        <v>64</v>
      </c>
      <c r="D32" s="66">
        <v>162.0013653207233</v>
      </c>
      <c r="E32" s="68"/>
      <c r="F32" s="100" t="s">
        <v>486</v>
      </c>
      <c r="G32" s="65"/>
      <c r="H32" s="69" t="s">
        <v>227</v>
      </c>
      <c r="I32" s="70"/>
      <c r="J32" s="70"/>
      <c r="K32" s="69" t="s">
        <v>1463</v>
      </c>
      <c r="L32" s="73">
        <v>10.315851866160964</v>
      </c>
      <c r="M32" s="74">
        <v>9562.0712890625</v>
      </c>
      <c r="N32" s="74">
        <v>3249.675048828125</v>
      </c>
      <c r="O32" s="75"/>
      <c r="P32" s="76"/>
      <c r="Q32" s="76"/>
      <c r="R32" s="86"/>
      <c r="S32" s="48">
        <v>0</v>
      </c>
      <c r="T32" s="48">
        <v>3</v>
      </c>
      <c r="U32" s="49">
        <v>6</v>
      </c>
      <c r="V32" s="49">
        <v>0.333333</v>
      </c>
      <c r="W32" s="49">
        <v>0</v>
      </c>
      <c r="X32" s="49">
        <v>1.918908</v>
      </c>
      <c r="Y32" s="49">
        <v>0</v>
      </c>
      <c r="Z32" s="49">
        <v>0</v>
      </c>
      <c r="AA32" s="71">
        <v>32</v>
      </c>
      <c r="AB32" s="71"/>
      <c r="AC32" s="72"/>
      <c r="AD32" s="78" t="s">
        <v>793</v>
      </c>
      <c r="AE32" s="78">
        <v>29</v>
      </c>
      <c r="AF32" s="78">
        <v>5</v>
      </c>
      <c r="AG32" s="78">
        <v>610</v>
      </c>
      <c r="AH32" s="78">
        <v>1348</v>
      </c>
      <c r="AI32" s="78"/>
      <c r="AJ32" s="78" t="s">
        <v>905</v>
      </c>
      <c r="AK32" s="78" t="s">
        <v>1004</v>
      </c>
      <c r="AL32" s="78"/>
      <c r="AM32" s="78"/>
      <c r="AN32" s="80">
        <v>42828.34663194444</v>
      </c>
      <c r="AO32" s="83" t="s">
        <v>1174</v>
      </c>
      <c r="AP32" s="78" t="b">
        <v>1</v>
      </c>
      <c r="AQ32" s="78" t="b">
        <v>0</v>
      </c>
      <c r="AR32" s="78" t="b">
        <v>0</v>
      </c>
      <c r="AS32" s="78"/>
      <c r="AT32" s="78">
        <v>0</v>
      </c>
      <c r="AU32" s="78"/>
      <c r="AV32" s="78" t="b">
        <v>0</v>
      </c>
      <c r="AW32" s="78" t="s">
        <v>1321</v>
      </c>
      <c r="AX32" s="83" t="s">
        <v>1351</v>
      </c>
      <c r="AY32" s="78" t="s">
        <v>66</v>
      </c>
      <c r="AZ32" s="78" t="str">
        <f>REPLACE(INDEX(GroupVertices[Group],MATCH(Vertices[[#This Row],[Vertex]],GroupVertices[Vertex],0)),1,1,"")</f>
        <v>8</v>
      </c>
      <c r="BA32" s="48" t="s">
        <v>408</v>
      </c>
      <c r="BB32" s="48" t="s">
        <v>408</v>
      </c>
      <c r="BC32" s="48" t="s">
        <v>432</v>
      </c>
      <c r="BD32" s="48" t="s">
        <v>432</v>
      </c>
      <c r="BE32" s="48"/>
      <c r="BF32" s="48"/>
      <c r="BG32" s="116" t="s">
        <v>1906</v>
      </c>
      <c r="BH32" s="116" t="s">
        <v>1906</v>
      </c>
      <c r="BI32" s="116" t="s">
        <v>1960</v>
      </c>
      <c r="BJ32" s="116" t="s">
        <v>1960</v>
      </c>
      <c r="BK32" s="116">
        <v>0</v>
      </c>
      <c r="BL32" s="120">
        <v>0</v>
      </c>
      <c r="BM32" s="116">
        <v>0</v>
      </c>
      <c r="BN32" s="120">
        <v>0</v>
      </c>
      <c r="BO32" s="116">
        <v>0</v>
      </c>
      <c r="BP32" s="120">
        <v>0</v>
      </c>
      <c r="BQ32" s="116">
        <v>3</v>
      </c>
      <c r="BR32" s="120">
        <v>100</v>
      </c>
      <c r="BS32" s="116">
        <v>3</v>
      </c>
      <c r="BT32" s="2"/>
      <c r="BU32" s="3"/>
      <c r="BV32" s="3"/>
      <c r="BW32" s="3"/>
      <c r="BX32" s="3"/>
    </row>
    <row r="33" spans="1:76" ht="15">
      <c r="A33" s="64" t="s">
        <v>276</v>
      </c>
      <c r="B33" s="65"/>
      <c r="C33" s="65" t="s">
        <v>64</v>
      </c>
      <c r="D33" s="66">
        <v>165.82207883277135</v>
      </c>
      <c r="E33" s="68"/>
      <c r="F33" s="100" t="s">
        <v>1267</v>
      </c>
      <c r="G33" s="65"/>
      <c r="H33" s="69" t="s">
        <v>276</v>
      </c>
      <c r="I33" s="70"/>
      <c r="J33" s="70"/>
      <c r="K33" s="69" t="s">
        <v>1464</v>
      </c>
      <c r="L33" s="73">
        <v>1</v>
      </c>
      <c r="M33" s="74">
        <v>9562.0712890625</v>
      </c>
      <c r="N33" s="74">
        <v>4526.01806640625</v>
      </c>
      <c r="O33" s="75"/>
      <c r="P33" s="76"/>
      <c r="Q33" s="76"/>
      <c r="R33" s="86"/>
      <c r="S33" s="48">
        <v>1</v>
      </c>
      <c r="T33" s="48">
        <v>0</v>
      </c>
      <c r="U33" s="49">
        <v>0</v>
      </c>
      <c r="V33" s="49">
        <v>0.2</v>
      </c>
      <c r="W33" s="49">
        <v>0</v>
      </c>
      <c r="X33" s="49">
        <v>0.69369</v>
      </c>
      <c r="Y33" s="49">
        <v>0</v>
      </c>
      <c r="Z33" s="49">
        <v>0</v>
      </c>
      <c r="AA33" s="71">
        <v>33</v>
      </c>
      <c r="AB33" s="71"/>
      <c r="AC33" s="72"/>
      <c r="AD33" s="78" t="s">
        <v>794</v>
      </c>
      <c r="AE33" s="78">
        <v>153</v>
      </c>
      <c r="AF33" s="78">
        <v>13997</v>
      </c>
      <c r="AG33" s="78">
        <v>39519</v>
      </c>
      <c r="AH33" s="78">
        <v>88451</v>
      </c>
      <c r="AI33" s="78"/>
      <c r="AJ33" s="78" t="s">
        <v>906</v>
      </c>
      <c r="AK33" s="78" t="s">
        <v>1005</v>
      </c>
      <c r="AL33" s="78"/>
      <c r="AM33" s="78"/>
      <c r="AN33" s="80">
        <v>41698.62436342592</v>
      </c>
      <c r="AO33" s="83" t="s">
        <v>1175</v>
      </c>
      <c r="AP33" s="78" t="b">
        <v>0</v>
      </c>
      <c r="AQ33" s="78" t="b">
        <v>0</v>
      </c>
      <c r="AR33" s="78" t="b">
        <v>0</v>
      </c>
      <c r="AS33" s="78"/>
      <c r="AT33" s="78">
        <v>20</v>
      </c>
      <c r="AU33" s="83" t="s">
        <v>1243</v>
      </c>
      <c r="AV33" s="78" t="b">
        <v>0</v>
      </c>
      <c r="AW33" s="78" t="s">
        <v>1321</v>
      </c>
      <c r="AX33" s="83" t="s">
        <v>1352</v>
      </c>
      <c r="AY33" s="78" t="s">
        <v>65</v>
      </c>
      <c r="AZ33" s="78" t="str">
        <f>REPLACE(INDEX(GroupVertices[Group],MATCH(Vertices[[#This Row],[Vertex]],GroupVertices[Vertex],0)),1,1,"")</f>
        <v>8</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277</v>
      </c>
      <c r="B34" s="65"/>
      <c r="C34" s="65" t="s">
        <v>64</v>
      </c>
      <c r="D34" s="66">
        <v>164.23912598619168</v>
      </c>
      <c r="E34" s="68"/>
      <c r="F34" s="100" t="s">
        <v>1268</v>
      </c>
      <c r="G34" s="65"/>
      <c r="H34" s="69" t="s">
        <v>277</v>
      </c>
      <c r="I34" s="70"/>
      <c r="J34" s="70"/>
      <c r="K34" s="69" t="s">
        <v>1465</v>
      </c>
      <c r="L34" s="73">
        <v>1</v>
      </c>
      <c r="M34" s="74">
        <v>9078.0400390625</v>
      </c>
      <c r="N34" s="74">
        <v>4526.01806640625</v>
      </c>
      <c r="O34" s="75"/>
      <c r="P34" s="76"/>
      <c r="Q34" s="76"/>
      <c r="R34" s="86"/>
      <c r="S34" s="48">
        <v>1</v>
      </c>
      <c r="T34" s="48">
        <v>0</v>
      </c>
      <c r="U34" s="49">
        <v>0</v>
      </c>
      <c r="V34" s="49">
        <v>0.2</v>
      </c>
      <c r="W34" s="49">
        <v>0</v>
      </c>
      <c r="X34" s="49">
        <v>0.69369</v>
      </c>
      <c r="Y34" s="49">
        <v>0</v>
      </c>
      <c r="Z34" s="49">
        <v>0</v>
      </c>
      <c r="AA34" s="71">
        <v>34</v>
      </c>
      <c r="AB34" s="71"/>
      <c r="AC34" s="72"/>
      <c r="AD34" s="78" t="s">
        <v>795</v>
      </c>
      <c r="AE34" s="78">
        <v>615</v>
      </c>
      <c r="AF34" s="78">
        <v>8200</v>
      </c>
      <c r="AG34" s="78">
        <v>60624</v>
      </c>
      <c r="AH34" s="78">
        <v>346009</v>
      </c>
      <c r="AI34" s="78"/>
      <c r="AJ34" s="78" t="s">
        <v>907</v>
      </c>
      <c r="AK34" s="78" t="s">
        <v>1006</v>
      </c>
      <c r="AL34" s="83" t="s">
        <v>1076</v>
      </c>
      <c r="AM34" s="78"/>
      <c r="AN34" s="80">
        <v>43047.8281712963</v>
      </c>
      <c r="AO34" s="83" t="s">
        <v>1176</v>
      </c>
      <c r="AP34" s="78" t="b">
        <v>0</v>
      </c>
      <c r="AQ34" s="78" t="b">
        <v>0</v>
      </c>
      <c r="AR34" s="78" t="b">
        <v>1</v>
      </c>
      <c r="AS34" s="78"/>
      <c r="AT34" s="78">
        <v>23</v>
      </c>
      <c r="AU34" s="83" t="s">
        <v>1243</v>
      </c>
      <c r="AV34" s="78" t="b">
        <v>0</v>
      </c>
      <c r="AW34" s="78" t="s">
        <v>1321</v>
      </c>
      <c r="AX34" s="83" t="s">
        <v>1353</v>
      </c>
      <c r="AY34" s="78" t="s">
        <v>65</v>
      </c>
      <c r="AZ34" s="78" t="str">
        <f>REPLACE(INDEX(GroupVertices[Group],MATCH(Vertices[[#This Row],[Vertex]],GroupVertices[Vertex],0)),1,1,"")</f>
        <v>8</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278</v>
      </c>
      <c r="B35" s="65"/>
      <c r="C35" s="65" t="s">
        <v>64</v>
      </c>
      <c r="D35" s="66">
        <v>163.7896624040854</v>
      </c>
      <c r="E35" s="68"/>
      <c r="F35" s="100" t="s">
        <v>1269</v>
      </c>
      <c r="G35" s="65"/>
      <c r="H35" s="69" t="s">
        <v>278</v>
      </c>
      <c r="I35" s="70"/>
      <c r="J35" s="70"/>
      <c r="K35" s="69" t="s">
        <v>1466</v>
      </c>
      <c r="L35" s="73">
        <v>1</v>
      </c>
      <c r="M35" s="74">
        <v>9078.0400390625</v>
      </c>
      <c r="N35" s="74">
        <v>3249.675048828125</v>
      </c>
      <c r="O35" s="75"/>
      <c r="P35" s="76"/>
      <c r="Q35" s="76"/>
      <c r="R35" s="86"/>
      <c r="S35" s="48">
        <v>1</v>
      </c>
      <c r="T35" s="48">
        <v>0</v>
      </c>
      <c r="U35" s="49">
        <v>0</v>
      </c>
      <c r="V35" s="49">
        <v>0.2</v>
      </c>
      <c r="W35" s="49">
        <v>0</v>
      </c>
      <c r="X35" s="49">
        <v>0.69369</v>
      </c>
      <c r="Y35" s="49">
        <v>0</v>
      </c>
      <c r="Z35" s="49">
        <v>0</v>
      </c>
      <c r="AA35" s="71">
        <v>35</v>
      </c>
      <c r="AB35" s="71"/>
      <c r="AC35" s="72"/>
      <c r="AD35" s="78" t="s">
        <v>796</v>
      </c>
      <c r="AE35" s="78">
        <v>146</v>
      </c>
      <c r="AF35" s="78">
        <v>6554</v>
      </c>
      <c r="AG35" s="78">
        <v>23124</v>
      </c>
      <c r="AH35" s="78">
        <v>44579</v>
      </c>
      <c r="AI35" s="78"/>
      <c r="AJ35" s="78" t="s">
        <v>908</v>
      </c>
      <c r="AK35" s="78" t="s">
        <v>1007</v>
      </c>
      <c r="AL35" s="83" t="s">
        <v>1077</v>
      </c>
      <c r="AM35" s="78"/>
      <c r="AN35" s="80">
        <v>41653.678449074076</v>
      </c>
      <c r="AO35" s="83" t="s">
        <v>1177</v>
      </c>
      <c r="AP35" s="78" t="b">
        <v>0</v>
      </c>
      <c r="AQ35" s="78" t="b">
        <v>0</v>
      </c>
      <c r="AR35" s="78" t="b">
        <v>1</v>
      </c>
      <c r="AS35" s="78"/>
      <c r="AT35" s="78">
        <v>4</v>
      </c>
      <c r="AU35" s="83" t="s">
        <v>1243</v>
      </c>
      <c r="AV35" s="78" t="b">
        <v>0</v>
      </c>
      <c r="AW35" s="78" t="s">
        <v>1321</v>
      </c>
      <c r="AX35" s="83" t="s">
        <v>1354</v>
      </c>
      <c r="AY35" s="78" t="s">
        <v>65</v>
      </c>
      <c r="AZ35" s="78" t="str">
        <f>REPLACE(INDEX(GroupVertices[Group],MATCH(Vertices[[#This Row],[Vertex]],GroupVertices[Vertex],0)),1,1,"")</f>
        <v>8</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228</v>
      </c>
      <c r="B36" s="65"/>
      <c r="C36" s="65" t="s">
        <v>64</v>
      </c>
      <c r="D36" s="66">
        <v>162.1105909785863</v>
      </c>
      <c r="E36" s="68"/>
      <c r="F36" s="100" t="s">
        <v>1270</v>
      </c>
      <c r="G36" s="65"/>
      <c r="H36" s="69" t="s">
        <v>228</v>
      </c>
      <c r="I36" s="70"/>
      <c r="J36" s="70"/>
      <c r="K36" s="69" t="s">
        <v>1467</v>
      </c>
      <c r="L36" s="73">
        <v>563.0563959250449</v>
      </c>
      <c r="M36" s="74">
        <v>7617.82177734375</v>
      </c>
      <c r="N36" s="74">
        <v>829.3287963867188</v>
      </c>
      <c r="O36" s="75"/>
      <c r="P36" s="76"/>
      <c r="Q36" s="76"/>
      <c r="R36" s="86"/>
      <c r="S36" s="48">
        <v>0</v>
      </c>
      <c r="T36" s="48">
        <v>4</v>
      </c>
      <c r="U36" s="49">
        <v>362</v>
      </c>
      <c r="V36" s="49">
        <v>0.004329</v>
      </c>
      <c r="W36" s="49">
        <v>0.015336</v>
      </c>
      <c r="X36" s="49">
        <v>1.255843</v>
      </c>
      <c r="Y36" s="49">
        <v>0.08333333333333333</v>
      </c>
      <c r="Z36" s="49">
        <v>0</v>
      </c>
      <c r="AA36" s="71">
        <v>36</v>
      </c>
      <c r="AB36" s="71"/>
      <c r="AC36" s="72"/>
      <c r="AD36" s="78" t="s">
        <v>797</v>
      </c>
      <c r="AE36" s="78">
        <v>274</v>
      </c>
      <c r="AF36" s="78">
        <v>405</v>
      </c>
      <c r="AG36" s="78">
        <v>18463</v>
      </c>
      <c r="AH36" s="78">
        <v>12992</v>
      </c>
      <c r="AI36" s="78"/>
      <c r="AJ36" s="78" t="s">
        <v>909</v>
      </c>
      <c r="AK36" s="78"/>
      <c r="AL36" s="83" t="s">
        <v>1078</v>
      </c>
      <c r="AM36" s="78"/>
      <c r="AN36" s="80">
        <v>43623.62385416667</v>
      </c>
      <c r="AO36" s="83" t="s">
        <v>1178</v>
      </c>
      <c r="AP36" s="78" t="b">
        <v>1</v>
      </c>
      <c r="AQ36" s="78" t="b">
        <v>0</v>
      </c>
      <c r="AR36" s="78" t="b">
        <v>0</v>
      </c>
      <c r="AS36" s="78"/>
      <c r="AT36" s="78">
        <v>6</v>
      </c>
      <c r="AU36" s="78"/>
      <c r="AV36" s="78" t="b">
        <v>0</v>
      </c>
      <c r="AW36" s="78" t="s">
        <v>1321</v>
      </c>
      <c r="AX36" s="83" t="s">
        <v>1355</v>
      </c>
      <c r="AY36" s="78" t="s">
        <v>66</v>
      </c>
      <c r="AZ36" s="78" t="str">
        <f>REPLACE(INDEX(GroupVertices[Group],MATCH(Vertices[[#This Row],[Vertex]],GroupVertices[Vertex],0)),1,1,"")</f>
        <v>9</v>
      </c>
      <c r="BA36" s="48" t="s">
        <v>409</v>
      </c>
      <c r="BB36" s="48" t="s">
        <v>409</v>
      </c>
      <c r="BC36" s="48" t="s">
        <v>433</v>
      </c>
      <c r="BD36" s="48" t="s">
        <v>433</v>
      </c>
      <c r="BE36" s="48"/>
      <c r="BF36" s="48"/>
      <c r="BG36" s="116" t="s">
        <v>1907</v>
      </c>
      <c r="BH36" s="116" t="s">
        <v>1907</v>
      </c>
      <c r="BI36" s="116" t="s">
        <v>1961</v>
      </c>
      <c r="BJ36" s="116" t="s">
        <v>1961</v>
      </c>
      <c r="BK36" s="116">
        <v>0</v>
      </c>
      <c r="BL36" s="120">
        <v>0</v>
      </c>
      <c r="BM36" s="116">
        <v>0</v>
      </c>
      <c r="BN36" s="120">
        <v>0</v>
      </c>
      <c r="BO36" s="116">
        <v>0</v>
      </c>
      <c r="BP36" s="120">
        <v>0</v>
      </c>
      <c r="BQ36" s="116">
        <v>19</v>
      </c>
      <c r="BR36" s="120">
        <v>100</v>
      </c>
      <c r="BS36" s="116">
        <v>19</v>
      </c>
      <c r="BT36" s="2"/>
      <c r="BU36" s="3"/>
      <c r="BV36" s="3"/>
      <c r="BW36" s="3"/>
      <c r="BX36" s="3"/>
    </row>
    <row r="37" spans="1:76" ht="15">
      <c r="A37" s="64" t="s">
        <v>279</v>
      </c>
      <c r="B37" s="65"/>
      <c r="C37" s="65" t="s">
        <v>64</v>
      </c>
      <c r="D37" s="66">
        <v>165.67080129663108</v>
      </c>
      <c r="E37" s="68"/>
      <c r="F37" s="100" t="s">
        <v>1271</v>
      </c>
      <c r="G37" s="65"/>
      <c r="H37" s="69" t="s">
        <v>279</v>
      </c>
      <c r="I37" s="70"/>
      <c r="J37" s="70"/>
      <c r="K37" s="69" t="s">
        <v>1468</v>
      </c>
      <c r="L37" s="73">
        <v>1</v>
      </c>
      <c r="M37" s="74">
        <v>7617.82177734375</v>
      </c>
      <c r="N37" s="74">
        <v>1782.1746826171875</v>
      </c>
      <c r="O37" s="75"/>
      <c r="P37" s="76"/>
      <c r="Q37" s="76"/>
      <c r="R37" s="86"/>
      <c r="S37" s="48">
        <v>1</v>
      </c>
      <c r="T37" s="48">
        <v>0</v>
      </c>
      <c r="U37" s="49">
        <v>0</v>
      </c>
      <c r="V37" s="49">
        <v>0.003106</v>
      </c>
      <c r="W37" s="49">
        <v>0.001769</v>
      </c>
      <c r="X37" s="49">
        <v>0.416866</v>
      </c>
      <c r="Y37" s="49">
        <v>0</v>
      </c>
      <c r="Z37" s="49">
        <v>0</v>
      </c>
      <c r="AA37" s="71">
        <v>37</v>
      </c>
      <c r="AB37" s="71"/>
      <c r="AC37" s="72"/>
      <c r="AD37" s="78" t="s">
        <v>798</v>
      </c>
      <c r="AE37" s="78">
        <v>158</v>
      </c>
      <c r="AF37" s="78">
        <v>13443</v>
      </c>
      <c r="AG37" s="78">
        <v>13466</v>
      </c>
      <c r="AH37" s="78">
        <v>34</v>
      </c>
      <c r="AI37" s="78"/>
      <c r="AJ37" s="78" t="s">
        <v>910</v>
      </c>
      <c r="AK37" s="78" t="s">
        <v>1008</v>
      </c>
      <c r="AL37" s="83" t="s">
        <v>1079</v>
      </c>
      <c r="AM37" s="78"/>
      <c r="AN37" s="80">
        <v>39867.89854166667</v>
      </c>
      <c r="AO37" s="83" t="s">
        <v>1179</v>
      </c>
      <c r="AP37" s="78" t="b">
        <v>0</v>
      </c>
      <c r="AQ37" s="78" t="b">
        <v>0</v>
      </c>
      <c r="AR37" s="78" t="b">
        <v>0</v>
      </c>
      <c r="AS37" s="78"/>
      <c r="AT37" s="78">
        <v>314</v>
      </c>
      <c r="AU37" s="83" t="s">
        <v>1251</v>
      </c>
      <c r="AV37" s="78" t="b">
        <v>1</v>
      </c>
      <c r="AW37" s="78" t="s">
        <v>1321</v>
      </c>
      <c r="AX37" s="83" t="s">
        <v>1356</v>
      </c>
      <c r="AY37" s="78" t="s">
        <v>65</v>
      </c>
      <c r="AZ37" s="78" t="str">
        <f>REPLACE(INDEX(GroupVertices[Group],MATCH(Vertices[[#This Row],[Vertex]],GroupVertices[Vertex],0)),1,1,"")</f>
        <v>9</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280</v>
      </c>
      <c r="B38" s="65"/>
      <c r="C38" s="65" t="s">
        <v>64</v>
      </c>
      <c r="D38" s="66">
        <v>165.40401762730068</v>
      </c>
      <c r="E38" s="68"/>
      <c r="F38" s="100" t="s">
        <v>1272</v>
      </c>
      <c r="G38" s="65"/>
      <c r="H38" s="69" t="s">
        <v>280</v>
      </c>
      <c r="I38" s="70"/>
      <c r="J38" s="70"/>
      <c r="K38" s="69" t="s">
        <v>1469</v>
      </c>
      <c r="L38" s="73">
        <v>1</v>
      </c>
      <c r="M38" s="74">
        <v>8079.11376953125</v>
      </c>
      <c r="N38" s="74">
        <v>1782.1746826171875</v>
      </c>
      <c r="O38" s="75"/>
      <c r="P38" s="76"/>
      <c r="Q38" s="76"/>
      <c r="R38" s="86"/>
      <c r="S38" s="48">
        <v>1</v>
      </c>
      <c r="T38" s="48">
        <v>0</v>
      </c>
      <c r="U38" s="49">
        <v>0</v>
      </c>
      <c r="V38" s="49">
        <v>0.003106</v>
      </c>
      <c r="W38" s="49">
        <v>0.001769</v>
      </c>
      <c r="X38" s="49">
        <v>0.416866</v>
      </c>
      <c r="Y38" s="49">
        <v>0</v>
      </c>
      <c r="Z38" s="49">
        <v>0</v>
      </c>
      <c r="AA38" s="71">
        <v>38</v>
      </c>
      <c r="AB38" s="71"/>
      <c r="AC38" s="72"/>
      <c r="AD38" s="78" t="s">
        <v>799</v>
      </c>
      <c r="AE38" s="78">
        <v>3117</v>
      </c>
      <c r="AF38" s="78">
        <v>12466</v>
      </c>
      <c r="AG38" s="78">
        <v>39334</v>
      </c>
      <c r="AH38" s="78">
        <v>8356</v>
      </c>
      <c r="AI38" s="78"/>
      <c r="AJ38" s="78" t="s">
        <v>911</v>
      </c>
      <c r="AK38" s="78" t="s">
        <v>1008</v>
      </c>
      <c r="AL38" s="83" t="s">
        <v>1080</v>
      </c>
      <c r="AM38" s="78"/>
      <c r="AN38" s="80">
        <v>40634.636041666665</v>
      </c>
      <c r="AO38" s="83" t="s">
        <v>1180</v>
      </c>
      <c r="AP38" s="78" t="b">
        <v>1</v>
      </c>
      <c r="AQ38" s="78" t="b">
        <v>0</v>
      </c>
      <c r="AR38" s="78" t="b">
        <v>1</v>
      </c>
      <c r="AS38" s="78"/>
      <c r="AT38" s="78">
        <v>980</v>
      </c>
      <c r="AU38" s="83" t="s">
        <v>1243</v>
      </c>
      <c r="AV38" s="78" t="b">
        <v>1</v>
      </c>
      <c r="AW38" s="78" t="s">
        <v>1321</v>
      </c>
      <c r="AX38" s="83" t="s">
        <v>1357</v>
      </c>
      <c r="AY38" s="78" t="s">
        <v>65</v>
      </c>
      <c r="AZ38" s="78" t="str">
        <f>REPLACE(INDEX(GroupVertices[Group],MATCH(Vertices[[#This Row],[Vertex]],GroupVertices[Vertex],0)),1,1,"")</f>
        <v>9</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229</v>
      </c>
      <c r="B39" s="65"/>
      <c r="C39" s="65" t="s">
        <v>64</v>
      </c>
      <c r="D39" s="66">
        <v>162.06580845886245</v>
      </c>
      <c r="E39" s="68"/>
      <c r="F39" s="100" t="s">
        <v>487</v>
      </c>
      <c r="G39" s="65"/>
      <c r="H39" s="69" t="s">
        <v>229</v>
      </c>
      <c r="I39" s="70"/>
      <c r="J39" s="70"/>
      <c r="K39" s="69" t="s">
        <v>1470</v>
      </c>
      <c r="L39" s="73">
        <v>1</v>
      </c>
      <c r="M39" s="74">
        <v>2580.286865234375</v>
      </c>
      <c r="N39" s="74">
        <v>6715.22802734375</v>
      </c>
      <c r="O39" s="75"/>
      <c r="P39" s="76"/>
      <c r="Q39" s="76"/>
      <c r="R39" s="86"/>
      <c r="S39" s="48">
        <v>0</v>
      </c>
      <c r="T39" s="48">
        <v>2</v>
      </c>
      <c r="U39" s="49">
        <v>0</v>
      </c>
      <c r="V39" s="49">
        <v>0.004255</v>
      </c>
      <c r="W39" s="49">
        <v>0.014928</v>
      </c>
      <c r="X39" s="49">
        <v>0.547171</v>
      </c>
      <c r="Y39" s="49">
        <v>0.5</v>
      </c>
      <c r="Z39" s="49">
        <v>0</v>
      </c>
      <c r="AA39" s="71">
        <v>39</v>
      </c>
      <c r="AB39" s="71"/>
      <c r="AC39" s="72"/>
      <c r="AD39" s="78" t="s">
        <v>800</v>
      </c>
      <c r="AE39" s="78">
        <v>197</v>
      </c>
      <c r="AF39" s="78">
        <v>241</v>
      </c>
      <c r="AG39" s="78">
        <v>16109</v>
      </c>
      <c r="AH39" s="78">
        <v>456</v>
      </c>
      <c r="AI39" s="78"/>
      <c r="AJ39" s="78" t="s">
        <v>912</v>
      </c>
      <c r="AK39" s="78"/>
      <c r="AL39" s="78"/>
      <c r="AM39" s="78"/>
      <c r="AN39" s="80">
        <v>40391.39844907408</v>
      </c>
      <c r="AO39" s="78"/>
      <c r="AP39" s="78" t="b">
        <v>0</v>
      </c>
      <c r="AQ39" s="78" t="b">
        <v>0</v>
      </c>
      <c r="AR39" s="78" t="b">
        <v>0</v>
      </c>
      <c r="AS39" s="78"/>
      <c r="AT39" s="78">
        <v>40</v>
      </c>
      <c r="AU39" s="83" t="s">
        <v>1250</v>
      </c>
      <c r="AV39" s="78" t="b">
        <v>0</v>
      </c>
      <c r="AW39" s="78" t="s">
        <v>1321</v>
      </c>
      <c r="AX39" s="83" t="s">
        <v>1358</v>
      </c>
      <c r="AY39" s="78" t="s">
        <v>66</v>
      </c>
      <c r="AZ39" s="78" t="str">
        <f>REPLACE(INDEX(GroupVertices[Group],MATCH(Vertices[[#This Row],[Vertex]],GroupVertices[Vertex],0)),1,1,"")</f>
        <v>1</v>
      </c>
      <c r="BA39" s="48" t="s">
        <v>410</v>
      </c>
      <c r="BB39" s="48" t="s">
        <v>410</v>
      </c>
      <c r="BC39" s="48" t="s">
        <v>434</v>
      </c>
      <c r="BD39" s="48" t="s">
        <v>434</v>
      </c>
      <c r="BE39" s="48"/>
      <c r="BF39" s="48"/>
      <c r="BG39" s="116" t="s">
        <v>1908</v>
      </c>
      <c r="BH39" s="116" t="s">
        <v>1908</v>
      </c>
      <c r="BI39" s="116" t="s">
        <v>1962</v>
      </c>
      <c r="BJ39" s="116" t="s">
        <v>1962</v>
      </c>
      <c r="BK39" s="116">
        <v>0</v>
      </c>
      <c r="BL39" s="120">
        <v>0</v>
      </c>
      <c r="BM39" s="116">
        <v>2</v>
      </c>
      <c r="BN39" s="120">
        <v>10.526315789473685</v>
      </c>
      <c r="BO39" s="116">
        <v>1</v>
      </c>
      <c r="BP39" s="120">
        <v>5.2631578947368425</v>
      </c>
      <c r="BQ39" s="116">
        <v>17</v>
      </c>
      <c r="BR39" s="120">
        <v>89.47368421052632</v>
      </c>
      <c r="BS39" s="116">
        <v>19</v>
      </c>
      <c r="BT39" s="2"/>
      <c r="BU39" s="3"/>
      <c r="BV39" s="3"/>
      <c r="BW39" s="3"/>
      <c r="BX39" s="3"/>
    </row>
    <row r="40" spans="1:76" ht="15">
      <c r="A40" s="64" t="s">
        <v>230</v>
      </c>
      <c r="B40" s="65"/>
      <c r="C40" s="65" t="s">
        <v>64</v>
      </c>
      <c r="D40" s="66">
        <v>162.04614784044713</v>
      </c>
      <c r="E40" s="68"/>
      <c r="F40" s="100" t="s">
        <v>488</v>
      </c>
      <c r="G40" s="65"/>
      <c r="H40" s="69" t="s">
        <v>230</v>
      </c>
      <c r="I40" s="70"/>
      <c r="J40" s="70"/>
      <c r="K40" s="69" t="s">
        <v>1471</v>
      </c>
      <c r="L40" s="73">
        <v>1</v>
      </c>
      <c r="M40" s="74">
        <v>3267.841796875</v>
      </c>
      <c r="N40" s="74">
        <v>8539.322265625</v>
      </c>
      <c r="O40" s="75"/>
      <c r="P40" s="76"/>
      <c r="Q40" s="76"/>
      <c r="R40" s="86"/>
      <c r="S40" s="48">
        <v>0</v>
      </c>
      <c r="T40" s="48">
        <v>2</v>
      </c>
      <c r="U40" s="49">
        <v>0</v>
      </c>
      <c r="V40" s="49">
        <v>0.004255</v>
      </c>
      <c r="W40" s="49">
        <v>0.014928</v>
      </c>
      <c r="X40" s="49">
        <v>0.547171</v>
      </c>
      <c r="Y40" s="49">
        <v>0.5</v>
      </c>
      <c r="Z40" s="49">
        <v>0</v>
      </c>
      <c r="AA40" s="71">
        <v>40</v>
      </c>
      <c r="AB40" s="71"/>
      <c r="AC40" s="72"/>
      <c r="AD40" s="78" t="s">
        <v>801</v>
      </c>
      <c r="AE40" s="78">
        <v>292</v>
      </c>
      <c r="AF40" s="78">
        <v>169</v>
      </c>
      <c r="AG40" s="78">
        <v>1872</v>
      </c>
      <c r="AH40" s="78">
        <v>643</v>
      </c>
      <c r="AI40" s="78"/>
      <c r="AJ40" s="78" t="s">
        <v>913</v>
      </c>
      <c r="AK40" s="78" t="s">
        <v>1009</v>
      </c>
      <c r="AL40" s="83" t="s">
        <v>1081</v>
      </c>
      <c r="AM40" s="78"/>
      <c r="AN40" s="80">
        <v>42003.671898148146</v>
      </c>
      <c r="AO40" s="83" t="s">
        <v>1181</v>
      </c>
      <c r="AP40" s="78" t="b">
        <v>1</v>
      </c>
      <c r="AQ40" s="78" t="b">
        <v>0</v>
      </c>
      <c r="AR40" s="78" t="b">
        <v>0</v>
      </c>
      <c r="AS40" s="78"/>
      <c r="AT40" s="78">
        <v>5</v>
      </c>
      <c r="AU40" s="83" t="s">
        <v>1243</v>
      </c>
      <c r="AV40" s="78" t="b">
        <v>0</v>
      </c>
      <c r="AW40" s="78" t="s">
        <v>1321</v>
      </c>
      <c r="AX40" s="83" t="s">
        <v>1359</v>
      </c>
      <c r="AY40" s="78" t="s">
        <v>66</v>
      </c>
      <c r="AZ40" s="78" t="str">
        <f>REPLACE(INDEX(GroupVertices[Group],MATCH(Vertices[[#This Row],[Vertex]],GroupVertices[Vertex],0)),1,1,"")</f>
        <v>1</v>
      </c>
      <c r="BA40" s="48"/>
      <c r="BB40" s="48"/>
      <c r="BC40" s="48"/>
      <c r="BD40" s="48"/>
      <c r="BE40" s="48"/>
      <c r="BF40" s="48"/>
      <c r="BG40" s="116" t="s">
        <v>1909</v>
      </c>
      <c r="BH40" s="116" t="s">
        <v>1909</v>
      </c>
      <c r="BI40" s="116" t="s">
        <v>1963</v>
      </c>
      <c r="BJ40" s="116" t="s">
        <v>1963</v>
      </c>
      <c r="BK40" s="116">
        <v>0</v>
      </c>
      <c r="BL40" s="120">
        <v>0</v>
      </c>
      <c r="BM40" s="116">
        <v>0</v>
      </c>
      <c r="BN40" s="120">
        <v>0</v>
      </c>
      <c r="BO40" s="116">
        <v>0</v>
      </c>
      <c r="BP40" s="120">
        <v>0</v>
      </c>
      <c r="BQ40" s="116">
        <v>5</v>
      </c>
      <c r="BR40" s="120">
        <v>100</v>
      </c>
      <c r="BS40" s="116">
        <v>5</v>
      </c>
      <c r="BT40" s="2"/>
      <c r="BU40" s="3"/>
      <c r="BV40" s="3"/>
      <c r="BW40" s="3"/>
      <c r="BX40" s="3"/>
    </row>
    <row r="41" spans="1:76" ht="15">
      <c r="A41" s="64" t="s">
        <v>231</v>
      </c>
      <c r="B41" s="65"/>
      <c r="C41" s="65" t="s">
        <v>64</v>
      </c>
      <c r="D41" s="66">
        <v>162.45328648013148</v>
      </c>
      <c r="E41" s="68"/>
      <c r="F41" s="100" t="s">
        <v>489</v>
      </c>
      <c r="G41" s="65"/>
      <c r="H41" s="69" t="s">
        <v>231</v>
      </c>
      <c r="I41" s="70"/>
      <c r="J41" s="70"/>
      <c r="K41" s="69" t="s">
        <v>1472</v>
      </c>
      <c r="L41" s="73">
        <v>1</v>
      </c>
      <c r="M41" s="74">
        <v>8239.375</v>
      </c>
      <c r="N41" s="74">
        <v>6033.22021484375</v>
      </c>
      <c r="O41" s="75"/>
      <c r="P41" s="76"/>
      <c r="Q41" s="76"/>
      <c r="R41" s="86"/>
      <c r="S41" s="48">
        <v>1</v>
      </c>
      <c r="T41" s="48">
        <v>1</v>
      </c>
      <c r="U41" s="49">
        <v>0</v>
      </c>
      <c r="V41" s="49">
        <v>0</v>
      </c>
      <c r="W41" s="49">
        <v>0</v>
      </c>
      <c r="X41" s="49">
        <v>0.999995</v>
      </c>
      <c r="Y41" s="49">
        <v>0</v>
      </c>
      <c r="Z41" s="49" t="s">
        <v>1610</v>
      </c>
      <c r="AA41" s="71">
        <v>41</v>
      </c>
      <c r="AB41" s="71"/>
      <c r="AC41" s="72"/>
      <c r="AD41" s="78" t="s">
        <v>802</v>
      </c>
      <c r="AE41" s="78">
        <v>1973</v>
      </c>
      <c r="AF41" s="78">
        <v>1660</v>
      </c>
      <c r="AG41" s="78">
        <v>3542</v>
      </c>
      <c r="AH41" s="78">
        <v>5458</v>
      </c>
      <c r="AI41" s="78"/>
      <c r="AJ41" s="78" t="s">
        <v>914</v>
      </c>
      <c r="AK41" s="78" t="s">
        <v>1010</v>
      </c>
      <c r="AL41" s="83" t="s">
        <v>1082</v>
      </c>
      <c r="AM41" s="78"/>
      <c r="AN41" s="80">
        <v>39952.38943287037</v>
      </c>
      <c r="AO41" s="83" t="s">
        <v>1182</v>
      </c>
      <c r="AP41" s="78" t="b">
        <v>0</v>
      </c>
      <c r="AQ41" s="78" t="b">
        <v>0</v>
      </c>
      <c r="AR41" s="78" t="b">
        <v>1</v>
      </c>
      <c r="AS41" s="78"/>
      <c r="AT41" s="78">
        <v>67</v>
      </c>
      <c r="AU41" s="83" t="s">
        <v>1252</v>
      </c>
      <c r="AV41" s="78" t="b">
        <v>0</v>
      </c>
      <c r="AW41" s="78" t="s">
        <v>1321</v>
      </c>
      <c r="AX41" s="83" t="s">
        <v>1360</v>
      </c>
      <c r="AY41" s="78" t="s">
        <v>66</v>
      </c>
      <c r="AZ41" s="78" t="str">
        <f>REPLACE(INDEX(GroupVertices[Group],MATCH(Vertices[[#This Row],[Vertex]],GroupVertices[Vertex],0)),1,1,"")</f>
        <v>4</v>
      </c>
      <c r="BA41" s="48" t="s">
        <v>408</v>
      </c>
      <c r="BB41" s="48" t="s">
        <v>408</v>
      </c>
      <c r="BC41" s="48" t="s">
        <v>432</v>
      </c>
      <c r="BD41" s="48" t="s">
        <v>432</v>
      </c>
      <c r="BE41" s="48" t="s">
        <v>448</v>
      </c>
      <c r="BF41" s="48" t="s">
        <v>448</v>
      </c>
      <c r="BG41" s="116" t="s">
        <v>1910</v>
      </c>
      <c r="BH41" s="116" t="s">
        <v>1910</v>
      </c>
      <c r="BI41" s="116" t="s">
        <v>1964</v>
      </c>
      <c r="BJ41" s="116" t="s">
        <v>1964</v>
      </c>
      <c r="BK41" s="116">
        <v>0</v>
      </c>
      <c r="BL41" s="120">
        <v>0</v>
      </c>
      <c r="BM41" s="116">
        <v>2</v>
      </c>
      <c r="BN41" s="120">
        <v>11.11111111111111</v>
      </c>
      <c r="BO41" s="116">
        <v>0</v>
      </c>
      <c r="BP41" s="120">
        <v>0</v>
      </c>
      <c r="BQ41" s="116">
        <v>16</v>
      </c>
      <c r="BR41" s="120">
        <v>88.88888888888889</v>
      </c>
      <c r="BS41" s="116">
        <v>18</v>
      </c>
      <c r="BT41" s="2"/>
      <c r="BU41" s="3"/>
      <c r="BV41" s="3"/>
      <c r="BW41" s="3"/>
      <c r="BX41" s="3"/>
    </row>
    <row r="42" spans="1:76" ht="15">
      <c r="A42" s="64" t="s">
        <v>232</v>
      </c>
      <c r="B42" s="65"/>
      <c r="C42" s="65" t="s">
        <v>64</v>
      </c>
      <c r="D42" s="66">
        <v>162.01010337335234</v>
      </c>
      <c r="E42" s="68"/>
      <c r="F42" s="100" t="s">
        <v>490</v>
      </c>
      <c r="G42" s="65"/>
      <c r="H42" s="69" t="s">
        <v>232</v>
      </c>
      <c r="I42" s="70"/>
      <c r="J42" s="70"/>
      <c r="K42" s="69" t="s">
        <v>1473</v>
      </c>
      <c r="L42" s="73">
        <v>283.5808399402159</v>
      </c>
      <c r="M42" s="74">
        <v>3814.3134765625</v>
      </c>
      <c r="N42" s="74">
        <v>6295.67529296875</v>
      </c>
      <c r="O42" s="75"/>
      <c r="P42" s="76"/>
      <c r="Q42" s="76"/>
      <c r="R42" s="86"/>
      <c r="S42" s="48">
        <v>0</v>
      </c>
      <c r="T42" s="48">
        <v>3</v>
      </c>
      <c r="U42" s="49">
        <v>182</v>
      </c>
      <c r="V42" s="49">
        <v>0.004292</v>
      </c>
      <c r="W42" s="49">
        <v>0.01513</v>
      </c>
      <c r="X42" s="49">
        <v>0.888699</v>
      </c>
      <c r="Y42" s="49">
        <v>0.16666666666666666</v>
      </c>
      <c r="Z42" s="49">
        <v>0</v>
      </c>
      <c r="AA42" s="71">
        <v>42</v>
      </c>
      <c r="AB42" s="71"/>
      <c r="AC42" s="72"/>
      <c r="AD42" s="78" t="s">
        <v>803</v>
      </c>
      <c r="AE42" s="78">
        <v>272</v>
      </c>
      <c r="AF42" s="78">
        <v>37</v>
      </c>
      <c r="AG42" s="78">
        <v>434</v>
      </c>
      <c r="AH42" s="78">
        <v>7153</v>
      </c>
      <c r="AI42" s="78"/>
      <c r="AJ42" s="78" t="s">
        <v>915</v>
      </c>
      <c r="AK42" s="78" t="s">
        <v>1011</v>
      </c>
      <c r="AL42" s="83" t="s">
        <v>1083</v>
      </c>
      <c r="AM42" s="78"/>
      <c r="AN42" s="80">
        <v>42979.86394675926</v>
      </c>
      <c r="AO42" s="78"/>
      <c r="AP42" s="78" t="b">
        <v>0</v>
      </c>
      <c r="AQ42" s="78" t="b">
        <v>0</v>
      </c>
      <c r="AR42" s="78" t="b">
        <v>0</v>
      </c>
      <c r="AS42" s="78"/>
      <c r="AT42" s="78">
        <v>0</v>
      </c>
      <c r="AU42" s="83" t="s">
        <v>1243</v>
      </c>
      <c r="AV42" s="78" t="b">
        <v>0</v>
      </c>
      <c r="AW42" s="78" t="s">
        <v>1321</v>
      </c>
      <c r="AX42" s="83" t="s">
        <v>1361</v>
      </c>
      <c r="AY42" s="78" t="s">
        <v>66</v>
      </c>
      <c r="AZ42" s="78" t="str">
        <f>REPLACE(INDEX(GroupVertices[Group],MATCH(Vertices[[#This Row],[Vertex]],GroupVertices[Vertex],0)),1,1,"")</f>
        <v>1</v>
      </c>
      <c r="BA42" s="48"/>
      <c r="BB42" s="48"/>
      <c r="BC42" s="48"/>
      <c r="BD42" s="48"/>
      <c r="BE42" s="48"/>
      <c r="BF42" s="48"/>
      <c r="BG42" s="116" t="s">
        <v>1911</v>
      </c>
      <c r="BH42" s="116" t="s">
        <v>1911</v>
      </c>
      <c r="BI42" s="116" t="s">
        <v>1965</v>
      </c>
      <c r="BJ42" s="116" t="s">
        <v>1965</v>
      </c>
      <c r="BK42" s="116">
        <v>0</v>
      </c>
      <c r="BL42" s="120">
        <v>0</v>
      </c>
      <c r="BM42" s="116">
        <v>1</v>
      </c>
      <c r="BN42" s="120">
        <v>11.11111111111111</v>
      </c>
      <c r="BO42" s="116">
        <v>0</v>
      </c>
      <c r="BP42" s="120">
        <v>0</v>
      </c>
      <c r="BQ42" s="116">
        <v>8</v>
      </c>
      <c r="BR42" s="120">
        <v>88.88888888888889</v>
      </c>
      <c r="BS42" s="116">
        <v>9</v>
      </c>
      <c r="BT42" s="2"/>
      <c r="BU42" s="3"/>
      <c r="BV42" s="3"/>
      <c r="BW42" s="3"/>
      <c r="BX42" s="3"/>
    </row>
    <row r="43" spans="1:76" ht="15">
      <c r="A43" s="64" t="s">
        <v>281</v>
      </c>
      <c r="B43" s="65"/>
      <c r="C43" s="65" t="s">
        <v>64</v>
      </c>
      <c r="D43" s="66">
        <v>162.00546128289315</v>
      </c>
      <c r="E43" s="68"/>
      <c r="F43" s="100" t="s">
        <v>1273</v>
      </c>
      <c r="G43" s="65"/>
      <c r="H43" s="69" t="s">
        <v>281</v>
      </c>
      <c r="I43" s="70"/>
      <c r="J43" s="70"/>
      <c r="K43" s="69" t="s">
        <v>1474</v>
      </c>
      <c r="L43" s="73">
        <v>1</v>
      </c>
      <c r="M43" s="74">
        <v>4583.11962890625</v>
      </c>
      <c r="N43" s="74">
        <v>4999.5</v>
      </c>
      <c r="O43" s="75"/>
      <c r="P43" s="76"/>
      <c r="Q43" s="76"/>
      <c r="R43" s="86"/>
      <c r="S43" s="48">
        <v>1</v>
      </c>
      <c r="T43" s="48">
        <v>0</v>
      </c>
      <c r="U43" s="49">
        <v>0</v>
      </c>
      <c r="V43" s="49">
        <v>0.003086</v>
      </c>
      <c r="W43" s="49">
        <v>0.001745</v>
      </c>
      <c r="X43" s="49">
        <v>0.401798</v>
      </c>
      <c r="Y43" s="49">
        <v>0</v>
      </c>
      <c r="Z43" s="49">
        <v>0</v>
      </c>
      <c r="AA43" s="71">
        <v>43</v>
      </c>
      <c r="AB43" s="71"/>
      <c r="AC43" s="72"/>
      <c r="AD43" s="78" t="s">
        <v>804</v>
      </c>
      <c r="AE43" s="78">
        <v>287</v>
      </c>
      <c r="AF43" s="78">
        <v>20</v>
      </c>
      <c r="AG43" s="78">
        <v>7606</v>
      </c>
      <c r="AH43" s="78">
        <v>3773</v>
      </c>
      <c r="AI43" s="78"/>
      <c r="AJ43" s="78" t="s">
        <v>916</v>
      </c>
      <c r="AK43" s="78" t="s">
        <v>1012</v>
      </c>
      <c r="AL43" s="83" t="s">
        <v>1084</v>
      </c>
      <c r="AM43" s="78"/>
      <c r="AN43" s="80">
        <v>39987.17984953704</v>
      </c>
      <c r="AO43" s="83" t="s">
        <v>1183</v>
      </c>
      <c r="AP43" s="78" t="b">
        <v>0</v>
      </c>
      <c r="AQ43" s="78" t="b">
        <v>0</v>
      </c>
      <c r="AR43" s="78" t="b">
        <v>1</v>
      </c>
      <c r="AS43" s="78"/>
      <c r="AT43" s="78">
        <v>0</v>
      </c>
      <c r="AU43" s="83" t="s">
        <v>1249</v>
      </c>
      <c r="AV43" s="78" t="b">
        <v>0</v>
      </c>
      <c r="AW43" s="78" t="s">
        <v>1321</v>
      </c>
      <c r="AX43" s="83" t="s">
        <v>1362</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233</v>
      </c>
      <c r="B44" s="65"/>
      <c r="C44" s="65" t="s">
        <v>64</v>
      </c>
      <c r="D44" s="66">
        <v>162.1157791973348</v>
      </c>
      <c r="E44" s="68"/>
      <c r="F44" s="100" t="s">
        <v>491</v>
      </c>
      <c r="G44" s="65"/>
      <c r="H44" s="69" t="s">
        <v>233</v>
      </c>
      <c r="I44" s="70"/>
      <c r="J44" s="70"/>
      <c r="K44" s="69" t="s">
        <v>1475</v>
      </c>
      <c r="L44" s="73">
        <v>1</v>
      </c>
      <c r="M44" s="74">
        <v>9491.1455078125</v>
      </c>
      <c r="N44" s="74">
        <v>8097.71923828125</v>
      </c>
      <c r="O44" s="75"/>
      <c r="P44" s="76"/>
      <c r="Q44" s="76"/>
      <c r="R44" s="86"/>
      <c r="S44" s="48">
        <v>1</v>
      </c>
      <c r="T44" s="48">
        <v>1</v>
      </c>
      <c r="U44" s="49">
        <v>0</v>
      </c>
      <c r="V44" s="49">
        <v>0</v>
      </c>
      <c r="W44" s="49">
        <v>0</v>
      </c>
      <c r="X44" s="49">
        <v>0.999995</v>
      </c>
      <c r="Y44" s="49">
        <v>0</v>
      </c>
      <c r="Z44" s="49" t="s">
        <v>1610</v>
      </c>
      <c r="AA44" s="71">
        <v>44</v>
      </c>
      <c r="AB44" s="71"/>
      <c r="AC44" s="72"/>
      <c r="AD44" s="78" t="s">
        <v>805</v>
      </c>
      <c r="AE44" s="78">
        <v>443</v>
      </c>
      <c r="AF44" s="78">
        <v>424</v>
      </c>
      <c r="AG44" s="78">
        <v>1029</v>
      </c>
      <c r="AH44" s="78">
        <v>555</v>
      </c>
      <c r="AI44" s="78"/>
      <c r="AJ44" s="78"/>
      <c r="AK44" s="78" t="s">
        <v>1013</v>
      </c>
      <c r="AL44" s="83" t="s">
        <v>1085</v>
      </c>
      <c r="AM44" s="78"/>
      <c r="AN44" s="80">
        <v>39832.6619212963</v>
      </c>
      <c r="AO44" s="83" t="s">
        <v>1184</v>
      </c>
      <c r="AP44" s="78" t="b">
        <v>0</v>
      </c>
      <c r="AQ44" s="78" t="b">
        <v>0</v>
      </c>
      <c r="AR44" s="78" t="b">
        <v>0</v>
      </c>
      <c r="AS44" s="78"/>
      <c r="AT44" s="78">
        <v>26</v>
      </c>
      <c r="AU44" s="83" t="s">
        <v>1252</v>
      </c>
      <c r="AV44" s="78" t="b">
        <v>0</v>
      </c>
      <c r="AW44" s="78" t="s">
        <v>1321</v>
      </c>
      <c r="AX44" s="83" t="s">
        <v>1363</v>
      </c>
      <c r="AY44" s="78" t="s">
        <v>66</v>
      </c>
      <c r="AZ44" s="78" t="str">
        <f>REPLACE(INDEX(GroupVertices[Group],MATCH(Vertices[[#This Row],[Vertex]],GroupVertices[Vertex],0)),1,1,"")</f>
        <v>4</v>
      </c>
      <c r="BA44" s="48" t="s">
        <v>408</v>
      </c>
      <c r="BB44" s="48" t="s">
        <v>408</v>
      </c>
      <c r="BC44" s="48" t="s">
        <v>432</v>
      </c>
      <c r="BD44" s="48" t="s">
        <v>432</v>
      </c>
      <c r="BE44" s="48" t="s">
        <v>449</v>
      </c>
      <c r="BF44" s="48" t="s">
        <v>449</v>
      </c>
      <c r="BG44" s="116" t="s">
        <v>1912</v>
      </c>
      <c r="BH44" s="116" t="s">
        <v>1912</v>
      </c>
      <c r="BI44" s="116" t="s">
        <v>705</v>
      </c>
      <c r="BJ44" s="116" t="s">
        <v>705</v>
      </c>
      <c r="BK44" s="116">
        <v>0</v>
      </c>
      <c r="BL44" s="120">
        <v>0</v>
      </c>
      <c r="BM44" s="116">
        <v>0</v>
      </c>
      <c r="BN44" s="120">
        <v>0</v>
      </c>
      <c r="BO44" s="116">
        <v>0</v>
      </c>
      <c r="BP44" s="120">
        <v>0</v>
      </c>
      <c r="BQ44" s="116">
        <v>1</v>
      </c>
      <c r="BR44" s="120">
        <v>100</v>
      </c>
      <c r="BS44" s="116">
        <v>1</v>
      </c>
      <c r="BT44" s="2"/>
      <c r="BU44" s="3"/>
      <c r="BV44" s="3"/>
      <c r="BW44" s="3"/>
      <c r="BX44" s="3"/>
    </row>
    <row r="45" spans="1:76" ht="15">
      <c r="A45" s="64" t="s">
        <v>234</v>
      </c>
      <c r="B45" s="65"/>
      <c r="C45" s="65" t="s">
        <v>64</v>
      </c>
      <c r="D45" s="66">
        <v>162.7391846395879</v>
      </c>
      <c r="E45" s="68"/>
      <c r="F45" s="100" t="s">
        <v>492</v>
      </c>
      <c r="G45" s="65"/>
      <c r="H45" s="69" t="s">
        <v>234</v>
      </c>
      <c r="I45" s="70"/>
      <c r="J45" s="70"/>
      <c r="K45" s="69" t="s">
        <v>1476</v>
      </c>
      <c r="L45" s="73">
        <v>1</v>
      </c>
      <c r="M45" s="74">
        <v>9527.9619140625</v>
      </c>
      <c r="N45" s="74">
        <v>1782.1746826171875</v>
      </c>
      <c r="O45" s="75"/>
      <c r="P45" s="76"/>
      <c r="Q45" s="76"/>
      <c r="R45" s="86"/>
      <c r="S45" s="48">
        <v>2</v>
      </c>
      <c r="T45" s="48">
        <v>1</v>
      </c>
      <c r="U45" s="49">
        <v>0</v>
      </c>
      <c r="V45" s="49">
        <v>1</v>
      </c>
      <c r="W45" s="49">
        <v>0</v>
      </c>
      <c r="X45" s="49">
        <v>1.298239</v>
      </c>
      <c r="Y45" s="49">
        <v>0</v>
      </c>
      <c r="Z45" s="49">
        <v>0</v>
      </c>
      <c r="AA45" s="71">
        <v>45</v>
      </c>
      <c r="AB45" s="71"/>
      <c r="AC45" s="72"/>
      <c r="AD45" s="78" t="s">
        <v>806</v>
      </c>
      <c r="AE45" s="78">
        <v>616</v>
      </c>
      <c r="AF45" s="78">
        <v>2707</v>
      </c>
      <c r="AG45" s="78">
        <v>3092</v>
      </c>
      <c r="AH45" s="78">
        <v>3391</v>
      </c>
      <c r="AI45" s="78"/>
      <c r="AJ45" s="78" t="s">
        <v>917</v>
      </c>
      <c r="AK45" s="78" t="s">
        <v>1008</v>
      </c>
      <c r="AL45" s="83" t="s">
        <v>1086</v>
      </c>
      <c r="AM45" s="78"/>
      <c r="AN45" s="80">
        <v>39983.34333333333</v>
      </c>
      <c r="AO45" s="83" t="s">
        <v>1185</v>
      </c>
      <c r="AP45" s="78" t="b">
        <v>0</v>
      </c>
      <c r="AQ45" s="78" t="b">
        <v>0</v>
      </c>
      <c r="AR45" s="78" t="b">
        <v>0</v>
      </c>
      <c r="AS45" s="78"/>
      <c r="AT45" s="78">
        <v>76</v>
      </c>
      <c r="AU45" s="83" t="s">
        <v>1243</v>
      </c>
      <c r="AV45" s="78" t="b">
        <v>0</v>
      </c>
      <c r="AW45" s="78" t="s">
        <v>1321</v>
      </c>
      <c r="AX45" s="83" t="s">
        <v>1364</v>
      </c>
      <c r="AY45" s="78" t="s">
        <v>66</v>
      </c>
      <c r="AZ45" s="78" t="str">
        <f>REPLACE(INDEX(GroupVertices[Group],MATCH(Vertices[[#This Row],[Vertex]],GroupVertices[Vertex],0)),1,1,"")</f>
        <v>10</v>
      </c>
      <c r="BA45" s="48" t="s">
        <v>408</v>
      </c>
      <c r="BB45" s="48" t="s">
        <v>408</v>
      </c>
      <c r="BC45" s="48" t="s">
        <v>432</v>
      </c>
      <c r="BD45" s="48" t="s">
        <v>432</v>
      </c>
      <c r="BE45" s="48"/>
      <c r="BF45" s="48"/>
      <c r="BG45" s="116" t="s">
        <v>1745</v>
      </c>
      <c r="BH45" s="116" t="s">
        <v>1745</v>
      </c>
      <c r="BI45" s="116" t="s">
        <v>1812</v>
      </c>
      <c r="BJ45" s="116" t="s">
        <v>1812</v>
      </c>
      <c r="BK45" s="116">
        <v>1</v>
      </c>
      <c r="BL45" s="120">
        <v>7.6923076923076925</v>
      </c>
      <c r="BM45" s="116">
        <v>0</v>
      </c>
      <c r="BN45" s="120">
        <v>0</v>
      </c>
      <c r="BO45" s="116">
        <v>0</v>
      </c>
      <c r="BP45" s="120">
        <v>0</v>
      </c>
      <c r="BQ45" s="116">
        <v>12</v>
      </c>
      <c r="BR45" s="120">
        <v>92.3076923076923</v>
      </c>
      <c r="BS45" s="116">
        <v>13</v>
      </c>
      <c r="BT45" s="2"/>
      <c r="BU45" s="3"/>
      <c r="BV45" s="3"/>
      <c r="BW45" s="3"/>
      <c r="BX45" s="3"/>
    </row>
    <row r="46" spans="1:76" ht="15">
      <c r="A46" s="64" t="s">
        <v>235</v>
      </c>
      <c r="B46" s="65"/>
      <c r="C46" s="65" t="s">
        <v>64</v>
      </c>
      <c r="D46" s="66">
        <v>163.72248862449965</v>
      </c>
      <c r="E46" s="68"/>
      <c r="F46" s="100" t="s">
        <v>493</v>
      </c>
      <c r="G46" s="65"/>
      <c r="H46" s="69" t="s">
        <v>235</v>
      </c>
      <c r="I46" s="70"/>
      <c r="J46" s="70"/>
      <c r="K46" s="69" t="s">
        <v>1477</v>
      </c>
      <c r="L46" s="73">
        <v>1</v>
      </c>
      <c r="M46" s="74">
        <v>9527.9619140625</v>
      </c>
      <c r="N46" s="74">
        <v>829.3287963867188</v>
      </c>
      <c r="O46" s="75"/>
      <c r="P46" s="76"/>
      <c r="Q46" s="76"/>
      <c r="R46" s="86"/>
      <c r="S46" s="48">
        <v>0</v>
      </c>
      <c r="T46" s="48">
        <v>1</v>
      </c>
      <c r="U46" s="49">
        <v>0</v>
      </c>
      <c r="V46" s="49">
        <v>1</v>
      </c>
      <c r="W46" s="49">
        <v>0</v>
      </c>
      <c r="X46" s="49">
        <v>0.701751</v>
      </c>
      <c r="Y46" s="49">
        <v>0</v>
      </c>
      <c r="Z46" s="49">
        <v>0</v>
      </c>
      <c r="AA46" s="71">
        <v>46</v>
      </c>
      <c r="AB46" s="71"/>
      <c r="AC46" s="72"/>
      <c r="AD46" s="78" t="s">
        <v>807</v>
      </c>
      <c r="AE46" s="78">
        <v>6566</v>
      </c>
      <c r="AF46" s="78">
        <v>6308</v>
      </c>
      <c r="AG46" s="78">
        <v>4818</v>
      </c>
      <c r="AH46" s="78">
        <v>80</v>
      </c>
      <c r="AI46" s="78"/>
      <c r="AJ46" s="78" t="s">
        <v>918</v>
      </c>
      <c r="AK46" s="78"/>
      <c r="AL46" s="78"/>
      <c r="AM46" s="78"/>
      <c r="AN46" s="80">
        <v>39907.660150462965</v>
      </c>
      <c r="AO46" s="78"/>
      <c r="AP46" s="78" t="b">
        <v>1</v>
      </c>
      <c r="AQ46" s="78" t="b">
        <v>0</v>
      </c>
      <c r="AR46" s="78" t="b">
        <v>1</v>
      </c>
      <c r="AS46" s="78"/>
      <c r="AT46" s="78">
        <v>196</v>
      </c>
      <c r="AU46" s="83" t="s">
        <v>1243</v>
      </c>
      <c r="AV46" s="78" t="b">
        <v>0</v>
      </c>
      <c r="AW46" s="78" t="s">
        <v>1321</v>
      </c>
      <c r="AX46" s="83" t="s">
        <v>1365</v>
      </c>
      <c r="AY46" s="78" t="s">
        <v>66</v>
      </c>
      <c r="AZ46" s="78" t="str">
        <f>REPLACE(INDEX(GroupVertices[Group],MATCH(Vertices[[#This Row],[Vertex]],GroupVertices[Vertex],0)),1,1,"")</f>
        <v>10</v>
      </c>
      <c r="BA46" s="48" t="s">
        <v>408</v>
      </c>
      <c r="BB46" s="48" t="s">
        <v>408</v>
      </c>
      <c r="BC46" s="48" t="s">
        <v>432</v>
      </c>
      <c r="BD46" s="48" t="s">
        <v>432</v>
      </c>
      <c r="BE46" s="48"/>
      <c r="BF46" s="48"/>
      <c r="BG46" s="116" t="s">
        <v>1913</v>
      </c>
      <c r="BH46" s="116" t="s">
        <v>1913</v>
      </c>
      <c r="BI46" s="116" t="s">
        <v>1966</v>
      </c>
      <c r="BJ46" s="116" t="s">
        <v>1966</v>
      </c>
      <c r="BK46" s="116">
        <v>1</v>
      </c>
      <c r="BL46" s="120">
        <v>6.666666666666667</v>
      </c>
      <c r="BM46" s="116">
        <v>0</v>
      </c>
      <c r="BN46" s="120">
        <v>0</v>
      </c>
      <c r="BO46" s="116">
        <v>0</v>
      </c>
      <c r="BP46" s="120">
        <v>0</v>
      </c>
      <c r="BQ46" s="116">
        <v>14</v>
      </c>
      <c r="BR46" s="120">
        <v>93.33333333333333</v>
      </c>
      <c r="BS46" s="116">
        <v>15</v>
      </c>
      <c r="BT46" s="2"/>
      <c r="BU46" s="3"/>
      <c r="BV46" s="3"/>
      <c r="BW46" s="3"/>
      <c r="BX46" s="3"/>
    </row>
    <row r="47" spans="1:76" ht="15">
      <c r="A47" s="64" t="s">
        <v>236</v>
      </c>
      <c r="B47" s="65"/>
      <c r="C47" s="65" t="s">
        <v>64</v>
      </c>
      <c r="D47" s="66">
        <v>164.11351647964923</v>
      </c>
      <c r="E47" s="68"/>
      <c r="F47" s="100" t="s">
        <v>494</v>
      </c>
      <c r="G47" s="65"/>
      <c r="H47" s="69" t="s">
        <v>236</v>
      </c>
      <c r="I47" s="70"/>
      <c r="J47" s="70"/>
      <c r="K47" s="69" t="s">
        <v>1478</v>
      </c>
      <c r="L47" s="73">
        <v>1672.2985170216266</v>
      </c>
      <c r="M47" s="74">
        <v>5842.29296875</v>
      </c>
      <c r="N47" s="74">
        <v>8050.3125</v>
      </c>
      <c r="O47" s="75"/>
      <c r="P47" s="76"/>
      <c r="Q47" s="76"/>
      <c r="R47" s="86"/>
      <c r="S47" s="48">
        <v>1</v>
      </c>
      <c r="T47" s="48">
        <v>14</v>
      </c>
      <c r="U47" s="49">
        <v>1076.422344</v>
      </c>
      <c r="V47" s="49">
        <v>0.004785</v>
      </c>
      <c r="W47" s="49">
        <v>0.035781</v>
      </c>
      <c r="X47" s="49">
        <v>3.467575</v>
      </c>
      <c r="Y47" s="49">
        <v>0.06666666666666667</v>
      </c>
      <c r="Z47" s="49">
        <v>0</v>
      </c>
      <c r="AA47" s="71">
        <v>47</v>
      </c>
      <c r="AB47" s="71"/>
      <c r="AC47" s="72"/>
      <c r="AD47" s="78" t="s">
        <v>808</v>
      </c>
      <c r="AE47" s="78">
        <v>800</v>
      </c>
      <c r="AF47" s="78">
        <v>7740</v>
      </c>
      <c r="AG47" s="78">
        <v>707</v>
      </c>
      <c r="AH47" s="78">
        <v>26192</v>
      </c>
      <c r="AI47" s="78"/>
      <c r="AJ47" s="78" t="s">
        <v>919</v>
      </c>
      <c r="AK47" s="78" t="s">
        <v>1014</v>
      </c>
      <c r="AL47" s="83" t="s">
        <v>1087</v>
      </c>
      <c r="AM47" s="78"/>
      <c r="AN47" s="80">
        <v>39661.36361111111</v>
      </c>
      <c r="AO47" s="83" t="s">
        <v>1186</v>
      </c>
      <c r="AP47" s="78" t="b">
        <v>0</v>
      </c>
      <c r="AQ47" s="78" t="b">
        <v>0</v>
      </c>
      <c r="AR47" s="78" t="b">
        <v>1</v>
      </c>
      <c r="AS47" s="78"/>
      <c r="AT47" s="78">
        <v>264</v>
      </c>
      <c r="AU47" s="83" t="s">
        <v>1243</v>
      </c>
      <c r="AV47" s="78" t="b">
        <v>1</v>
      </c>
      <c r="AW47" s="78" t="s">
        <v>1321</v>
      </c>
      <c r="AX47" s="83" t="s">
        <v>1366</v>
      </c>
      <c r="AY47" s="78" t="s">
        <v>66</v>
      </c>
      <c r="AZ47" s="78" t="str">
        <f>REPLACE(INDEX(GroupVertices[Group],MATCH(Vertices[[#This Row],[Vertex]],GroupVertices[Vertex],0)),1,1,"")</f>
        <v>3</v>
      </c>
      <c r="BA47" s="48"/>
      <c r="BB47" s="48"/>
      <c r="BC47" s="48"/>
      <c r="BD47" s="48"/>
      <c r="BE47" s="48" t="s">
        <v>450</v>
      </c>
      <c r="BF47" s="48" t="s">
        <v>450</v>
      </c>
      <c r="BG47" s="116" t="s">
        <v>1914</v>
      </c>
      <c r="BH47" s="116" t="s">
        <v>1939</v>
      </c>
      <c r="BI47" s="116" t="s">
        <v>1967</v>
      </c>
      <c r="BJ47" s="116" t="s">
        <v>1967</v>
      </c>
      <c r="BK47" s="116">
        <v>1</v>
      </c>
      <c r="BL47" s="120">
        <v>1.5873015873015872</v>
      </c>
      <c r="BM47" s="116">
        <v>0</v>
      </c>
      <c r="BN47" s="120">
        <v>0</v>
      </c>
      <c r="BO47" s="116">
        <v>0</v>
      </c>
      <c r="BP47" s="120">
        <v>0</v>
      </c>
      <c r="BQ47" s="116">
        <v>62</v>
      </c>
      <c r="BR47" s="120">
        <v>98.41269841269842</v>
      </c>
      <c r="BS47" s="116">
        <v>63</v>
      </c>
      <c r="BT47" s="2"/>
      <c r="BU47" s="3"/>
      <c r="BV47" s="3"/>
      <c r="BW47" s="3"/>
      <c r="BX47" s="3"/>
    </row>
    <row r="48" spans="1:76" ht="15">
      <c r="A48" s="64" t="s">
        <v>282</v>
      </c>
      <c r="B48" s="65"/>
      <c r="C48" s="65" t="s">
        <v>64</v>
      </c>
      <c r="D48" s="66">
        <v>168.39925823004904</v>
      </c>
      <c r="E48" s="68"/>
      <c r="F48" s="100" t="s">
        <v>1274</v>
      </c>
      <c r="G48" s="65"/>
      <c r="H48" s="69" t="s">
        <v>282</v>
      </c>
      <c r="I48" s="70"/>
      <c r="J48" s="70"/>
      <c r="K48" s="69" t="s">
        <v>1479</v>
      </c>
      <c r="L48" s="73">
        <v>1</v>
      </c>
      <c r="M48" s="74">
        <v>5100.20458984375</v>
      </c>
      <c r="N48" s="74">
        <v>7731.62451171875</v>
      </c>
      <c r="O48" s="75"/>
      <c r="P48" s="76"/>
      <c r="Q48" s="76"/>
      <c r="R48" s="86"/>
      <c r="S48" s="48">
        <v>1</v>
      </c>
      <c r="T48" s="48">
        <v>0</v>
      </c>
      <c r="U48" s="49">
        <v>0</v>
      </c>
      <c r="V48" s="49">
        <v>0.003333</v>
      </c>
      <c r="W48" s="49">
        <v>0.004128</v>
      </c>
      <c r="X48" s="49">
        <v>0.346496</v>
      </c>
      <c r="Y48" s="49">
        <v>0</v>
      </c>
      <c r="Z48" s="49">
        <v>0</v>
      </c>
      <c r="AA48" s="71">
        <v>48</v>
      </c>
      <c r="AB48" s="71"/>
      <c r="AC48" s="72"/>
      <c r="AD48" s="78" t="s">
        <v>809</v>
      </c>
      <c r="AE48" s="78">
        <v>14</v>
      </c>
      <c r="AF48" s="78">
        <v>23435</v>
      </c>
      <c r="AG48" s="78">
        <v>434</v>
      </c>
      <c r="AH48" s="78">
        <v>3</v>
      </c>
      <c r="AI48" s="78"/>
      <c r="AJ48" s="78"/>
      <c r="AK48" s="78"/>
      <c r="AL48" s="78"/>
      <c r="AM48" s="78"/>
      <c r="AN48" s="80">
        <v>41063.443923611114</v>
      </c>
      <c r="AO48" s="78"/>
      <c r="AP48" s="78" t="b">
        <v>1</v>
      </c>
      <c r="AQ48" s="78" t="b">
        <v>0</v>
      </c>
      <c r="AR48" s="78" t="b">
        <v>0</v>
      </c>
      <c r="AS48" s="78"/>
      <c r="AT48" s="78">
        <v>565</v>
      </c>
      <c r="AU48" s="83" t="s">
        <v>1243</v>
      </c>
      <c r="AV48" s="78" t="b">
        <v>0</v>
      </c>
      <c r="AW48" s="78" t="s">
        <v>1321</v>
      </c>
      <c r="AX48" s="83" t="s">
        <v>1367</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283</v>
      </c>
      <c r="B49" s="65"/>
      <c r="C49" s="65" t="s">
        <v>64</v>
      </c>
      <c r="D49" s="66">
        <v>164.21891923948704</v>
      </c>
      <c r="E49" s="68"/>
      <c r="F49" s="100" t="s">
        <v>1275</v>
      </c>
      <c r="G49" s="65"/>
      <c r="H49" s="69" t="s">
        <v>283</v>
      </c>
      <c r="I49" s="70"/>
      <c r="J49" s="70"/>
      <c r="K49" s="69" t="s">
        <v>1480</v>
      </c>
      <c r="L49" s="73">
        <v>1</v>
      </c>
      <c r="M49" s="74">
        <v>5959.2392578125</v>
      </c>
      <c r="N49" s="74">
        <v>9646.09375</v>
      </c>
      <c r="O49" s="75"/>
      <c r="P49" s="76"/>
      <c r="Q49" s="76"/>
      <c r="R49" s="86"/>
      <c r="S49" s="48">
        <v>1</v>
      </c>
      <c r="T49" s="48">
        <v>0</v>
      </c>
      <c r="U49" s="49">
        <v>0</v>
      </c>
      <c r="V49" s="49">
        <v>0.003333</v>
      </c>
      <c r="W49" s="49">
        <v>0.004128</v>
      </c>
      <c r="X49" s="49">
        <v>0.346496</v>
      </c>
      <c r="Y49" s="49">
        <v>0</v>
      </c>
      <c r="Z49" s="49">
        <v>0</v>
      </c>
      <c r="AA49" s="71">
        <v>49</v>
      </c>
      <c r="AB49" s="71"/>
      <c r="AC49" s="72"/>
      <c r="AD49" s="78" t="s">
        <v>810</v>
      </c>
      <c r="AE49" s="78">
        <v>172</v>
      </c>
      <c r="AF49" s="78">
        <v>8126</v>
      </c>
      <c r="AG49" s="78">
        <v>5386</v>
      </c>
      <c r="AH49" s="78">
        <v>3395</v>
      </c>
      <c r="AI49" s="78"/>
      <c r="AJ49" s="78" t="s">
        <v>920</v>
      </c>
      <c r="AK49" s="78" t="s">
        <v>1015</v>
      </c>
      <c r="AL49" s="83" t="s">
        <v>1088</v>
      </c>
      <c r="AM49" s="78"/>
      <c r="AN49" s="80">
        <v>40618.68380787037</v>
      </c>
      <c r="AO49" s="83" t="s">
        <v>1187</v>
      </c>
      <c r="AP49" s="78" t="b">
        <v>1</v>
      </c>
      <c r="AQ49" s="78" t="b">
        <v>0</v>
      </c>
      <c r="AR49" s="78" t="b">
        <v>1</v>
      </c>
      <c r="AS49" s="78"/>
      <c r="AT49" s="78">
        <v>252</v>
      </c>
      <c r="AU49" s="83" t="s">
        <v>1243</v>
      </c>
      <c r="AV49" s="78" t="b">
        <v>0</v>
      </c>
      <c r="AW49" s="78" t="s">
        <v>1321</v>
      </c>
      <c r="AX49" s="83" t="s">
        <v>1368</v>
      </c>
      <c r="AY49" s="78" t="s">
        <v>65</v>
      </c>
      <c r="AZ49" s="78" t="str">
        <f>REPLACE(INDEX(GroupVertices[Group],MATCH(Vertices[[#This Row],[Vertex]],GroupVertices[Vertex],0)),1,1,"")</f>
        <v>3</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284</v>
      </c>
      <c r="B50" s="65"/>
      <c r="C50" s="65" t="s">
        <v>64</v>
      </c>
      <c r="D50" s="66">
        <v>162.2263701759211</v>
      </c>
      <c r="E50" s="68"/>
      <c r="F50" s="100" t="s">
        <v>1276</v>
      </c>
      <c r="G50" s="65"/>
      <c r="H50" s="69" t="s">
        <v>284</v>
      </c>
      <c r="I50" s="70"/>
      <c r="J50" s="70"/>
      <c r="K50" s="69" t="s">
        <v>1481</v>
      </c>
      <c r="L50" s="73">
        <v>1</v>
      </c>
      <c r="M50" s="74">
        <v>5206.2373046875</v>
      </c>
      <c r="N50" s="74">
        <v>8635.1484375</v>
      </c>
      <c r="O50" s="75"/>
      <c r="P50" s="76"/>
      <c r="Q50" s="76"/>
      <c r="R50" s="86"/>
      <c r="S50" s="48">
        <v>1</v>
      </c>
      <c r="T50" s="48">
        <v>0</v>
      </c>
      <c r="U50" s="49">
        <v>0</v>
      </c>
      <c r="V50" s="49">
        <v>0.003333</v>
      </c>
      <c r="W50" s="49">
        <v>0.004128</v>
      </c>
      <c r="X50" s="49">
        <v>0.346496</v>
      </c>
      <c r="Y50" s="49">
        <v>0</v>
      </c>
      <c r="Z50" s="49">
        <v>0</v>
      </c>
      <c r="AA50" s="71">
        <v>50</v>
      </c>
      <c r="AB50" s="71"/>
      <c r="AC50" s="72"/>
      <c r="AD50" s="78" t="s">
        <v>811</v>
      </c>
      <c r="AE50" s="78">
        <v>29</v>
      </c>
      <c r="AF50" s="78">
        <v>829</v>
      </c>
      <c r="AG50" s="78">
        <v>12</v>
      </c>
      <c r="AH50" s="78">
        <v>6</v>
      </c>
      <c r="AI50" s="78">
        <v>-28800</v>
      </c>
      <c r="AJ50" s="78" t="s">
        <v>921</v>
      </c>
      <c r="AK50" s="78" t="s">
        <v>1016</v>
      </c>
      <c r="AL50" s="83" t="s">
        <v>1089</v>
      </c>
      <c r="AM50" s="78" t="s">
        <v>1147</v>
      </c>
      <c r="AN50" s="80">
        <v>39639.59943287037</v>
      </c>
      <c r="AO50" s="78"/>
      <c r="AP50" s="78" t="b">
        <v>1</v>
      </c>
      <c r="AQ50" s="78" t="b">
        <v>0</v>
      </c>
      <c r="AR50" s="78" t="b">
        <v>1</v>
      </c>
      <c r="AS50" s="78" t="s">
        <v>715</v>
      </c>
      <c r="AT50" s="78">
        <v>25</v>
      </c>
      <c r="AU50" s="83" t="s">
        <v>1243</v>
      </c>
      <c r="AV50" s="78" t="b">
        <v>0</v>
      </c>
      <c r="AW50" s="78" t="s">
        <v>1321</v>
      </c>
      <c r="AX50" s="83" t="s">
        <v>1369</v>
      </c>
      <c r="AY50" s="78" t="s">
        <v>65</v>
      </c>
      <c r="AZ50" s="78"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285</v>
      </c>
      <c r="B51" s="65"/>
      <c r="C51" s="65" t="s">
        <v>64</v>
      </c>
      <c r="D51" s="66">
        <v>162.65726539619067</v>
      </c>
      <c r="E51" s="68"/>
      <c r="F51" s="100" t="s">
        <v>1277</v>
      </c>
      <c r="G51" s="65"/>
      <c r="H51" s="69" t="s">
        <v>285</v>
      </c>
      <c r="I51" s="70"/>
      <c r="J51" s="70"/>
      <c r="K51" s="69" t="s">
        <v>1482</v>
      </c>
      <c r="L51" s="73">
        <v>1</v>
      </c>
      <c r="M51" s="74">
        <v>5518.2412109375</v>
      </c>
      <c r="N51" s="74">
        <v>9324.0078125</v>
      </c>
      <c r="O51" s="75"/>
      <c r="P51" s="76"/>
      <c r="Q51" s="76"/>
      <c r="R51" s="86"/>
      <c r="S51" s="48">
        <v>1</v>
      </c>
      <c r="T51" s="48">
        <v>0</v>
      </c>
      <c r="U51" s="49">
        <v>0</v>
      </c>
      <c r="V51" s="49">
        <v>0.003333</v>
      </c>
      <c r="W51" s="49">
        <v>0.004128</v>
      </c>
      <c r="X51" s="49">
        <v>0.346496</v>
      </c>
      <c r="Y51" s="49">
        <v>0</v>
      </c>
      <c r="Z51" s="49">
        <v>0</v>
      </c>
      <c r="AA51" s="71">
        <v>51</v>
      </c>
      <c r="AB51" s="71"/>
      <c r="AC51" s="72"/>
      <c r="AD51" s="78" t="s">
        <v>812</v>
      </c>
      <c r="AE51" s="78">
        <v>155</v>
      </c>
      <c r="AF51" s="78">
        <v>2407</v>
      </c>
      <c r="AG51" s="78">
        <v>2563</v>
      </c>
      <c r="AH51" s="78">
        <v>177</v>
      </c>
      <c r="AI51" s="78"/>
      <c r="AJ51" s="78" t="s">
        <v>922</v>
      </c>
      <c r="AK51" s="78" t="s">
        <v>1017</v>
      </c>
      <c r="AL51" s="83" t="s">
        <v>1090</v>
      </c>
      <c r="AM51" s="78"/>
      <c r="AN51" s="80">
        <v>41020.76327546296</v>
      </c>
      <c r="AO51" s="83" t="s">
        <v>1188</v>
      </c>
      <c r="AP51" s="78" t="b">
        <v>1</v>
      </c>
      <c r="AQ51" s="78" t="b">
        <v>0</v>
      </c>
      <c r="AR51" s="78" t="b">
        <v>0</v>
      </c>
      <c r="AS51" s="78"/>
      <c r="AT51" s="78">
        <v>49</v>
      </c>
      <c r="AU51" s="83" t="s">
        <v>1243</v>
      </c>
      <c r="AV51" s="78" t="b">
        <v>0</v>
      </c>
      <c r="AW51" s="78" t="s">
        <v>1321</v>
      </c>
      <c r="AX51" s="83" t="s">
        <v>1370</v>
      </c>
      <c r="AY51" s="78" t="s">
        <v>65</v>
      </c>
      <c r="AZ51" s="78" t="str">
        <f>REPLACE(INDEX(GroupVertices[Group],MATCH(Vertices[[#This Row],[Vertex]],GroupVertices[Vertex],0)),1,1,"")</f>
        <v>3</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237</v>
      </c>
      <c r="B52" s="65"/>
      <c r="C52" s="65" t="s">
        <v>64</v>
      </c>
      <c r="D52" s="66">
        <v>162.41696894889205</v>
      </c>
      <c r="E52" s="68"/>
      <c r="F52" s="100" t="s">
        <v>495</v>
      </c>
      <c r="G52" s="65"/>
      <c r="H52" s="69" t="s">
        <v>237</v>
      </c>
      <c r="I52" s="70"/>
      <c r="J52" s="70"/>
      <c r="K52" s="69" t="s">
        <v>1483</v>
      </c>
      <c r="L52" s="73">
        <v>10.466411558737901</v>
      </c>
      <c r="M52" s="74">
        <v>7182.2294921875</v>
      </c>
      <c r="N52" s="74">
        <v>8303.802734375</v>
      </c>
      <c r="O52" s="75"/>
      <c r="P52" s="76"/>
      <c r="Q52" s="76"/>
      <c r="R52" s="86"/>
      <c r="S52" s="48">
        <v>0</v>
      </c>
      <c r="T52" s="48">
        <v>4</v>
      </c>
      <c r="U52" s="49">
        <v>6.09697</v>
      </c>
      <c r="V52" s="49">
        <v>0.0033</v>
      </c>
      <c r="W52" s="49">
        <v>0.00427</v>
      </c>
      <c r="X52" s="49">
        <v>0.923896</v>
      </c>
      <c r="Y52" s="49">
        <v>0.25</v>
      </c>
      <c r="Z52" s="49">
        <v>0</v>
      </c>
      <c r="AA52" s="71">
        <v>52</v>
      </c>
      <c r="AB52" s="71"/>
      <c r="AC52" s="72"/>
      <c r="AD52" s="78" t="s">
        <v>813</v>
      </c>
      <c r="AE52" s="78">
        <v>152</v>
      </c>
      <c r="AF52" s="78">
        <v>1527</v>
      </c>
      <c r="AG52" s="78">
        <v>4941</v>
      </c>
      <c r="AH52" s="78">
        <v>8723</v>
      </c>
      <c r="AI52" s="78"/>
      <c r="AJ52" s="78" t="s">
        <v>923</v>
      </c>
      <c r="AK52" s="78" t="s">
        <v>1018</v>
      </c>
      <c r="AL52" s="83" t="s">
        <v>1091</v>
      </c>
      <c r="AM52" s="78"/>
      <c r="AN52" s="80">
        <v>39986.66034722222</v>
      </c>
      <c r="AO52" s="83" t="s">
        <v>1189</v>
      </c>
      <c r="AP52" s="78" t="b">
        <v>0</v>
      </c>
      <c r="AQ52" s="78" t="b">
        <v>0</v>
      </c>
      <c r="AR52" s="78" t="b">
        <v>0</v>
      </c>
      <c r="AS52" s="78"/>
      <c r="AT52" s="78">
        <v>60</v>
      </c>
      <c r="AU52" s="83" t="s">
        <v>1243</v>
      </c>
      <c r="AV52" s="78" t="b">
        <v>0</v>
      </c>
      <c r="AW52" s="78" t="s">
        <v>1321</v>
      </c>
      <c r="AX52" s="83" t="s">
        <v>1371</v>
      </c>
      <c r="AY52" s="78" t="s">
        <v>66</v>
      </c>
      <c r="AZ52" s="78" t="str">
        <f>REPLACE(INDEX(GroupVertices[Group],MATCH(Vertices[[#This Row],[Vertex]],GroupVertices[Vertex],0)),1,1,"")</f>
        <v>3</v>
      </c>
      <c r="BA52" s="48"/>
      <c r="BB52" s="48"/>
      <c r="BC52" s="48"/>
      <c r="BD52" s="48"/>
      <c r="BE52" s="48"/>
      <c r="BF52" s="48"/>
      <c r="BG52" s="116" t="s">
        <v>1915</v>
      </c>
      <c r="BH52" s="116" t="s">
        <v>1915</v>
      </c>
      <c r="BI52" s="116" t="s">
        <v>1968</v>
      </c>
      <c r="BJ52" s="116" t="s">
        <v>1968</v>
      </c>
      <c r="BK52" s="116">
        <v>0</v>
      </c>
      <c r="BL52" s="120">
        <v>0</v>
      </c>
      <c r="BM52" s="116">
        <v>0</v>
      </c>
      <c r="BN52" s="120">
        <v>0</v>
      </c>
      <c r="BO52" s="116">
        <v>0</v>
      </c>
      <c r="BP52" s="120">
        <v>0</v>
      </c>
      <c r="BQ52" s="116">
        <v>16</v>
      </c>
      <c r="BR52" s="120">
        <v>100</v>
      </c>
      <c r="BS52" s="116">
        <v>16</v>
      </c>
      <c r="BT52" s="2"/>
      <c r="BU52" s="3"/>
      <c r="BV52" s="3"/>
      <c r="BW52" s="3"/>
      <c r="BX52" s="3"/>
    </row>
    <row r="53" spans="1:76" ht="15">
      <c r="A53" s="64" t="s">
        <v>286</v>
      </c>
      <c r="B53" s="65"/>
      <c r="C53" s="65" t="s">
        <v>64</v>
      </c>
      <c r="D53" s="66">
        <v>165.43050484933246</v>
      </c>
      <c r="E53" s="68"/>
      <c r="F53" s="100" t="s">
        <v>1278</v>
      </c>
      <c r="G53" s="65"/>
      <c r="H53" s="69" t="s">
        <v>286</v>
      </c>
      <c r="I53" s="70"/>
      <c r="J53" s="70"/>
      <c r="K53" s="69" t="s">
        <v>1484</v>
      </c>
      <c r="L53" s="73">
        <v>56.66880741814904</v>
      </c>
      <c r="M53" s="74">
        <v>6505.36962890625</v>
      </c>
      <c r="N53" s="74">
        <v>7099.6416015625</v>
      </c>
      <c r="O53" s="75"/>
      <c r="P53" s="76"/>
      <c r="Q53" s="76"/>
      <c r="R53" s="86"/>
      <c r="S53" s="48">
        <v>5</v>
      </c>
      <c r="T53" s="48">
        <v>0</v>
      </c>
      <c r="U53" s="49">
        <v>35.854246</v>
      </c>
      <c r="V53" s="49">
        <v>0.003448</v>
      </c>
      <c r="W53" s="49">
        <v>0.009523</v>
      </c>
      <c r="X53" s="49">
        <v>1.121027</v>
      </c>
      <c r="Y53" s="49">
        <v>0.15</v>
      </c>
      <c r="Z53" s="49">
        <v>0</v>
      </c>
      <c r="AA53" s="71">
        <v>53</v>
      </c>
      <c r="AB53" s="71"/>
      <c r="AC53" s="72"/>
      <c r="AD53" s="78" t="s">
        <v>814</v>
      </c>
      <c r="AE53" s="78">
        <v>973</v>
      </c>
      <c r="AF53" s="78">
        <v>12563</v>
      </c>
      <c r="AG53" s="78">
        <v>16002</v>
      </c>
      <c r="AH53" s="78">
        <v>6726</v>
      </c>
      <c r="AI53" s="78"/>
      <c r="AJ53" s="78" t="s">
        <v>924</v>
      </c>
      <c r="AK53" s="78" t="s">
        <v>1019</v>
      </c>
      <c r="AL53" s="83" t="s">
        <v>1092</v>
      </c>
      <c r="AM53" s="78"/>
      <c r="AN53" s="80">
        <v>40827.67255787037</v>
      </c>
      <c r="AO53" s="83" t="s">
        <v>1190</v>
      </c>
      <c r="AP53" s="78" t="b">
        <v>0</v>
      </c>
      <c r="AQ53" s="78" t="b">
        <v>0</v>
      </c>
      <c r="AR53" s="78" t="b">
        <v>0</v>
      </c>
      <c r="AS53" s="78"/>
      <c r="AT53" s="78">
        <v>546</v>
      </c>
      <c r="AU53" s="83" t="s">
        <v>1243</v>
      </c>
      <c r="AV53" s="78" t="b">
        <v>1</v>
      </c>
      <c r="AW53" s="78" t="s">
        <v>1321</v>
      </c>
      <c r="AX53" s="83" t="s">
        <v>1372</v>
      </c>
      <c r="AY53" s="78" t="s">
        <v>65</v>
      </c>
      <c r="AZ53" s="78" t="str">
        <f>REPLACE(INDEX(GroupVertices[Group],MATCH(Vertices[[#This Row],[Vertex]],GroupVertices[Vertex],0)),1,1,"")</f>
        <v>3</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287</v>
      </c>
      <c r="B54" s="65"/>
      <c r="C54" s="65" t="s">
        <v>64</v>
      </c>
      <c r="D54" s="66">
        <v>224.0420851152018</v>
      </c>
      <c r="E54" s="68"/>
      <c r="F54" s="100" t="s">
        <v>1279</v>
      </c>
      <c r="G54" s="65"/>
      <c r="H54" s="69" t="s">
        <v>287</v>
      </c>
      <c r="I54" s="70"/>
      <c r="J54" s="70"/>
      <c r="K54" s="69" t="s">
        <v>1485</v>
      </c>
      <c r="L54" s="73">
        <v>1.7763209888467468</v>
      </c>
      <c r="M54" s="74">
        <v>7731.5205078125</v>
      </c>
      <c r="N54" s="74">
        <v>7504.513671875</v>
      </c>
      <c r="O54" s="75"/>
      <c r="P54" s="76"/>
      <c r="Q54" s="76"/>
      <c r="R54" s="86"/>
      <c r="S54" s="48">
        <v>3</v>
      </c>
      <c r="T54" s="48">
        <v>0</v>
      </c>
      <c r="U54" s="49">
        <v>0.5</v>
      </c>
      <c r="V54" s="49">
        <v>0.003195</v>
      </c>
      <c r="W54" s="49">
        <v>0.002741</v>
      </c>
      <c r="X54" s="49">
        <v>0.728886</v>
      </c>
      <c r="Y54" s="49">
        <v>0.3333333333333333</v>
      </c>
      <c r="Z54" s="49">
        <v>0</v>
      </c>
      <c r="AA54" s="71">
        <v>54</v>
      </c>
      <c r="AB54" s="71"/>
      <c r="AC54" s="72"/>
      <c r="AD54" s="78" t="s">
        <v>815</v>
      </c>
      <c r="AE54" s="78">
        <v>399</v>
      </c>
      <c r="AF54" s="78">
        <v>227207</v>
      </c>
      <c r="AG54" s="78">
        <v>54111</v>
      </c>
      <c r="AH54" s="78">
        <v>2342</v>
      </c>
      <c r="AI54" s="78"/>
      <c r="AJ54" s="78" t="s">
        <v>925</v>
      </c>
      <c r="AK54" s="78" t="s">
        <v>1020</v>
      </c>
      <c r="AL54" s="83" t="s">
        <v>1093</v>
      </c>
      <c r="AM54" s="78"/>
      <c r="AN54" s="80">
        <v>42013.6121412037</v>
      </c>
      <c r="AO54" s="83" t="s">
        <v>1191</v>
      </c>
      <c r="AP54" s="78" t="b">
        <v>0</v>
      </c>
      <c r="AQ54" s="78" t="b">
        <v>0</v>
      </c>
      <c r="AR54" s="78" t="b">
        <v>1</v>
      </c>
      <c r="AS54" s="78"/>
      <c r="AT54" s="78">
        <v>4616</v>
      </c>
      <c r="AU54" s="83" t="s">
        <v>1243</v>
      </c>
      <c r="AV54" s="78" t="b">
        <v>1</v>
      </c>
      <c r="AW54" s="78" t="s">
        <v>1321</v>
      </c>
      <c r="AX54" s="83" t="s">
        <v>1373</v>
      </c>
      <c r="AY54" s="78" t="s">
        <v>65</v>
      </c>
      <c r="AZ54" s="78"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288</v>
      </c>
      <c r="B55" s="65"/>
      <c r="C55" s="65" t="s">
        <v>64</v>
      </c>
      <c r="D55" s="66">
        <v>192.55778923618942</v>
      </c>
      <c r="E55" s="68"/>
      <c r="F55" s="100" t="s">
        <v>1280</v>
      </c>
      <c r="G55" s="65"/>
      <c r="H55" s="69" t="s">
        <v>288</v>
      </c>
      <c r="I55" s="70"/>
      <c r="J55" s="70"/>
      <c r="K55" s="69" t="s">
        <v>1486</v>
      </c>
      <c r="L55" s="73">
        <v>56.66880741814904</v>
      </c>
      <c r="M55" s="74">
        <v>6553.33544921875</v>
      </c>
      <c r="N55" s="74">
        <v>7734.1689453125</v>
      </c>
      <c r="O55" s="75"/>
      <c r="P55" s="76"/>
      <c r="Q55" s="76"/>
      <c r="R55" s="86"/>
      <c r="S55" s="48">
        <v>5</v>
      </c>
      <c r="T55" s="48">
        <v>0</v>
      </c>
      <c r="U55" s="49">
        <v>35.854246</v>
      </c>
      <c r="V55" s="49">
        <v>0.003448</v>
      </c>
      <c r="W55" s="49">
        <v>0.009523</v>
      </c>
      <c r="X55" s="49">
        <v>1.121027</v>
      </c>
      <c r="Y55" s="49">
        <v>0.15</v>
      </c>
      <c r="Z55" s="49">
        <v>0</v>
      </c>
      <c r="AA55" s="71">
        <v>55</v>
      </c>
      <c r="AB55" s="71"/>
      <c r="AC55" s="72"/>
      <c r="AD55" s="78" t="s">
        <v>816</v>
      </c>
      <c r="AE55" s="78">
        <v>26559</v>
      </c>
      <c r="AF55" s="78">
        <v>111907</v>
      </c>
      <c r="AG55" s="78">
        <v>15962</v>
      </c>
      <c r="AH55" s="78">
        <v>12992</v>
      </c>
      <c r="AI55" s="78"/>
      <c r="AJ55" s="78" t="s">
        <v>926</v>
      </c>
      <c r="AK55" s="78" t="s">
        <v>1021</v>
      </c>
      <c r="AL55" s="83" t="s">
        <v>1094</v>
      </c>
      <c r="AM55" s="78"/>
      <c r="AN55" s="80">
        <v>40073.48957175926</v>
      </c>
      <c r="AO55" s="83" t="s">
        <v>1192</v>
      </c>
      <c r="AP55" s="78" t="b">
        <v>0</v>
      </c>
      <c r="AQ55" s="78" t="b">
        <v>0</v>
      </c>
      <c r="AR55" s="78" t="b">
        <v>1</v>
      </c>
      <c r="AS55" s="78"/>
      <c r="AT55" s="78">
        <v>1778</v>
      </c>
      <c r="AU55" s="83" t="s">
        <v>1247</v>
      </c>
      <c r="AV55" s="78" t="b">
        <v>1</v>
      </c>
      <c r="AW55" s="78" t="s">
        <v>1321</v>
      </c>
      <c r="AX55" s="83" t="s">
        <v>1374</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238</v>
      </c>
      <c r="B56" s="65"/>
      <c r="C56" s="65" t="s">
        <v>64</v>
      </c>
      <c r="D56" s="66">
        <v>162.13462062331615</v>
      </c>
      <c r="E56" s="68"/>
      <c r="F56" s="100" t="s">
        <v>1281</v>
      </c>
      <c r="G56" s="65"/>
      <c r="H56" s="69" t="s">
        <v>238</v>
      </c>
      <c r="I56" s="70"/>
      <c r="J56" s="70"/>
      <c r="K56" s="69" t="s">
        <v>1487</v>
      </c>
      <c r="L56" s="73">
        <v>921.7061969124727</v>
      </c>
      <c r="M56" s="74">
        <v>7096.287109375</v>
      </c>
      <c r="N56" s="74">
        <v>7607.81494140625</v>
      </c>
      <c r="O56" s="75"/>
      <c r="P56" s="76"/>
      <c r="Q56" s="76"/>
      <c r="R56" s="86"/>
      <c r="S56" s="48">
        <v>2</v>
      </c>
      <c r="T56" s="48">
        <v>5</v>
      </c>
      <c r="U56" s="49">
        <v>592.99324</v>
      </c>
      <c r="V56" s="49">
        <v>0.004464</v>
      </c>
      <c r="W56" s="49">
        <v>0.015225</v>
      </c>
      <c r="X56" s="49">
        <v>1.533663</v>
      </c>
      <c r="Y56" s="49">
        <v>0.14285714285714285</v>
      </c>
      <c r="Z56" s="49">
        <v>0</v>
      </c>
      <c r="AA56" s="71">
        <v>56</v>
      </c>
      <c r="AB56" s="71"/>
      <c r="AC56" s="72"/>
      <c r="AD56" s="78" t="s">
        <v>817</v>
      </c>
      <c r="AE56" s="78">
        <v>482</v>
      </c>
      <c r="AF56" s="78">
        <v>493</v>
      </c>
      <c r="AG56" s="78">
        <v>1343</v>
      </c>
      <c r="AH56" s="78">
        <v>5444</v>
      </c>
      <c r="AI56" s="78"/>
      <c r="AJ56" s="78" t="s">
        <v>927</v>
      </c>
      <c r="AK56" s="78"/>
      <c r="AL56" s="83" t="s">
        <v>1092</v>
      </c>
      <c r="AM56" s="78"/>
      <c r="AN56" s="80">
        <v>42668.41385416667</v>
      </c>
      <c r="AO56" s="83" t="s">
        <v>1193</v>
      </c>
      <c r="AP56" s="78" t="b">
        <v>1</v>
      </c>
      <c r="AQ56" s="78" t="b">
        <v>0</v>
      </c>
      <c r="AR56" s="78" t="b">
        <v>0</v>
      </c>
      <c r="AS56" s="78"/>
      <c r="AT56" s="78">
        <v>13</v>
      </c>
      <c r="AU56" s="78"/>
      <c r="AV56" s="78" t="b">
        <v>0</v>
      </c>
      <c r="AW56" s="78" t="s">
        <v>1321</v>
      </c>
      <c r="AX56" s="83" t="s">
        <v>1375</v>
      </c>
      <c r="AY56" s="78" t="s">
        <v>66</v>
      </c>
      <c r="AZ56" s="78" t="str">
        <f>REPLACE(INDEX(GroupVertices[Group],MATCH(Vertices[[#This Row],[Vertex]],GroupVertices[Vertex],0)),1,1,"")</f>
        <v>3</v>
      </c>
      <c r="BA56" s="48"/>
      <c r="BB56" s="48"/>
      <c r="BC56" s="48"/>
      <c r="BD56" s="48"/>
      <c r="BE56" s="48"/>
      <c r="BF56" s="48"/>
      <c r="BG56" s="116" t="s">
        <v>1916</v>
      </c>
      <c r="BH56" s="116" t="s">
        <v>1916</v>
      </c>
      <c r="BI56" s="116" t="s">
        <v>1969</v>
      </c>
      <c r="BJ56" s="116" t="s">
        <v>1969</v>
      </c>
      <c r="BK56" s="116">
        <v>0</v>
      </c>
      <c r="BL56" s="120">
        <v>0</v>
      </c>
      <c r="BM56" s="116">
        <v>0</v>
      </c>
      <c r="BN56" s="120">
        <v>0</v>
      </c>
      <c r="BO56" s="116">
        <v>0</v>
      </c>
      <c r="BP56" s="120">
        <v>0</v>
      </c>
      <c r="BQ56" s="116">
        <v>26</v>
      </c>
      <c r="BR56" s="120">
        <v>100</v>
      </c>
      <c r="BS56" s="116">
        <v>26</v>
      </c>
      <c r="BT56" s="2"/>
      <c r="BU56" s="3"/>
      <c r="BV56" s="3"/>
      <c r="BW56" s="3"/>
      <c r="BX56" s="3"/>
    </row>
    <row r="57" spans="1:76" ht="15">
      <c r="A57" s="64" t="s">
        <v>239</v>
      </c>
      <c r="B57" s="65"/>
      <c r="C57" s="65" t="s">
        <v>64</v>
      </c>
      <c r="D57" s="66">
        <v>166.71745616310335</v>
      </c>
      <c r="E57" s="68"/>
      <c r="F57" s="100" t="s">
        <v>496</v>
      </c>
      <c r="G57" s="65"/>
      <c r="H57" s="69" t="s">
        <v>239</v>
      </c>
      <c r="I57" s="70"/>
      <c r="J57" s="70"/>
      <c r="K57" s="69" t="s">
        <v>1488</v>
      </c>
      <c r="L57" s="73">
        <v>10.466411558737901</v>
      </c>
      <c r="M57" s="74">
        <v>7106.46240234375</v>
      </c>
      <c r="N57" s="74">
        <v>6715.93994140625</v>
      </c>
      <c r="O57" s="75"/>
      <c r="P57" s="76"/>
      <c r="Q57" s="76"/>
      <c r="R57" s="86"/>
      <c r="S57" s="48">
        <v>0</v>
      </c>
      <c r="T57" s="48">
        <v>4</v>
      </c>
      <c r="U57" s="49">
        <v>6.09697</v>
      </c>
      <c r="V57" s="49">
        <v>0.0033</v>
      </c>
      <c r="W57" s="49">
        <v>0.00427</v>
      </c>
      <c r="X57" s="49">
        <v>0.923896</v>
      </c>
      <c r="Y57" s="49">
        <v>0.25</v>
      </c>
      <c r="Z57" s="49">
        <v>0</v>
      </c>
      <c r="AA57" s="71">
        <v>57</v>
      </c>
      <c r="AB57" s="71"/>
      <c r="AC57" s="72"/>
      <c r="AD57" s="78" t="s">
        <v>818</v>
      </c>
      <c r="AE57" s="78">
        <v>5715</v>
      </c>
      <c r="AF57" s="78">
        <v>17276</v>
      </c>
      <c r="AG57" s="78">
        <v>33304</v>
      </c>
      <c r="AH57" s="78">
        <v>7120</v>
      </c>
      <c r="AI57" s="78"/>
      <c r="AJ57" s="78" t="s">
        <v>928</v>
      </c>
      <c r="AK57" s="78" t="s">
        <v>1001</v>
      </c>
      <c r="AL57" s="83" t="s">
        <v>1095</v>
      </c>
      <c r="AM57" s="78"/>
      <c r="AN57" s="80">
        <v>39713.628969907404</v>
      </c>
      <c r="AO57" s="83" t="s">
        <v>1194</v>
      </c>
      <c r="AP57" s="78" t="b">
        <v>0</v>
      </c>
      <c r="AQ57" s="78" t="b">
        <v>0</v>
      </c>
      <c r="AR57" s="78" t="b">
        <v>1</v>
      </c>
      <c r="AS57" s="78"/>
      <c r="AT57" s="78">
        <v>1235</v>
      </c>
      <c r="AU57" s="83" t="s">
        <v>1249</v>
      </c>
      <c r="AV57" s="78" t="b">
        <v>1</v>
      </c>
      <c r="AW57" s="78" t="s">
        <v>1321</v>
      </c>
      <c r="AX57" s="83" t="s">
        <v>1376</v>
      </c>
      <c r="AY57" s="78" t="s">
        <v>66</v>
      </c>
      <c r="AZ57" s="78" t="str">
        <f>REPLACE(INDEX(GroupVertices[Group],MATCH(Vertices[[#This Row],[Vertex]],GroupVertices[Vertex],0)),1,1,"")</f>
        <v>3</v>
      </c>
      <c r="BA57" s="48"/>
      <c r="BB57" s="48"/>
      <c r="BC57" s="48"/>
      <c r="BD57" s="48"/>
      <c r="BE57" s="48"/>
      <c r="BF57" s="48"/>
      <c r="BG57" s="116" t="s">
        <v>1915</v>
      </c>
      <c r="BH57" s="116" t="s">
        <v>1915</v>
      </c>
      <c r="BI57" s="116" t="s">
        <v>1968</v>
      </c>
      <c r="BJ57" s="116" t="s">
        <v>1968</v>
      </c>
      <c r="BK57" s="116">
        <v>0</v>
      </c>
      <c r="BL57" s="120">
        <v>0</v>
      </c>
      <c r="BM57" s="116">
        <v>0</v>
      </c>
      <c r="BN57" s="120">
        <v>0</v>
      </c>
      <c r="BO57" s="116">
        <v>0</v>
      </c>
      <c r="BP57" s="120">
        <v>0</v>
      </c>
      <c r="BQ57" s="116">
        <v>16</v>
      </c>
      <c r="BR57" s="120">
        <v>100</v>
      </c>
      <c r="BS57" s="116">
        <v>16</v>
      </c>
      <c r="BT57" s="2"/>
      <c r="BU57" s="3"/>
      <c r="BV57" s="3"/>
      <c r="BW57" s="3"/>
      <c r="BX57" s="3"/>
    </row>
    <row r="58" spans="1:76" ht="15">
      <c r="A58" s="64" t="s">
        <v>289</v>
      </c>
      <c r="B58" s="65"/>
      <c r="C58" s="65" t="s">
        <v>64</v>
      </c>
      <c r="D58" s="66">
        <v>164.40323753713085</v>
      </c>
      <c r="E58" s="68"/>
      <c r="F58" s="100" t="s">
        <v>1282</v>
      </c>
      <c r="G58" s="65"/>
      <c r="H58" s="69" t="s">
        <v>289</v>
      </c>
      <c r="I58" s="70"/>
      <c r="J58" s="70"/>
      <c r="K58" s="69" t="s">
        <v>1489</v>
      </c>
      <c r="L58" s="73">
        <v>11.041761675275959</v>
      </c>
      <c r="M58" s="74">
        <v>6346.77392578125</v>
      </c>
      <c r="N58" s="74">
        <v>8353.6826171875</v>
      </c>
      <c r="O58" s="75"/>
      <c r="P58" s="76"/>
      <c r="Q58" s="76"/>
      <c r="R58" s="86"/>
      <c r="S58" s="48">
        <v>3</v>
      </c>
      <c r="T58" s="48">
        <v>0</v>
      </c>
      <c r="U58" s="49">
        <v>6.467532</v>
      </c>
      <c r="V58" s="49">
        <v>0.003425</v>
      </c>
      <c r="W58" s="49">
        <v>0.008538</v>
      </c>
      <c r="X58" s="49">
        <v>0.728371</v>
      </c>
      <c r="Y58" s="49">
        <v>0.16666666666666666</v>
      </c>
      <c r="Z58" s="49">
        <v>0</v>
      </c>
      <c r="AA58" s="71">
        <v>58</v>
      </c>
      <c r="AB58" s="71"/>
      <c r="AC58" s="72"/>
      <c r="AD58" s="78" t="s">
        <v>819</v>
      </c>
      <c r="AE58" s="78">
        <v>114</v>
      </c>
      <c r="AF58" s="78">
        <v>8801</v>
      </c>
      <c r="AG58" s="78">
        <v>2212</v>
      </c>
      <c r="AH58" s="78">
        <v>24</v>
      </c>
      <c r="AI58" s="78"/>
      <c r="AJ58" s="78"/>
      <c r="AK58" s="78"/>
      <c r="AL58" s="83" t="s">
        <v>1096</v>
      </c>
      <c r="AM58" s="78"/>
      <c r="AN58" s="80">
        <v>39569.600810185184</v>
      </c>
      <c r="AO58" s="78"/>
      <c r="AP58" s="78" t="b">
        <v>1</v>
      </c>
      <c r="AQ58" s="78" t="b">
        <v>0</v>
      </c>
      <c r="AR58" s="78" t="b">
        <v>0</v>
      </c>
      <c r="AS58" s="78" t="s">
        <v>715</v>
      </c>
      <c r="AT58" s="78">
        <v>558</v>
      </c>
      <c r="AU58" s="83" t="s">
        <v>1243</v>
      </c>
      <c r="AV58" s="78" t="b">
        <v>0</v>
      </c>
      <c r="AW58" s="78" t="s">
        <v>1321</v>
      </c>
      <c r="AX58" s="83" t="s">
        <v>1377</v>
      </c>
      <c r="AY58" s="78" t="s">
        <v>65</v>
      </c>
      <c r="AZ58" s="78" t="str">
        <f>REPLACE(INDEX(GroupVertices[Group],MATCH(Vertices[[#This Row],[Vertex]],GroupVertices[Vertex],0)),1,1,"")</f>
        <v>3</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290</v>
      </c>
      <c r="B59" s="65"/>
      <c r="C59" s="65" t="s">
        <v>64</v>
      </c>
      <c r="D59" s="66">
        <v>227.60802978028437</v>
      </c>
      <c r="E59" s="68"/>
      <c r="F59" s="100" t="s">
        <v>1283</v>
      </c>
      <c r="G59" s="65"/>
      <c r="H59" s="69" t="s">
        <v>290</v>
      </c>
      <c r="I59" s="70"/>
      <c r="J59" s="70"/>
      <c r="K59" s="69" t="s">
        <v>1490</v>
      </c>
      <c r="L59" s="73">
        <v>1</v>
      </c>
      <c r="M59" s="74">
        <v>5405.08740234375</v>
      </c>
      <c r="N59" s="74">
        <v>6858.1591796875</v>
      </c>
      <c r="O59" s="75"/>
      <c r="P59" s="76"/>
      <c r="Q59" s="76"/>
      <c r="R59" s="86"/>
      <c r="S59" s="48">
        <v>2</v>
      </c>
      <c r="T59" s="48">
        <v>0</v>
      </c>
      <c r="U59" s="49">
        <v>0</v>
      </c>
      <c r="V59" s="49">
        <v>0.003356</v>
      </c>
      <c r="W59" s="49">
        <v>0.006782</v>
      </c>
      <c r="X59" s="49">
        <v>0.542141</v>
      </c>
      <c r="Y59" s="49">
        <v>0.5</v>
      </c>
      <c r="Z59" s="49">
        <v>0</v>
      </c>
      <c r="AA59" s="71">
        <v>59</v>
      </c>
      <c r="AB59" s="71"/>
      <c r="AC59" s="72"/>
      <c r="AD59" s="78" t="s">
        <v>820</v>
      </c>
      <c r="AE59" s="78">
        <v>3693</v>
      </c>
      <c r="AF59" s="78">
        <v>240266</v>
      </c>
      <c r="AG59" s="78">
        <v>12927</v>
      </c>
      <c r="AH59" s="78">
        <v>13585</v>
      </c>
      <c r="AI59" s="78"/>
      <c r="AJ59" s="78" t="s">
        <v>929</v>
      </c>
      <c r="AK59" s="78" t="s">
        <v>1022</v>
      </c>
      <c r="AL59" s="83" t="s">
        <v>1097</v>
      </c>
      <c r="AM59" s="78"/>
      <c r="AN59" s="80">
        <v>40198.40871527778</v>
      </c>
      <c r="AO59" s="83" t="s">
        <v>1195</v>
      </c>
      <c r="AP59" s="78" t="b">
        <v>0</v>
      </c>
      <c r="AQ59" s="78" t="b">
        <v>0</v>
      </c>
      <c r="AR59" s="78" t="b">
        <v>0</v>
      </c>
      <c r="AS59" s="78"/>
      <c r="AT59" s="78">
        <v>3385</v>
      </c>
      <c r="AU59" s="83" t="s">
        <v>1245</v>
      </c>
      <c r="AV59" s="78" t="b">
        <v>1</v>
      </c>
      <c r="AW59" s="78" t="s">
        <v>1321</v>
      </c>
      <c r="AX59" s="83" t="s">
        <v>1378</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240</v>
      </c>
      <c r="B60" s="65"/>
      <c r="C60" s="65" t="s">
        <v>64</v>
      </c>
      <c r="D60" s="66">
        <v>162.2905402499156</v>
      </c>
      <c r="E60" s="68"/>
      <c r="F60" s="100" t="s">
        <v>497</v>
      </c>
      <c r="G60" s="65"/>
      <c r="H60" s="69" t="s">
        <v>240</v>
      </c>
      <c r="I60" s="70"/>
      <c r="J60" s="70"/>
      <c r="K60" s="69" t="s">
        <v>1491</v>
      </c>
      <c r="L60" s="73">
        <v>621.9015268796281</v>
      </c>
      <c r="M60" s="74">
        <v>6004.77197265625</v>
      </c>
      <c r="N60" s="74">
        <v>6994.02587890625</v>
      </c>
      <c r="O60" s="75"/>
      <c r="P60" s="76"/>
      <c r="Q60" s="76"/>
      <c r="R60" s="86"/>
      <c r="S60" s="48">
        <v>0</v>
      </c>
      <c r="T60" s="48">
        <v>8</v>
      </c>
      <c r="U60" s="49">
        <v>399.9</v>
      </c>
      <c r="V60" s="49">
        <v>0.004608</v>
      </c>
      <c r="W60" s="49">
        <v>0.023009</v>
      </c>
      <c r="X60" s="49">
        <v>1.841368</v>
      </c>
      <c r="Y60" s="49">
        <v>0.14285714285714285</v>
      </c>
      <c r="Z60" s="49">
        <v>0</v>
      </c>
      <c r="AA60" s="71">
        <v>60</v>
      </c>
      <c r="AB60" s="71"/>
      <c r="AC60" s="72"/>
      <c r="AD60" s="78" t="s">
        <v>821</v>
      </c>
      <c r="AE60" s="78">
        <v>453</v>
      </c>
      <c r="AF60" s="78">
        <v>1064</v>
      </c>
      <c r="AG60" s="78">
        <v>4324</v>
      </c>
      <c r="AH60" s="78">
        <v>5457</v>
      </c>
      <c r="AI60" s="78"/>
      <c r="AJ60" s="78" t="s">
        <v>930</v>
      </c>
      <c r="AK60" s="78" t="s">
        <v>1023</v>
      </c>
      <c r="AL60" s="83" t="s">
        <v>1098</v>
      </c>
      <c r="AM60" s="78"/>
      <c r="AN60" s="80">
        <v>39506.54614583333</v>
      </c>
      <c r="AO60" s="83" t="s">
        <v>1196</v>
      </c>
      <c r="AP60" s="78" t="b">
        <v>0</v>
      </c>
      <c r="AQ60" s="78" t="b">
        <v>0</v>
      </c>
      <c r="AR60" s="78" t="b">
        <v>0</v>
      </c>
      <c r="AS60" s="78"/>
      <c r="AT60" s="78">
        <v>177</v>
      </c>
      <c r="AU60" s="83" t="s">
        <v>1243</v>
      </c>
      <c r="AV60" s="78" t="b">
        <v>0</v>
      </c>
      <c r="AW60" s="78" t="s">
        <v>1321</v>
      </c>
      <c r="AX60" s="83" t="s">
        <v>1379</v>
      </c>
      <c r="AY60" s="78" t="s">
        <v>66</v>
      </c>
      <c r="AZ60" s="78" t="str">
        <f>REPLACE(INDEX(GroupVertices[Group],MATCH(Vertices[[#This Row],[Vertex]],GroupVertices[Vertex],0)),1,1,"")</f>
        <v>3</v>
      </c>
      <c r="BA60" s="48"/>
      <c r="BB60" s="48"/>
      <c r="BC60" s="48"/>
      <c r="BD60" s="48"/>
      <c r="BE60" s="48"/>
      <c r="BF60" s="48"/>
      <c r="BG60" s="116" t="s">
        <v>1917</v>
      </c>
      <c r="BH60" s="116" t="s">
        <v>1917</v>
      </c>
      <c r="BI60" s="116" t="s">
        <v>1970</v>
      </c>
      <c r="BJ60" s="116" t="s">
        <v>1970</v>
      </c>
      <c r="BK60" s="116">
        <v>1</v>
      </c>
      <c r="BL60" s="120">
        <v>10</v>
      </c>
      <c r="BM60" s="116">
        <v>0</v>
      </c>
      <c r="BN60" s="120">
        <v>0</v>
      </c>
      <c r="BO60" s="116">
        <v>0</v>
      </c>
      <c r="BP60" s="120">
        <v>0</v>
      </c>
      <c r="BQ60" s="116">
        <v>9</v>
      </c>
      <c r="BR60" s="120">
        <v>90</v>
      </c>
      <c r="BS60" s="116">
        <v>10</v>
      </c>
      <c r="BT60" s="2"/>
      <c r="BU60" s="3"/>
      <c r="BV60" s="3"/>
      <c r="BW60" s="3"/>
      <c r="BX60" s="3"/>
    </row>
    <row r="61" spans="1:76" ht="15">
      <c r="A61" s="64" t="s">
        <v>291</v>
      </c>
      <c r="B61" s="65"/>
      <c r="C61" s="65" t="s">
        <v>64</v>
      </c>
      <c r="D61" s="66">
        <v>1000</v>
      </c>
      <c r="E61" s="68"/>
      <c r="F61" s="100" t="s">
        <v>1284</v>
      </c>
      <c r="G61" s="65"/>
      <c r="H61" s="69" t="s">
        <v>291</v>
      </c>
      <c r="I61" s="70"/>
      <c r="J61" s="70"/>
      <c r="K61" s="69" t="s">
        <v>1492</v>
      </c>
      <c r="L61" s="73">
        <v>1</v>
      </c>
      <c r="M61" s="74">
        <v>5857.79833984375</v>
      </c>
      <c r="N61" s="74">
        <v>5517.09521484375</v>
      </c>
      <c r="O61" s="75"/>
      <c r="P61" s="76"/>
      <c r="Q61" s="76"/>
      <c r="R61" s="86"/>
      <c r="S61" s="48">
        <v>1</v>
      </c>
      <c r="T61" s="48">
        <v>0</v>
      </c>
      <c r="U61" s="49">
        <v>0</v>
      </c>
      <c r="V61" s="49">
        <v>0.003247</v>
      </c>
      <c r="W61" s="49">
        <v>0.002654</v>
      </c>
      <c r="X61" s="49">
        <v>0.345645</v>
      </c>
      <c r="Y61" s="49">
        <v>0</v>
      </c>
      <c r="Z61" s="49">
        <v>0</v>
      </c>
      <c r="AA61" s="71">
        <v>61</v>
      </c>
      <c r="AB61" s="71"/>
      <c r="AC61" s="72"/>
      <c r="AD61" s="78" t="s">
        <v>822</v>
      </c>
      <c r="AE61" s="78">
        <v>1474</v>
      </c>
      <c r="AF61" s="78">
        <v>3974439</v>
      </c>
      <c r="AG61" s="78">
        <v>317923</v>
      </c>
      <c r="AH61" s="78">
        <v>64</v>
      </c>
      <c r="AI61" s="78"/>
      <c r="AJ61" s="78" t="s">
        <v>931</v>
      </c>
      <c r="AK61" s="78" t="s">
        <v>1024</v>
      </c>
      <c r="AL61" s="83" t="s">
        <v>1099</v>
      </c>
      <c r="AM61" s="78"/>
      <c r="AN61" s="80">
        <v>39363.020578703705</v>
      </c>
      <c r="AO61" s="83" t="s">
        <v>1197</v>
      </c>
      <c r="AP61" s="78" t="b">
        <v>0</v>
      </c>
      <c r="AQ61" s="78" t="b">
        <v>0</v>
      </c>
      <c r="AR61" s="78" t="b">
        <v>1</v>
      </c>
      <c r="AS61" s="78"/>
      <c r="AT61" s="78">
        <v>39899</v>
      </c>
      <c r="AU61" s="83" t="s">
        <v>1243</v>
      </c>
      <c r="AV61" s="78" t="b">
        <v>1</v>
      </c>
      <c r="AW61" s="78" t="s">
        <v>1321</v>
      </c>
      <c r="AX61" s="83" t="s">
        <v>1380</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246</v>
      </c>
      <c r="B62" s="65"/>
      <c r="C62" s="65" t="s">
        <v>64</v>
      </c>
      <c r="D62" s="66">
        <v>162.32822310187834</v>
      </c>
      <c r="E62" s="68"/>
      <c r="F62" s="100" t="s">
        <v>1285</v>
      </c>
      <c r="G62" s="65"/>
      <c r="H62" s="69" t="s">
        <v>246</v>
      </c>
      <c r="I62" s="70"/>
      <c r="J62" s="70"/>
      <c r="K62" s="69" t="s">
        <v>1493</v>
      </c>
      <c r="L62" s="73">
        <v>102.03182949799931</v>
      </c>
      <c r="M62" s="74">
        <v>6391.564453125</v>
      </c>
      <c r="N62" s="74">
        <v>1844.6282958984375</v>
      </c>
      <c r="O62" s="75"/>
      <c r="P62" s="76"/>
      <c r="Q62" s="76"/>
      <c r="R62" s="86"/>
      <c r="S62" s="48">
        <v>8</v>
      </c>
      <c r="T62" s="48">
        <v>3</v>
      </c>
      <c r="U62" s="49">
        <v>65.070912</v>
      </c>
      <c r="V62" s="49">
        <v>0.004587</v>
      </c>
      <c r="W62" s="49">
        <v>0.033223</v>
      </c>
      <c r="X62" s="49">
        <v>1.833245</v>
      </c>
      <c r="Y62" s="49">
        <v>0.2638888888888889</v>
      </c>
      <c r="Z62" s="49">
        <v>0.2222222222222222</v>
      </c>
      <c r="AA62" s="71">
        <v>62</v>
      </c>
      <c r="AB62" s="71"/>
      <c r="AC62" s="72"/>
      <c r="AD62" s="78" t="s">
        <v>823</v>
      </c>
      <c r="AE62" s="78">
        <v>81</v>
      </c>
      <c r="AF62" s="78">
        <v>1202</v>
      </c>
      <c r="AG62" s="78">
        <v>3004</v>
      </c>
      <c r="AH62" s="78">
        <v>420</v>
      </c>
      <c r="AI62" s="78"/>
      <c r="AJ62" s="78" t="s">
        <v>932</v>
      </c>
      <c r="AK62" s="78" t="s">
        <v>1025</v>
      </c>
      <c r="AL62" s="83" t="s">
        <v>1100</v>
      </c>
      <c r="AM62" s="78"/>
      <c r="AN62" s="80">
        <v>39930.590775462966</v>
      </c>
      <c r="AO62" s="83" t="s">
        <v>1198</v>
      </c>
      <c r="AP62" s="78" t="b">
        <v>1</v>
      </c>
      <c r="AQ62" s="78" t="b">
        <v>0</v>
      </c>
      <c r="AR62" s="78" t="b">
        <v>1</v>
      </c>
      <c r="AS62" s="78"/>
      <c r="AT62" s="78">
        <v>97</v>
      </c>
      <c r="AU62" s="83" t="s">
        <v>1243</v>
      </c>
      <c r="AV62" s="78" t="b">
        <v>0</v>
      </c>
      <c r="AW62" s="78" t="s">
        <v>1321</v>
      </c>
      <c r="AX62" s="83" t="s">
        <v>1381</v>
      </c>
      <c r="AY62" s="78" t="s">
        <v>66</v>
      </c>
      <c r="AZ62" s="78" t="str">
        <f>REPLACE(INDEX(GroupVertices[Group],MATCH(Vertices[[#This Row],[Vertex]],GroupVertices[Vertex],0)),1,1,"")</f>
        <v>5</v>
      </c>
      <c r="BA62" s="48" t="s">
        <v>412</v>
      </c>
      <c r="BB62" s="48" t="s">
        <v>412</v>
      </c>
      <c r="BC62" s="48" t="s">
        <v>435</v>
      </c>
      <c r="BD62" s="48" t="s">
        <v>435</v>
      </c>
      <c r="BE62" s="48" t="s">
        <v>451</v>
      </c>
      <c r="BF62" s="48" t="s">
        <v>451</v>
      </c>
      <c r="BG62" s="116" t="s">
        <v>1918</v>
      </c>
      <c r="BH62" s="116" t="s">
        <v>1918</v>
      </c>
      <c r="BI62" s="116" t="s">
        <v>1971</v>
      </c>
      <c r="BJ62" s="116" t="s">
        <v>1971</v>
      </c>
      <c r="BK62" s="116">
        <v>1</v>
      </c>
      <c r="BL62" s="120">
        <v>2.7027027027027026</v>
      </c>
      <c r="BM62" s="116">
        <v>0</v>
      </c>
      <c r="BN62" s="120">
        <v>0</v>
      </c>
      <c r="BO62" s="116">
        <v>0</v>
      </c>
      <c r="BP62" s="120">
        <v>0</v>
      </c>
      <c r="BQ62" s="116">
        <v>36</v>
      </c>
      <c r="BR62" s="120">
        <v>97.29729729729729</v>
      </c>
      <c r="BS62" s="116">
        <v>37</v>
      </c>
      <c r="BT62" s="2"/>
      <c r="BU62" s="3"/>
      <c r="BV62" s="3"/>
      <c r="BW62" s="3"/>
      <c r="BX62" s="3"/>
    </row>
    <row r="63" spans="1:76" ht="15">
      <c r="A63" s="64" t="s">
        <v>241</v>
      </c>
      <c r="B63" s="65"/>
      <c r="C63" s="65" t="s">
        <v>64</v>
      </c>
      <c r="D63" s="66">
        <v>168.76216047829888</v>
      </c>
      <c r="E63" s="68"/>
      <c r="F63" s="100" t="s">
        <v>498</v>
      </c>
      <c r="G63" s="65"/>
      <c r="H63" s="69" t="s">
        <v>241</v>
      </c>
      <c r="I63" s="70"/>
      <c r="J63" s="70"/>
      <c r="K63" s="69" t="s">
        <v>1494</v>
      </c>
      <c r="L63" s="73">
        <v>38.837957970563394</v>
      </c>
      <c r="M63" s="74">
        <v>7186.45703125</v>
      </c>
      <c r="N63" s="74">
        <v>2587.9765625</v>
      </c>
      <c r="O63" s="75"/>
      <c r="P63" s="76"/>
      <c r="Q63" s="76"/>
      <c r="R63" s="86"/>
      <c r="S63" s="48">
        <v>1</v>
      </c>
      <c r="T63" s="48">
        <v>4</v>
      </c>
      <c r="U63" s="49">
        <v>24.370047</v>
      </c>
      <c r="V63" s="49">
        <v>0.004505</v>
      </c>
      <c r="W63" s="49">
        <v>0.024457</v>
      </c>
      <c r="X63" s="49">
        <v>1.081516</v>
      </c>
      <c r="Y63" s="49">
        <v>0.45</v>
      </c>
      <c r="Z63" s="49">
        <v>0</v>
      </c>
      <c r="AA63" s="71">
        <v>63</v>
      </c>
      <c r="AB63" s="71"/>
      <c r="AC63" s="72"/>
      <c r="AD63" s="78" t="s">
        <v>824</v>
      </c>
      <c r="AE63" s="78">
        <v>421</v>
      </c>
      <c r="AF63" s="78">
        <v>24764</v>
      </c>
      <c r="AG63" s="78">
        <v>18039</v>
      </c>
      <c r="AH63" s="78">
        <v>14633</v>
      </c>
      <c r="AI63" s="78"/>
      <c r="AJ63" s="78" t="s">
        <v>933</v>
      </c>
      <c r="AK63" s="78" t="s">
        <v>1026</v>
      </c>
      <c r="AL63" s="83" t="s">
        <v>1101</v>
      </c>
      <c r="AM63" s="78"/>
      <c r="AN63" s="80">
        <v>39674.883888888886</v>
      </c>
      <c r="AO63" s="83" t="s">
        <v>1199</v>
      </c>
      <c r="AP63" s="78" t="b">
        <v>0</v>
      </c>
      <c r="AQ63" s="78" t="b">
        <v>0</v>
      </c>
      <c r="AR63" s="78" t="b">
        <v>1</v>
      </c>
      <c r="AS63" s="78"/>
      <c r="AT63" s="78">
        <v>316</v>
      </c>
      <c r="AU63" s="83" t="s">
        <v>1243</v>
      </c>
      <c r="AV63" s="78" t="b">
        <v>1</v>
      </c>
      <c r="AW63" s="78" t="s">
        <v>1321</v>
      </c>
      <c r="AX63" s="83" t="s">
        <v>1382</v>
      </c>
      <c r="AY63" s="78" t="s">
        <v>66</v>
      </c>
      <c r="AZ63" s="78" t="str">
        <f>REPLACE(INDEX(GroupVertices[Group],MATCH(Vertices[[#This Row],[Vertex]],GroupVertices[Vertex],0)),1,1,"")</f>
        <v>5</v>
      </c>
      <c r="BA63" s="48"/>
      <c r="BB63" s="48"/>
      <c r="BC63" s="48"/>
      <c r="BD63" s="48"/>
      <c r="BE63" s="48"/>
      <c r="BF63" s="48"/>
      <c r="BG63" s="116" t="s">
        <v>1919</v>
      </c>
      <c r="BH63" s="116" t="s">
        <v>1919</v>
      </c>
      <c r="BI63" s="116" t="s">
        <v>1972</v>
      </c>
      <c r="BJ63" s="116" t="s">
        <v>1972</v>
      </c>
      <c r="BK63" s="116">
        <v>1</v>
      </c>
      <c r="BL63" s="120">
        <v>4.761904761904762</v>
      </c>
      <c r="BM63" s="116">
        <v>0</v>
      </c>
      <c r="BN63" s="120">
        <v>0</v>
      </c>
      <c r="BO63" s="116">
        <v>0</v>
      </c>
      <c r="BP63" s="120">
        <v>0</v>
      </c>
      <c r="BQ63" s="116">
        <v>20</v>
      </c>
      <c r="BR63" s="120">
        <v>95.23809523809524</v>
      </c>
      <c r="BS63" s="116">
        <v>21</v>
      </c>
      <c r="BT63" s="2"/>
      <c r="BU63" s="3"/>
      <c r="BV63" s="3"/>
      <c r="BW63" s="3"/>
      <c r="BX63" s="3"/>
    </row>
    <row r="64" spans="1:76" ht="15">
      <c r="A64" s="64" t="s">
        <v>292</v>
      </c>
      <c r="B64" s="65"/>
      <c r="C64" s="65" t="s">
        <v>64</v>
      </c>
      <c r="D64" s="66">
        <v>194.8225832519789</v>
      </c>
      <c r="E64" s="68"/>
      <c r="F64" s="100" t="s">
        <v>1286</v>
      </c>
      <c r="G64" s="65"/>
      <c r="H64" s="69" t="s">
        <v>292</v>
      </c>
      <c r="I64" s="70"/>
      <c r="J64" s="70"/>
      <c r="K64" s="69" t="s">
        <v>1495</v>
      </c>
      <c r="L64" s="73">
        <v>346.20406585630616</v>
      </c>
      <c r="M64" s="74">
        <v>5994.15966796875</v>
      </c>
      <c r="N64" s="74">
        <v>1380.739990234375</v>
      </c>
      <c r="O64" s="75"/>
      <c r="P64" s="76"/>
      <c r="Q64" s="76"/>
      <c r="R64" s="86"/>
      <c r="S64" s="48">
        <v>8</v>
      </c>
      <c r="T64" s="48">
        <v>0</v>
      </c>
      <c r="U64" s="49">
        <v>222.333333</v>
      </c>
      <c r="V64" s="49">
        <v>0.004065</v>
      </c>
      <c r="W64" s="49">
        <v>0.021991</v>
      </c>
      <c r="X64" s="49">
        <v>1.779107</v>
      </c>
      <c r="Y64" s="49">
        <v>0.21428571428571427</v>
      </c>
      <c r="Z64" s="49">
        <v>0</v>
      </c>
      <c r="AA64" s="71">
        <v>64</v>
      </c>
      <c r="AB64" s="71"/>
      <c r="AC64" s="72"/>
      <c r="AD64" s="78" t="s">
        <v>825</v>
      </c>
      <c r="AE64" s="78">
        <v>548</v>
      </c>
      <c r="AF64" s="78">
        <v>120201</v>
      </c>
      <c r="AG64" s="78">
        <v>21732</v>
      </c>
      <c r="AH64" s="78">
        <v>930</v>
      </c>
      <c r="AI64" s="78"/>
      <c r="AJ64" s="78" t="s">
        <v>934</v>
      </c>
      <c r="AK64" s="78" t="s">
        <v>987</v>
      </c>
      <c r="AL64" s="83" t="s">
        <v>1102</v>
      </c>
      <c r="AM64" s="78"/>
      <c r="AN64" s="80">
        <v>39751.777974537035</v>
      </c>
      <c r="AO64" s="83" t="s">
        <v>1200</v>
      </c>
      <c r="AP64" s="78" t="b">
        <v>0</v>
      </c>
      <c r="AQ64" s="78" t="b">
        <v>0</v>
      </c>
      <c r="AR64" s="78" t="b">
        <v>0</v>
      </c>
      <c r="AS64" s="78"/>
      <c r="AT64" s="78">
        <v>6636</v>
      </c>
      <c r="AU64" s="83" t="s">
        <v>1253</v>
      </c>
      <c r="AV64" s="78" t="b">
        <v>1</v>
      </c>
      <c r="AW64" s="78" t="s">
        <v>1321</v>
      </c>
      <c r="AX64" s="83" t="s">
        <v>1383</v>
      </c>
      <c r="AY64" s="78" t="s">
        <v>65</v>
      </c>
      <c r="AZ64" s="78" t="str">
        <f>REPLACE(INDEX(GroupVertices[Group],MATCH(Vertices[[#This Row],[Vertex]],GroupVertices[Vertex],0)),1,1,"")</f>
        <v>5</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247</v>
      </c>
      <c r="B65" s="65"/>
      <c r="C65" s="65" t="s">
        <v>64</v>
      </c>
      <c r="D65" s="66">
        <v>163.12256669868708</v>
      </c>
      <c r="E65" s="68"/>
      <c r="F65" s="100" t="s">
        <v>503</v>
      </c>
      <c r="G65" s="65"/>
      <c r="H65" s="69" t="s">
        <v>247</v>
      </c>
      <c r="I65" s="70"/>
      <c r="J65" s="70"/>
      <c r="K65" s="69" t="s">
        <v>1496</v>
      </c>
      <c r="L65" s="73">
        <v>24.506238747710427</v>
      </c>
      <c r="M65" s="74">
        <v>7192.26318359375</v>
      </c>
      <c r="N65" s="74">
        <v>1245.803955078125</v>
      </c>
      <c r="O65" s="75"/>
      <c r="P65" s="76"/>
      <c r="Q65" s="76"/>
      <c r="R65" s="86"/>
      <c r="S65" s="48">
        <v>5</v>
      </c>
      <c r="T65" s="48">
        <v>3</v>
      </c>
      <c r="U65" s="49">
        <v>15.13951</v>
      </c>
      <c r="V65" s="49">
        <v>0.004386</v>
      </c>
      <c r="W65" s="49">
        <v>0.027902</v>
      </c>
      <c r="X65" s="49">
        <v>1.448434</v>
      </c>
      <c r="Y65" s="49">
        <v>0.35714285714285715</v>
      </c>
      <c r="Z65" s="49">
        <v>0.14285714285714285</v>
      </c>
      <c r="AA65" s="71">
        <v>65</v>
      </c>
      <c r="AB65" s="71"/>
      <c r="AC65" s="72"/>
      <c r="AD65" s="78" t="s">
        <v>826</v>
      </c>
      <c r="AE65" s="78">
        <v>584</v>
      </c>
      <c r="AF65" s="78">
        <v>4111</v>
      </c>
      <c r="AG65" s="78">
        <v>5133</v>
      </c>
      <c r="AH65" s="78">
        <v>3060</v>
      </c>
      <c r="AI65" s="78"/>
      <c r="AJ65" s="78" t="s">
        <v>935</v>
      </c>
      <c r="AK65" s="78" t="s">
        <v>1026</v>
      </c>
      <c r="AL65" s="83" t="s">
        <v>1103</v>
      </c>
      <c r="AM65" s="78"/>
      <c r="AN65" s="80">
        <v>40000.638703703706</v>
      </c>
      <c r="AO65" s="83" t="s">
        <v>1201</v>
      </c>
      <c r="AP65" s="78" t="b">
        <v>0</v>
      </c>
      <c r="AQ65" s="78" t="b">
        <v>0</v>
      </c>
      <c r="AR65" s="78" t="b">
        <v>1</v>
      </c>
      <c r="AS65" s="78"/>
      <c r="AT65" s="78">
        <v>97</v>
      </c>
      <c r="AU65" s="83" t="s">
        <v>1243</v>
      </c>
      <c r="AV65" s="78" t="b">
        <v>1</v>
      </c>
      <c r="AW65" s="78" t="s">
        <v>1321</v>
      </c>
      <c r="AX65" s="83" t="s">
        <v>1384</v>
      </c>
      <c r="AY65" s="78" t="s">
        <v>66</v>
      </c>
      <c r="AZ65" s="78" t="str">
        <f>REPLACE(INDEX(GroupVertices[Group],MATCH(Vertices[[#This Row],[Vertex]],GroupVertices[Vertex],0)),1,1,"")</f>
        <v>5</v>
      </c>
      <c r="BA65" s="48"/>
      <c r="BB65" s="48"/>
      <c r="BC65" s="48"/>
      <c r="BD65" s="48"/>
      <c r="BE65" s="48"/>
      <c r="BF65" s="48"/>
      <c r="BG65" s="116" t="s">
        <v>1919</v>
      </c>
      <c r="BH65" s="116" t="s">
        <v>1919</v>
      </c>
      <c r="BI65" s="116" t="s">
        <v>1972</v>
      </c>
      <c r="BJ65" s="116" t="s">
        <v>1972</v>
      </c>
      <c r="BK65" s="116">
        <v>1</v>
      </c>
      <c r="BL65" s="120">
        <v>4.761904761904762</v>
      </c>
      <c r="BM65" s="116">
        <v>0</v>
      </c>
      <c r="BN65" s="120">
        <v>0</v>
      </c>
      <c r="BO65" s="116">
        <v>0</v>
      </c>
      <c r="BP65" s="120">
        <v>0</v>
      </c>
      <c r="BQ65" s="116">
        <v>20</v>
      </c>
      <c r="BR65" s="120">
        <v>95.23809523809524</v>
      </c>
      <c r="BS65" s="116">
        <v>21</v>
      </c>
      <c r="BT65" s="2"/>
      <c r="BU65" s="3"/>
      <c r="BV65" s="3"/>
      <c r="BW65" s="3"/>
      <c r="BX65" s="3"/>
    </row>
    <row r="66" spans="1:76" ht="15">
      <c r="A66" s="64" t="s">
        <v>242</v>
      </c>
      <c r="B66" s="65"/>
      <c r="C66" s="65" t="s">
        <v>64</v>
      </c>
      <c r="D66" s="66">
        <v>162.17366879600218</v>
      </c>
      <c r="E66" s="68"/>
      <c r="F66" s="100" t="s">
        <v>499</v>
      </c>
      <c r="G66" s="65"/>
      <c r="H66" s="69" t="s">
        <v>242</v>
      </c>
      <c r="I66" s="70"/>
      <c r="J66" s="70"/>
      <c r="K66" s="69" t="s">
        <v>1497</v>
      </c>
      <c r="L66" s="73">
        <v>19.848312814629946</v>
      </c>
      <c r="M66" s="74">
        <v>7140.02734375</v>
      </c>
      <c r="N66" s="74">
        <v>352.9058837890625</v>
      </c>
      <c r="O66" s="75"/>
      <c r="P66" s="76"/>
      <c r="Q66" s="76"/>
      <c r="R66" s="86"/>
      <c r="S66" s="48">
        <v>0</v>
      </c>
      <c r="T66" s="48">
        <v>4</v>
      </c>
      <c r="U66" s="49">
        <v>12.13951</v>
      </c>
      <c r="V66" s="49">
        <v>0.004329</v>
      </c>
      <c r="W66" s="49">
        <v>0.02033</v>
      </c>
      <c r="X66" s="49">
        <v>0.88502</v>
      </c>
      <c r="Y66" s="49">
        <v>0.5833333333333334</v>
      </c>
      <c r="Z66" s="49">
        <v>0</v>
      </c>
      <c r="AA66" s="71">
        <v>66</v>
      </c>
      <c r="AB66" s="71"/>
      <c r="AC66" s="72"/>
      <c r="AD66" s="78" t="s">
        <v>827</v>
      </c>
      <c r="AE66" s="78">
        <v>204</v>
      </c>
      <c r="AF66" s="78">
        <v>636</v>
      </c>
      <c r="AG66" s="78">
        <v>811</v>
      </c>
      <c r="AH66" s="78">
        <v>605</v>
      </c>
      <c r="AI66" s="78"/>
      <c r="AJ66" s="78" t="s">
        <v>936</v>
      </c>
      <c r="AK66" s="78" t="s">
        <v>1027</v>
      </c>
      <c r="AL66" s="83" t="s">
        <v>1104</v>
      </c>
      <c r="AM66" s="78"/>
      <c r="AN66" s="80">
        <v>39917.89409722222</v>
      </c>
      <c r="AO66" s="83" t="s">
        <v>1202</v>
      </c>
      <c r="AP66" s="78" t="b">
        <v>0</v>
      </c>
      <c r="AQ66" s="78" t="b">
        <v>0</v>
      </c>
      <c r="AR66" s="78" t="b">
        <v>0</v>
      </c>
      <c r="AS66" s="78"/>
      <c r="AT66" s="78">
        <v>32</v>
      </c>
      <c r="AU66" s="83" t="s">
        <v>1245</v>
      </c>
      <c r="AV66" s="78" t="b">
        <v>0</v>
      </c>
      <c r="AW66" s="78" t="s">
        <v>1321</v>
      </c>
      <c r="AX66" s="83" t="s">
        <v>1385</v>
      </c>
      <c r="AY66" s="78" t="s">
        <v>66</v>
      </c>
      <c r="AZ66" s="78" t="str">
        <f>REPLACE(INDEX(GroupVertices[Group],MATCH(Vertices[[#This Row],[Vertex]],GroupVertices[Vertex],0)),1,1,"")</f>
        <v>5</v>
      </c>
      <c r="BA66" s="48"/>
      <c r="BB66" s="48"/>
      <c r="BC66" s="48"/>
      <c r="BD66" s="48"/>
      <c r="BE66" s="48"/>
      <c r="BF66" s="48"/>
      <c r="BG66" s="116" t="s">
        <v>1919</v>
      </c>
      <c r="BH66" s="116" t="s">
        <v>1919</v>
      </c>
      <c r="BI66" s="116" t="s">
        <v>1972</v>
      </c>
      <c r="BJ66" s="116" t="s">
        <v>1972</v>
      </c>
      <c r="BK66" s="116">
        <v>1</v>
      </c>
      <c r="BL66" s="120">
        <v>4.761904761904762</v>
      </c>
      <c r="BM66" s="116">
        <v>0</v>
      </c>
      <c r="BN66" s="120">
        <v>0</v>
      </c>
      <c r="BO66" s="116">
        <v>0</v>
      </c>
      <c r="BP66" s="120">
        <v>0</v>
      </c>
      <c r="BQ66" s="116">
        <v>20</v>
      </c>
      <c r="BR66" s="120">
        <v>95.23809523809524</v>
      </c>
      <c r="BS66" s="116">
        <v>21</v>
      </c>
      <c r="BT66" s="2"/>
      <c r="BU66" s="3"/>
      <c r="BV66" s="3"/>
      <c r="BW66" s="3"/>
      <c r="BX66" s="3"/>
    </row>
    <row r="67" spans="1:76" ht="15">
      <c r="A67" s="64" t="s">
        <v>243</v>
      </c>
      <c r="B67" s="65"/>
      <c r="C67" s="65" t="s">
        <v>64</v>
      </c>
      <c r="D67" s="66">
        <v>162.00218451315726</v>
      </c>
      <c r="E67" s="68"/>
      <c r="F67" s="100" t="s">
        <v>500</v>
      </c>
      <c r="G67" s="65"/>
      <c r="H67" s="69" t="s">
        <v>243</v>
      </c>
      <c r="I67" s="70"/>
      <c r="J67" s="70"/>
      <c r="K67" s="69" t="s">
        <v>1498</v>
      </c>
      <c r="L67" s="73">
        <v>1</v>
      </c>
      <c r="M67" s="74">
        <v>2134.85498046875</v>
      </c>
      <c r="N67" s="74">
        <v>7722.75</v>
      </c>
      <c r="O67" s="75"/>
      <c r="P67" s="76"/>
      <c r="Q67" s="76"/>
      <c r="R67" s="86"/>
      <c r="S67" s="48">
        <v>1</v>
      </c>
      <c r="T67" s="48">
        <v>2</v>
      </c>
      <c r="U67" s="49">
        <v>0</v>
      </c>
      <c r="V67" s="49">
        <v>0.00431</v>
      </c>
      <c r="W67" s="49">
        <v>0.018207</v>
      </c>
      <c r="X67" s="49">
        <v>0.726475</v>
      </c>
      <c r="Y67" s="49">
        <v>0.5</v>
      </c>
      <c r="Z67" s="49">
        <v>0</v>
      </c>
      <c r="AA67" s="71">
        <v>67</v>
      </c>
      <c r="AB67" s="71"/>
      <c r="AC67" s="72"/>
      <c r="AD67" s="78" t="s">
        <v>828</v>
      </c>
      <c r="AE67" s="78">
        <v>70</v>
      </c>
      <c r="AF67" s="78">
        <v>8</v>
      </c>
      <c r="AG67" s="78">
        <v>133</v>
      </c>
      <c r="AH67" s="78">
        <v>57</v>
      </c>
      <c r="AI67" s="78"/>
      <c r="AJ67" s="78"/>
      <c r="AK67" s="78" t="s">
        <v>1028</v>
      </c>
      <c r="AL67" s="83" t="s">
        <v>1105</v>
      </c>
      <c r="AM67" s="78"/>
      <c r="AN67" s="80">
        <v>43732.454050925924</v>
      </c>
      <c r="AO67" s="78"/>
      <c r="AP67" s="78" t="b">
        <v>1</v>
      </c>
      <c r="AQ67" s="78" t="b">
        <v>0</v>
      </c>
      <c r="AR67" s="78" t="b">
        <v>0</v>
      </c>
      <c r="AS67" s="78"/>
      <c r="AT67" s="78">
        <v>0</v>
      </c>
      <c r="AU67" s="78"/>
      <c r="AV67" s="78" t="b">
        <v>0</v>
      </c>
      <c r="AW67" s="78" t="s">
        <v>1321</v>
      </c>
      <c r="AX67" s="83" t="s">
        <v>1386</v>
      </c>
      <c r="AY67" s="78" t="s">
        <v>66</v>
      </c>
      <c r="AZ67" s="78" t="str">
        <f>REPLACE(INDEX(GroupVertices[Group],MATCH(Vertices[[#This Row],[Vertex]],GroupVertices[Vertex],0)),1,1,"")</f>
        <v>1</v>
      </c>
      <c r="BA67" s="48"/>
      <c r="BB67" s="48"/>
      <c r="BC67" s="48"/>
      <c r="BD67" s="48"/>
      <c r="BE67" s="48" t="s">
        <v>288</v>
      </c>
      <c r="BF67" s="48" t="s">
        <v>288</v>
      </c>
      <c r="BG67" s="116" t="s">
        <v>1920</v>
      </c>
      <c r="BH67" s="116" t="s">
        <v>1920</v>
      </c>
      <c r="BI67" s="116" t="s">
        <v>1973</v>
      </c>
      <c r="BJ67" s="116" t="s">
        <v>1973</v>
      </c>
      <c r="BK67" s="116">
        <v>0</v>
      </c>
      <c r="BL67" s="120">
        <v>0</v>
      </c>
      <c r="BM67" s="116">
        <v>2</v>
      </c>
      <c r="BN67" s="120">
        <v>11.11111111111111</v>
      </c>
      <c r="BO67" s="116">
        <v>0</v>
      </c>
      <c r="BP67" s="120">
        <v>0</v>
      </c>
      <c r="BQ67" s="116">
        <v>16</v>
      </c>
      <c r="BR67" s="120">
        <v>88.88888888888889</v>
      </c>
      <c r="BS67" s="116">
        <v>18</v>
      </c>
      <c r="BT67" s="2"/>
      <c r="BU67" s="3"/>
      <c r="BV67" s="3"/>
      <c r="BW67" s="3"/>
      <c r="BX67" s="3"/>
    </row>
    <row r="68" spans="1:76" ht="15">
      <c r="A68" s="64" t="s">
        <v>244</v>
      </c>
      <c r="B68" s="65"/>
      <c r="C68" s="65" t="s">
        <v>64</v>
      </c>
      <c r="D68" s="66">
        <v>162.4106884735649</v>
      </c>
      <c r="E68" s="68"/>
      <c r="F68" s="100" t="s">
        <v>501</v>
      </c>
      <c r="G68" s="65"/>
      <c r="H68" s="69" t="s">
        <v>244</v>
      </c>
      <c r="I68" s="70"/>
      <c r="J68" s="70"/>
      <c r="K68" s="69" t="s">
        <v>1499</v>
      </c>
      <c r="L68" s="73">
        <v>74.26975872073959</v>
      </c>
      <c r="M68" s="74">
        <v>1798.3865966796875</v>
      </c>
      <c r="N68" s="74">
        <v>7332.2568359375</v>
      </c>
      <c r="O68" s="75"/>
      <c r="P68" s="76"/>
      <c r="Q68" s="76"/>
      <c r="R68" s="86"/>
      <c r="S68" s="48">
        <v>0</v>
      </c>
      <c r="T68" s="48">
        <v>7</v>
      </c>
      <c r="U68" s="49">
        <v>47.190376</v>
      </c>
      <c r="V68" s="49">
        <v>0.004386</v>
      </c>
      <c r="W68" s="49">
        <v>0.028424</v>
      </c>
      <c r="X68" s="49">
        <v>1.476629</v>
      </c>
      <c r="Y68" s="49">
        <v>0.2857142857142857</v>
      </c>
      <c r="Z68" s="49">
        <v>0</v>
      </c>
      <c r="AA68" s="71">
        <v>68</v>
      </c>
      <c r="AB68" s="71"/>
      <c r="AC68" s="72"/>
      <c r="AD68" s="78" t="s">
        <v>829</v>
      </c>
      <c r="AE68" s="78">
        <v>159</v>
      </c>
      <c r="AF68" s="78">
        <v>1504</v>
      </c>
      <c r="AG68" s="78">
        <v>51395</v>
      </c>
      <c r="AH68" s="78">
        <v>1999</v>
      </c>
      <c r="AI68" s="78"/>
      <c r="AJ68" s="78" t="s">
        <v>937</v>
      </c>
      <c r="AK68" s="78" t="s">
        <v>1029</v>
      </c>
      <c r="AL68" s="83" t="s">
        <v>1106</v>
      </c>
      <c r="AM68" s="78"/>
      <c r="AN68" s="80">
        <v>42656.43138888889</v>
      </c>
      <c r="AO68" s="83" t="s">
        <v>1203</v>
      </c>
      <c r="AP68" s="78" t="b">
        <v>0</v>
      </c>
      <c r="AQ68" s="78" t="b">
        <v>0</v>
      </c>
      <c r="AR68" s="78" t="b">
        <v>0</v>
      </c>
      <c r="AS68" s="78"/>
      <c r="AT68" s="78">
        <v>541</v>
      </c>
      <c r="AU68" s="83" t="s">
        <v>1243</v>
      </c>
      <c r="AV68" s="78" t="b">
        <v>0</v>
      </c>
      <c r="AW68" s="78" t="s">
        <v>1321</v>
      </c>
      <c r="AX68" s="83" t="s">
        <v>1387</v>
      </c>
      <c r="AY68" s="78" t="s">
        <v>66</v>
      </c>
      <c r="AZ68" s="78" t="str">
        <f>REPLACE(INDEX(GroupVertices[Group],MATCH(Vertices[[#This Row],[Vertex]],GroupVertices[Vertex],0)),1,1,"")</f>
        <v>1</v>
      </c>
      <c r="BA68" s="48"/>
      <c r="BB68" s="48"/>
      <c r="BC68" s="48"/>
      <c r="BD68" s="48"/>
      <c r="BE68" s="48" t="s">
        <v>288</v>
      </c>
      <c r="BF68" s="48" t="s">
        <v>288</v>
      </c>
      <c r="BG68" s="116" t="s">
        <v>1921</v>
      </c>
      <c r="BH68" s="116" t="s">
        <v>1940</v>
      </c>
      <c r="BI68" s="116" t="s">
        <v>1974</v>
      </c>
      <c r="BJ68" s="116" t="s">
        <v>1991</v>
      </c>
      <c r="BK68" s="116">
        <v>2</v>
      </c>
      <c r="BL68" s="120">
        <v>3.125</v>
      </c>
      <c r="BM68" s="116">
        <v>2</v>
      </c>
      <c r="BN68" s="120">
        <v>3.125</v>
      </c>
      <c r="BO68" s="116">
        <v>0</v>
      </c>
      <c r="BP68" s="120">
        <v>0</v>
      </c>
      <c r="BQ68" s="116">
        <v>60</v>
      </c>
      <c r="BR68" s="120">
        <v>93.75</v>
      </c>
      <c r="BS68" s="116">
        <v>64</v>
      </c>
      <c r="BT68" s="2"/>
      <c r="BU68" s="3"/>
      <c r="BV68" s="3"/>
      <c r="BW68" s="3"/>
      <c r="BX68" s="3"/>
    </row>
    <row r="69" spans="1:76" ht="15">
      <c r="A69" s="64" t="s">
        <v>248</v>
      </c>
      <c r="B69" s="65"/>
      <c r="C69" s="65" t="s">
        <v>64</v>
      </c>
      <c r="D69" s="66">
        <v>162.44181778605588</v>
      </c>
      <c r="E69" s="68"/>
      <c r="F69" s="100" t="s">
        <v>504</v>
      </c>
      <c r="G69" s="65"/>
      <c r="H69" s="69" t="s">
        <v>248</v>
      </c>
      <c r="I69" s="70"/>
      <c r="J69" s="70"/>
      <c r="K69" s="69" t="s">
        <v>1500</v>
      </c>
      <c r="L69" s="73">
        <v>19.848312814629946</v>
      </c>
      <c r="M69" s="74">
        <v>5681.29833984375</v>
      </c>
      <c r="N69" s="74">
        <v>430.579345703125</v>
      </c>
      <c r="O69" s="75"/>
      <c r="P69" s="76"/>
      <c r="Q69" s="76"/>
      <c r="R69" s="86"/>
      <c r="S69" s="48">
        <v>0</v>
      </c>
      <c r="T69" s="48">
        <v>4</v>
      </c>
      <c r="U69" s="49">
        <v>12.13951</v>
      </c>
      <c r="V69" s="49">
        <v>0.004329</v>
      </c>
      <c r="W69" s="49">
        <v>0.02033</v>
      </c>
      <c r="X69" s="49">
        <v>0.88502</v>
      </c>
      <c r="Y69" s="49">
        <v>0.5833333333333334</v>
      </c>
      <c r="Z69" s="49">
        <v>0</v>
      </c>
      <c r="AA69" s="71">
        <v>69</v>
      </c>
      <c r="AB69" s="71"/>
      <c r="AC69" s="72"/>
      <c r="AD69" s="78" t="s">
        <v>830</v>
      </c>
      <c r="AE69" s="78">
        <v>375</v>
      </c>
      <c r="AF69" s="78">
        <v>1618</v>
      </c>
      <c r="AG69" s="78">
        <v>11113</v>
      </c>
      <c r="AH69" s="78">
        <v>7054</v>
      </c>
      <c r="AI69" s="78"/>
      <c r="AJ69" s="78" t="s">
        <v>938</v>
      </c>
      <c r="AK69" s="78" t="s">
        <v>1030</v>
      </c>
      <c r="AL69" s="83" t="s">
        <v>1107</v>
      </c>
      <c r="AM69" s="78"/>
      <c r="AN69" s="80">
        <v>39629.141076388885</v>
      </c>
      <c r="AO69" s="78"/>
      <c r="AP69" s="78" t="b">
        <v>1</v>
      </c>
      <c r="AQ69" s="78" t="b">
        <v>0</v>
      </c>
      <c r="AR69" s="78" t="b">
        <v>1</v>
      </c>
      <c r="AS69" s="78"/>
      <c r="AT69" s="78">
        <v>88</v>
      </c>
      <c r="AU69" s="83" t="s">
        <v>1243</v>
      </c>
      <c r="AV69" s="78" t="b">
        <v>0</v>
      </c>
      <c r="AW69" s="78" t="s">
        <v>1321</v>
      </c>
      <c r="AX69" s="83" t="s">
        <v>1388</v>
      </c>
      <c r="AY69" s="78" t="s">
        <v>66</v>
      </c>
      <c r="AZ69" s="78" t="str">
        <f>REPLACE(INDEX(GroupVertices[Group],MATCH(Vertices[[#This Row],[Vertex]],GroupVertices[Vertex],0)),1,1,"")</f>
        <v>5</v>
      </c>
      <c r="BA69" s="48"/>
      <c r="BB69" s="48"/>
      <c r="BC69" s="48"/>
      <c r="BD69" s="48"/>
      <c r="BE69" s="48"/>
      <c r="BF69" s="48"/>
      <c r="BG69" s="116" t="s">
        <v>1919</v>
      </c>
      <c r="BH69" s="116" t="s">
        <v>1919</v>
      </c>
      <c r="BI69" s="116" t="s">
        <v>1972</v>
      </c>
      <c r="BJ69" s="116" t="s">
        <v>1972</v>
      </c>
      <c r="BK69" s="116">
        <v>1</v>
      </c>
      <c r="BL69" s="120">
        <v>4.761904761904762</v>
      </c>
      <c r="BM69" s="116">
        <v>0</v>
      </c>
      <c r="BN69" s="120">
        <v>0</v>
      </c>
      <c r="BO69" s="116">
        <v>0</v>
      </c>
      <c r="BP69" s="120">
        <v>0</v>
      </c>
      <c r="BQ69" s="116">
        <v>20</v>
      </c>
      <c r="BR69" s="120">
        <v>95.23809523809524</v>
      </c>
      <c r="BS69" s="116">
        <v>21</v>
      </c>
      <c r="BT69" s="2"/>
      <c r="BU69" s="3"/>
      <c r="BV69" s="3"/>
      <c r="BW69" s="3"/>
      <c r="BX69" s="3"/>
    </row>
    <row r="70" spans="1:76" ht="15">
      <c r="A70" s="64" t="s">
        <v>249</v>
      </c>
      <c r="B70" s="65"/>
      <c r="C70" s="65" t="s">
        <v>64</v>
      </c>
      <c r="D70" s="66">
        <v>162.12205967266192</v>
      </c>
      <c r="E70" s="68"/>
      <c r="F70" s="100" t="s">
        <v>505</v>
      </c>
      <c r="G70" s="65"/>
      <c r="H70" s="69" t="s">
        <v>249</v>
      </c>
      <c r="I70" s="70"/>
      <c r="J70" s="70"/>
      <c r="K70" s="69" t="s">
        <v>1501</v>
      </c>
      <c r="L70" s="73">
        <v>1</v>
      </c>
      <c r="M70" s="74">
        <v>8865.2607421875</v>
      </c>
      <c r="N70" s="74">
        <v>9129.9697265625</v>
      </c>
      <c r="O70" s="75"/>
      <c r="P70" s="76"/>
      <c r="Q70" s="76"/>
      <c r="R70" s="86"/>
      <c r="S70" s="48">
        <v>1</v>
      </c>
      <c r="T70" s="48">
        <v>1</v>
      </c>
      <c r="U70" s="49">
        <v>0</v>
      </c>
      <c r="V70" s="49">
        <v>0</v>
      </c>
      <c r="W70" s="49">
        <v>0</v>
      </c>
      <c r="X70" s="49">
        <v>0.999995</v>
      </c>
      <c r="Y70" s="49">
        <v>0</v>
      </c>
      <c r="Z70" s="49" t="s">
        <v>1610</v>
      </c>
      <c r="AA70" s="71">
        <v>70</v>
      </c>
      <c r="AB70" s="71"/>
      <c r="AC70" s="72"/>
      <c r="AD70" s="78" t="s">
        <v>831</v>
      </c>
      <c r="AE70" s="78">
        <v>1505</v>
      </c>
      <c r="AF70" s="78">
        <v>447</v>
      </c>
      <c r="AG70" s="78">
        <v>8675</v>
      </c>
      <c r="AH70" s="78">
        <v>5874</v>
      </c>
      <c r="AI70" s="78"/>
      <c r="AJ70" s="78" t="s">
        <v>939</v>
      </c>
      <c r="AK70" s="78" t="s">
        <v>996</v>
      </c>
      <c r="AL70" s="83" t="s">
        <v>1108</v>
      </c>
      <c r="AM70" s="78"/>
      <c r="AN70" s="80">
        <v>40865.61865740741</v>
      </c>
      <c r="AO70" s="83" t="s">
        <v>1204</v>
      </c>
      <c r="AP70" s="78" t="b">
        <v>0</v>
      </c>
      <c r="AQ70" s="78" t="b">
        <v>0</v>
      </c>
      <c r="AR70" s="78" t="b">
        <v>0</v>
      </c>
      <c r="AS70" s="78"/>
      <c r="AT70" s="78">
        <v>46</v>
      </c>
      <c r="AU70" s="83" t="s">
        <v>1243</v>
      </c>
      <c r="AV70" s="78" t="b">
        <v>0</v>
      </c>
      <c r="AW70" s="78" t="s">
        <v>1321</v>
      </c>
      <c r="AX70" s="83" t="s">
        <v>1389</v>
      </c>
      <c r="AY70" s="78" t="s">
        <v>66</v>
      </c>
      <c r="AZ70" s="78" t="str">
        <f>REPLACE(INDEX(GroupVertices[Group],MATCH(Vertices[[#This Row],[Vertex]],GroupVertices[Vertex],0)),1,1,"")</f>
        <v>4</v>
      </c>
      <c r="BA70" s="48" t="s">
        <v>413</v>
      </c>
      <c r="BB70" s="48" t="s">
        <v>413</v>
      </c>
      <c r="BC70" s="48" t="s">
        <v>432</v>
      </c>
      <c r="BD70" s="48" t="s">
        <v>432</v>
      </c>
      <c r="BE70" s="48"/>
      <c r="BF70" s="48"/>
      <c r="BG70" s="116" t="s">
        <v>1922</v>
      </c>
      <c r="BH70" s="116" t="s">
        <v>1922</v>
      </c>
      <c r="BI70" s="116" t="s">
        <v>1975</v>
      </c>
      <c r="BJ70" s="116" t="s">
        <v>1975</v>
      </c>
      <c r="BK70" s="116">
        <v>0</v>
      </c>
      <c r="BL70" s="120">
        <v>0</v>
      </c>
      <c r="BM70" s="116">
        <v>0</v>
      </c>
      <c r="BN70" s="120">
        <v>0</v>
      </c>
      <c r="BO70" s="116">
        <v>0</v>
      </c>
      <c r="BP70" s="120">
        <v>0</v>
      </c>
      <c r="BQ70" s="116">
        <v>24</v>
      </c>
      <c r="BR70" s="120">
        <v>100</v>
      </c>
      <c r="BS70" s="116">
        <v>24</v>
      </c>
      <c r="BT70" s="2"/>
      <c r="BU70" s="3"/>
      <c r="BV70" s="3"/>
      <c r="BW70" s="3"/>
      <c r="BX70" s="3"/>
    </row>
    <row r="71" spans="1:76" ht="15">
      <c r="A71" s="64" t="s">
        <v>250</v>
      </c>
      <c r="B71" s="65"/>
      <c r="C71" s="65" t="s">
        <v>64</v>
      </c>
      <c r="D71" s="66">
        <v>169.7771399039909</v>
      </c>
      <c r="E71" s="68"/>
      <c r="F71" s="100" t="s">
        <v>506</v>
      </c>
      <c r="G71" s="65"/>
      <c r="H71" s="69" t="s">
        <v>250</v>
      </c>
      <c r="I71" s="70"/>
      <c r="J71" s="70"/>
      <c r="K71" s="69" t="s">
        <v>1502</v>
      </c>
      <c r="L71" s="73">
        <v>1</v>
      </c>
      <c r="M71" s="74">
        <v>4328.54052734375</v>
      </c>
      <c r="N71" s="74">
        <v>9048.7490234375</v>
      </c>
      <c r="O71" s="75"/>
      <c r="P71" s="76"/>
      <c r="Q71" s="76"/>
      <c r="R71" s="86"/>
      <c r="S71" s="48">
        <v>0</v>
      </c>
      <c r="T71" s="48">
        <v>2</v>
      </c>
      <c r="U71" s="49">
        <v>0</v>
      </c>
      <c r="V71" s="49">
        <v>0.004255</v>
      </c>
      <c r="W71" s="49">
        <v>0.012143</v>
      </c>
      <c r="X71" s="49">
        <v>0.603425</v>
      </c>
      <c r="Y71" s="49">
        <v>0.5</v>
      </c>
      <c r="Z71" s="49">
        <v>0</v>
      </c>
      <c r="AA71" s="71">
        <v>71</v>
      </c>
      <c r="AB71" s="71"/>
      <c r="AC71" s="72"/>
      <c r="AD71" s="78" t="s">
        <v>832</v>
      </c>
      <c r="AE71" s="78">
        <v>23205</v>
      </c>
      <c r="AF71" s="78">
        <v>28481</v>
      </c>
      <c r="AG71" s="78">
        <v>173100</v>
      </c>
      <c r="AH71" s="78">
        <v>54169</v>
      </c>
      <c r="AI71" s="78"/>
      <c r="AJ71" s="78" t="s">
        <v>940</v>
      </c>
      <c r="AK71" s="78" t="s">
        <v>1031</v>
      </c>
      <c r="AL71" s="83" t="s">
        <v>1109</v>
      </c>
      <c r="AM71" s="78"/>
      <c r="AN71" s="80">
        <v>39827.747037037036</v>
      </c>
      <c r="AO71" s="83" t="s">
        <v>1205</v>
      </c>
      <c r="AP71" s="78" t="b">
        <v>0</v>
      </c>
      <c r="AQ71" s="78" t="b">
        <v>0</v>
      </c>
      <c r="AR71" s="78" t="b">
        <v>1</v>
      </c>
      <c r="AS71" s="78"/>
      <c r="AT71" s="78">
        <v>2964</v>
      </c>
      <c r="AU71" s="83" t="s">
        <v>1254</v>
      </c>
      <c r="AV71" s="78" t="b">
        <v>0</v>
      </c>
      <c r="AW71" s="78" t="s">
        <v>1321</v>
      </c>
      <c r="AX71" s="83" t="s">
        <v>1390</v>
      </c>
      <c r="AY71" s="78" t="s">
        <v>66</v>
      </c>
      <c r="AZ71" s="78" t="str">
        <f>REPLACE(INDEX(GroupVertices[Group],MATCH(Vertices[[#This Row],[Vertex]],GroupVertices[Vertex],0)),1,1,"")</f>
        <v>1</v>
      </c>
      <c r="BA71" s="48" t="s">
        <v>413</v>
      </c>
      <c r="BB71" s="48" t="s">
        <v>413</v>
      </c>
      <c r="BC71" s="48" t="s">
        <v>432</v>
      </c>
      <c r="BD71" s="48" t="s">
        <v>432</v>
      </c>
      <c r="BE71" s="48" t="s">
        <v>1885</v>
      </c>
      <c r="BF71" s="48" t="s">
        <v>1885</v>
      </c>
      <c r="BG71" s="116" t="s">
        <v>1923</v>
      </c>
      <c r="BH71" s="116" t="s">
        <v>1923</v>
      </c>
      <c r="BI71" s="116" t="s">
        <v>1976</v>
      </c>
      <c r="BJ71" s="116" t="s">
        <v>1976</v>
      </c>
      <c r="BK71" s="116">
        <v>0</v>
      </c>
      <c r="BL71" s="120">
        <v>0</v>
      </c>
      <c r="BM71" s="116">
        <v>0</v>
      </c>
      <c r="BN71" s="120">
        <v>0</v>
      </c>
      <c r="BO71" s="116">
        <v>0</v>
      </c>
      <c r="BP71" s="120">
        <v>0</v>
      </c>
      <c r="BQ71" s="116">
        <v>42</v>
      </c>
      <c r="BR71" s="120">
        <v>100</v>
      </c>
      <c r="BS71" s="116">
        <v>42</v>
      </c>
      <c r="BT71" s="2"/>
      <c r="BU71" s="3"/>
      <c r="BV71" s="3"/>
      <c r="BW71" s="3"/>
      <c r="BX71" s="3"/>
    </row>
    <row r="72" spans="1:76" ht="15">
      <c r="A72" s="64" t="s">
        <v>293</v>
      </c>
      <c r="B72" s="65"/>
      <c r="C72" s="65" t="s">
        <v>64</v>
      </c>
      <c r="D72" s="66">
        <v>173.72646662817266</v>
      </c>
      <c r="E72" s="68"/>
      <c r="F72" s="100" t="s">
        <v>1287</v>
      </c>
      <c r="G72" s="65"/>
      <c r="H72" s="69" t="s">
        <v>293</v>
      </c>
      <c r="I72" s="70"/>
      <c r="J72" s="70"/>
      <c r="K72" s="69" t="s">
        <v>1503</v>
      </c>
      <c r="L72" s="73">
        <v>1</v>
      </c>
      <c r="M72" s="74">
        <v>4628.8984375</v>
      </c>
      <c r="N72" s="74">
        <v>8746.2275390625</v>
      </c>
      <c r="O72" s="75"/>
      <c r="P72" s="76"/>
      <c r="Q72" s="76"/>
      <c r="R72" s="86"/>
      <c r="S72" s="48">
        <v>2</v>
      </c>
      <c r="T72" s="48">
        <v>0</v>
      </c>
      <c r="U72" s="49">
        <v>0</v>
      </c>
      <c r="V72" s="49">
        <v>0.004255</v>
      </c>
      <c r="W72" s="49">
        <v>0.012143</v>
      </c>
      <c r="X72" s="49">
        <v>0.603425</v>
      </c>
      <c r="Y72" s="49">
        <v>0.5</v>
      </c>
      <c r="Z72" s="49">
        <v>0</v>
      </c>
      <c r="AA72" s="71">
        <v>72</v>
      </c>
      <c r="AB72" s="71"/>
      <c r="AC72" s="72"/>
      <c r="AD72" s="78" t="s">
        <v>833</v>
      </c>
      <c r="AE72" s="78">
        <v>687</v>
      </c>
      <c r="AF72" s="78">
        <v>42944</v>
      </c>
      <c r="AG72" s="78">
        <v>2972</v>
      </c>
      <c r="AH72" s="78">
        <v>1531</v>
      </c>
      <c r="AI72" s="78"/>
      <c r="AJ72" s="78" t="s">
        <v>941</v>
      </c>
      <c r="AK72" s="78" t="s">
        <v>1032</v>
      </c>
      <c r="AL72" s="83" t="s">
        <v>1110</v>
      </c>
      <c r="AM72" s="78"/>
      <c r="AN72" s="80">
        <v>39562.11696759259</v>
      </c>
      <c r="AO72" s="83" t="s">
        <v>1206</v>
      </c>
      <c r="AP72" s="78" t="b">
        <v>1</v>
      </c>
      <c r="AQ72" s="78" t="b">
        <v>0</v>
      </c>
      <c r="AR72" s="78" t="b">
        <v>0</v>
      </c>
      <c r="AS72" s="78"/>
      <c r="AT72" s="78">
        <v>887</v>
      </c>
      <c r="AU72" s="83" t="s">
        <v>1243</v>
      </c>
      <c r="AV72" s="78" t="b">
        <v>1</v>
      </c>
      <c r="AW72" s="78" t="s">
        <v>1321</v>
      </c>
      <c r="AX72" s="83" t="s">
        <v>1391</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251</v>
      </c>
      <c r="B73" s="65"/>
      <c r="C73" s="65" t="s">
        <v>64</v>
      </c>
      <c r="D73" s="66">
        <v>162.0251219013085</v>
      </c>
      <c r="E73" s="68"/>
      <c r="F73" s="100" t="s">
        <v>507</v>
      </c>
      <c r="G73" s="65"/>
      <c r="H73" s="69" t="s">
        <v>251</v>
      </c>
      <c r="I73" s="70"/>
      <c r="J73" s="70"/>
      <c r="K73" s="69" t="s">
        <v>1504</v>
      </c>
      <c r="L73" s="73">
        <v>1</v>
      </c>
      <c r="M73" s="74">
        <v>8239.375</v>
      </c>
      <c r="N73" s="74">
        <v>9129.9697265625</v>
      </c>
      <c r="O73" s="75"/>
      <c r="P73" s="76"/>
      <c r="Q73" s="76"/>
      <c r="R73" s="86"/>
      <c r="S73" s="48">
        <v>1</v>
      </c>
      <c r="T73" s="48">
        <v>1</v>
      </c>
      <c r="U73" s="49">
        <v>0</v>
      </c>
      <c r="V73" s="49">
        <v>0</v>
      </c>
      <c r="W73" s="49">
        <v>0</v>
      </c>
      <c r="X73" s="49">
        <v>0.999995</v>
      </c>
      <c r="Y73" s="49">
        <v>0</v>
      </c>
      <c r="Z73" s="49" t="s">
        <v>1610</v>
      </c>
      <c r="AA73" s="71">
        <v>73</v>
      </c>
      <c r="AB73" s="71"/>
      <c r="AC73" s="72"/>
      <c r="AD73" s="78" t="s">
        <v>834</v>
      </c>
      <c r="AE73" s="78">
        <v>28</v>
      </c>
      <c r="AF73" s="78">
        <v>92</v>
      </c>
      <c r="AG73" s="78">
        <v>2943</v>
      </c>
      <c r="AH73" s="78">
        <v>4611</v>
      </c>
      <c r="AI73" s="78"/>
      <c r="AJ73" s="78" t="s">
        <v>942</v>
      </c>
      <c r="AK73" s="78" t="s">
        <v>1033</v>
      </c>
      <c r="AL73" s="83" t="s">
        <v>1111</v>
      </c>
      <c r="AM73" s="78"/>
      <c r="AN73" s="80">
        <v>43229.32009259259</v>
      </c>
      <c r="AO73" s="83" t="s">
        <v>1207</v>
      </c>
      <c r="AP73" s="78" t="b">
        <v>0</v>
      </c>
      <c r="AQ73" s="78" t="b">
        <v>0</v>
      </c>
      <c r="AR73" s="78" t="b">
        <v>1</v>
      </c>
      <c r="AS73" s="78"/>
      <c r="AT73" s="78">
        <v>0</v>
      </c>
      <c r="AU73" s="83" t="s">
        <v>1243</v>
      </c>
      <c r="AV73" s="78" t="b">
        <v>0</v>
      </c>
      <c r="AW73" s="78" t="s">
        <v>1321</v>
      </c>
      <c r="AX73" s="83" t="s">
        <v>1392</v>
      </c>
      <c r="AY73" s="78" t="s">
        <v>66</v>
      </c>
      <c r="AZ73" s="78" t="str">
        <f>REPLACE(INDEX(GroupVertices[Group],MATCH(Vertices[[#This Row],[Vertex]],GroupVertices[Vertex],0)),1,1,"")</f>
        <v>4</v>
      </c>
      <c r="BA73" s="48" t="s">
        <v>408</v>
      </c>
      <c r="BB73" s="48" t="s">
        <v>408</v>
      </c>
      <c r="BC73" s="48" t="s">
        <v>432</v>
      </c>
      <c r="BD73" s="48" t="s">
        <v>432</v>
      </c>
      <c r="BE73" s="48"/>
      <c r="BF73" s="48"/>
      <c r="BG73" s="116" t="s">
        <v>1924</v>
      </c>
      <c r="BH73" s="116" t="s">
        <v>1924</v>
      </c>
      <c r="BI73" s="116" t="s">
        <v>1977</v>
      </c>
      <c r="BJ73" s="116" t="s">
        <v>1977</v>
      </c>
      <c r="BK73" s="116">
        <v>1</v>
      </c>
      <c r="BL73" s="120">
        <v>33.333333333333336</v>
      </c>
      <c r="BM73" s="116">
        <v>0</v>
      </c>
      <c r="BN73" s="120">
        <v>0</v>
      </c>
      <c r="BO73" s="116">
        <v>0</v>
      </c>
      <c r="BP73" s="120">
        <v>0</v>
      </c>
      <c r="BQ73" s="116">
        <v>2</v>
      </c>
      <c r="BR73" s="120">
        <v>66.66666666666667</v>
      </c>
      <c r="BS73" s="116">
        <v>3</v>
      </c>
      <c r="BT73" s="2"/>
      <c r="BU73" s="3"/>
      <c r="BV73" s="3"/>
      <c r="BW73" s="3"/>
      <c r="BX73" s="3"/>
    </row>
    <row r="74" spans="1:76" ht="15">
      <c r="A74" s="64" t="s">
        <v>252</v>
      </c>
      <c r="B74" s="65"/>
      <c r="C74" s="65" t="s">
        <v>64</v>
      </c>
      <c r="D74" s="66">
        <v>162.34761065614902</v>
      </c>
      <c r="E74" s="68"/>
      <c r="F74" s="100" t="s">
        <v>508</v>
      </c>
      <c r="G74" s="65"/>
      <c r="H74" s="69" t="s">
        <v>252</v>
      </c>
      <c r="I74" s="70"/>
      <c r="J74" s="70"/>
      <c r="K74" s="69" t="s">
        <v>1505</v>
      </c>
      <c r="L74" s="73">
        <v>6357.732865759472</v>
      </c>
      <c r="M74" s="74">
        <v>2550.018798828125</v>
      </c>
      <c r="N74" s="74">
        <v>2470.552978515625</v>
      </c>
      <c r="O74" s="75"/>
      <c r="P74" s="76"/>
      <c r="Q74" s="76"/>
      <c r="R74" s="86"/>
      <c r="S74" s="48">
        <v>0</v>
      </c>
      <c r="T74" s="48">
        <v>28</v>
      </c>
      <c r="U74" s="49">
        <v>4094.13951</v>
      </c>
      <c r="V74" s="49">
        <v>0.005525</v>
      </c>
      <c r="W74" s="49">
        <v>0.020303</v>
      </c>
      <c r="X74" s="49">
        <v>11.701322</v>
      </c>
      <c r="Y74" s="49">
        <v>0</v>
      </c>
      <c r="Z74" s="49">
        <v>0</v>
      </c>
      <c r="AA74" s="71">
        <v>74</v>
      </c>
      <c r="AB74" s="71"/>
      <c r="AC74" s="72"/>
      <c r="AD74" s="78" t="s">
        <v>835</v>
      </c>
      <c r="AE74" s="78">
        <v>5001</v>
      </c>
      <c r="AF74" s="78">
        <v>1273</v>
      </c>
      <c r="AG74" s="78">
        <v>96094</v>
      </c>
      <c r="AH74" s="78">
        <v>9464</v>
      </c>
      <c r="AI74" s="78"/>
      <c r="AJ74" s="78"/>
      <c r="AK74" s="78"/>
      <c r="AL74" s="78"/>
      <c r="AM74" s="78"/>
      <c r="AN74" s="80">
        <v>41835.94090277778</v>
      </c>
      <c r="AO74" s="78"/>
      <c r="AP74" s="78" t="b">
        <v>1</v>
      </c>
      <c r="AQ74" s="78" t="b">
        <v>0</v>
      </c>
      <c r="AR74" s="78" t="b">
        <v>0</v>
      </c>
      <c r="AS74" s="78"/>
      <c r="AT74" s="78">
        <v>113</v>
      </c>
      <c r="AU74" s="83" t="s">
        <v>1243</v>
      </c>
      <c r="AV74" s="78" t="b">
        <v>0</v>
      </c>
      <c r="AW74" s="78" t="s">
        <v>1321</v>
      </c>
      <c r="AX74" s="83" t="s">
        <v>1393</v>
      </c>
      <c r="AY74" s="78" t="s">
        <v>66</v>
      </c>
      <c r="AZ74" s="78" t="str">
        <f>REPLACE(INDEX(GroupVertices[Group],MATCH(Vertices[[#This Row],[Vertex]],GroupVertices[Vertex],0)),1,1,"")</f>
        <v>2</v>
      </c>
      <c r="BA74" s="48" t="s">
        <v>1638</v>
      </c>
      <c r="BB74" s="48" t="s">
        <v>1878</v>
      </c>
      <c r="BC74" s="48" t="s">
        <v>436</v>
      </c>
      <c r="BD74" s="48" t="s">
        <v>436</v>
      </c>
      <c r="BE74" s="48" t="s">
        <v>1682</v>
      </c>
      <c r="BF74" s="48" t="s">
        <v>1888</v>
      </c>
      <c r="BG74" s="116" t="s">
        <v>1925</v>
      </c>
      <c r="BH74" s="116" t="s">
        <v>1941</v>
      </c>
      <c r="BI74" s="116" t="s">
        <v>1978</v>
      </c>
      <c r="BJ74" s="116" t="s">
        <v>1992</v>
      </c>
      <c r="BK74" s="116">
        <v>0</v>
      </c>
      <c r="BL74" s="120">
        <v>0</v>
      </c>
      <c r="BM74" s="116">
        <v>0</v>
      </c>
      <c r="BN74" s="120">
        <v>0</v>
      </c>
      <c r="BO74" s="116">
        <v>0</v>
      </c>
      <c r="BP74" s="120">
        <v>0</v>
      </c>
      <c r="BQ74" s="116">
        <v>66</v>
      </c>
      <c r="BR74" s="120">
        <v>100</v>
      </c>
      <c r="BS74" s="116">
        <v>66</v>
      </c>
      <c r="BT74" s="2"/>
      <c r="BU74" s="3"/>
      <c r="BV74" s="3"/>
      <c r="BW74" s="3"/>
      <c r="BX74" s="3"/>
    </row>
    <row r="75" spans="1:76" ht="15">
      <c r="A75" s="64" t="s">
        <v>294</v>
      </c>
      <c r="B75" s="65"/>
      <c r="C75" s="65" t="s">
        <v>64</v>
      </c>
      <c r="D75" s="66">
        <v>252.50956832403784</v>
      </c>
      <c r="E75" s="68"/>
      <c r="F75" s="100" t="s">
        <v>1288</v>
      </c>
      <c r="G75" s="65"/>
      <c r="H75" s="69" t="s">
        <v>294</v>
      </c>
      <c r="I75" s="70"/>
      <c r="J75" s="70"/>
      <c r="K75" s="69" t="s">
        <v>1506</v>
      </c>
      <c r="L75" s="73">
        <v>1</v>
      </c>
      <c r="M75" s="74">
        <v>1839.17529296875</v>
      </c>
      <c r="N75" s="74">
        <v>1478.54443359375</v>
      </c>
      <c r="O75" s="75"/>
      <c r="P75" s="76"/>
      <c r="Q75" s="76"/>
      <c r="R75" s="86"/>
      <c r="S75" s="48">
        <v>1</v>
      </c>
      <c r="T75" s="48">
        <v>0</v>
      </c>
      <c r="U75" s="49">
        <v>0</v>
      </c>
      <c r="V75" s="49">
        <v>0.003676</v>
      </c>
      <c r="W75" s="49">
        <v>0.002342</v>
      </c>
      <c r="X75" s="49">
        <v>0.505218</v>
      </c>
      <c r="Y75" s="49">
        <v>0</v>
      </c>
      <c r="Z75" s="49">
        <v>0</v>
      </c>
      <c r="AA75" s="71">
        <v>75</v>
      </c>
      <c r="AB75" s="71"/>
      <c r="AC75" s="72"/>
      <c r="AD75" s="78" t="s">
        <v>836</v>
      </c>
      <c r="AE75" s="78">
        <v>545</v>
      </c>
      <c r="AF75" s="78">
        <v>331459</v>
      </c>
      <c r="AG75" s="78">
        <v>970</v>
      </c>
      <c r="AH75" s="78">
        <v>163</v>
      </c>
      <c r="AI75" s="78"/>
      <c r="AJ75" s="78" t="s">
        <v>943</v>
      </c>
      <c r="AK75" s="78" t="s">
        <v>1034</v>
      </c>
      <c r="AL75" s="83" t="s">
        <v>1112</v>
      </c>
      <c r="AM75" s="78"/>
      <c r="AN75" s="80">
        <v>40108.645682870374</v>
      </c>
      <c r="AO75" s="78"/>
      <c r="AP75" s="78" t="b">
        <v>0</v>
      </c>
      <c r="AQ75" s="78" t="b">
        <v>0</v>
      </c>
      <c r="AR75" s="78" t="b">
        <v>0</v>
      </c>
      <c r="AS75" s="78" t="s">
        <v>715</v>
      </c>
      <c r="AT75" s="78">
        <v>10819</v>
      </c>
      <c r="AU75" s="83" t="s">
        <v>1243</v>
      </c>
      <c r="AV75" s="78" t="b">
        <v>1</v>
      </c>
      <c r="AW75" s="78" t="s">
        <v>1321</v>
      </c>
      <c r="AX75" s="83" t="s">
        <v>1394</v>
      </c>
      <c r="AY75" s="78" t="s">
        <v>65</v>
      </c>
      <c r="AZ75" s="78" t="str">
        <f>REPLACE(INDEX(GroupVertices[Group],MATCH(Vertices[[#This Row],[Vertex]],GroupVertices[Vertex],0)),1,1,"")</f>
        <v>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295</v>
      </c>
      <c r="B76" s="65"/>
      <c r="C76" s="65" t="s">
        <v>64</v>
      </c>
      <c r="D76" s="66">
        <v>162.93688308031997</v>
      </c>
      <c r="E76" s="68"/>
      <c r="F76" s="100" t="s">
        <v>1289</v>
      </c>
      <c r="G76" s="65"/>
      <c r="H76" s="69" t="s">
        <v>295</v>
      </c>
      <c r="I76" s="70"/>
      <c r="J76" s="70"/>
      <c r="K76" s="69" t="s">
        <v>1507</v>
      </c>
      <c r="L76" s="73">
        <v>1</v>
      </c>
      <c r="M76" s="74">
        <v>4905.29248046875</v>
      </c>
      <c r="N76" s="74">
        <v>2263.244384765625</v>
      </c>
      <c r="O76" s="75"/>
      <c r="P76" s="76"/>
      <c r="Q76" s="76"/>
      <c r="R76" s="86"/>
      <c r="S76" s="48">
        <v>1</v>
      </c>
      <c r="T76" s="48">
        <v>0</v>
      </c>
      <c r="U76" s="49">
        <v>0</v>
      </c>
      <c r="V76" s="49">
        <v>0.003676</v>
      </c>
      <c r="W76" s="49">
        <v>0.002342</v>
      </c>
      <c r="X76" s="49">
        <v>0.505218</v>
      </c>
      <c r="Y76" s="49">
        <v>0</v>
      </c>
      <c r="Z76" s="49">
        <v>0</v>
      </c>
      <c r="AA76" s="71">
        <v>76</v>
      </c>
      <c r="AB76" s="71"/>
      <c r="AC76" s="72"/>
      <c r="AD76" s="78" t="s">
        <v>837</v>
      </c>
      <c r="AE76" s="78">
        <v>2936</v>
      </c>
      <c r="AF76" s="78">
        <v>3431</v>
      </c>
      <c r="AG76" s="78">
        <v>11194</v>
      </c>
      <c r="AH76" s="78">
        <v>3351</v>
      </c>
      <c r="AI76" s="78"/>
      <c r="AJ76" s="78" t="s">
        <v>944</v>
      </c>
      <c r="AK76" s="78" t="s">
        <v>1035</v>
      </c>
      <c r="AL76" s="83" t="s">
        <v>1113</v>
      </c>
      <c r="AM76" s="78"/>
      <c r="AN76" s="80">
        <v>40206.021006944444</v>
      </c>
      <c r="AO76" s="83" t="s">
        <v>1208</v>
      </c>
      <c r="AP76" s="78" t="b">
        <v>0</v>
      </c>
      <c r="AQ76" s="78" t="b">
        <v>0</v>
      </c>
      <c r="AR76" s="78" t="b">
        <v>1</v>
      </c>
      <c r="AS76" s="78"/>
      <c r="AT76" s="78">
        <v>158</v>
      </c>
      <c r="AU76" s="83" t="s">
        <v>1243</v>
      </c>
      <c r="AV76" s="78" t="b">
        <v>0</v>
      </c>
      <c r="AW76" s="78" t="s">
        <v>1321</v>
      </c>
      <c r="AX76" s="83" t="s">
        <v>1395</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296</v>
      </c>
      <c r="B77" s="65"/>
      <c r="C77" s="65" t="s">
        <v>64</v>
      </c>
      <c r="D77" s="66">
        <v>163.14550408683832</v>
      </c>
      <c r="E77" s="68"/>
      <c r="F77" s="100" t="s">
        <v>1290</v>
      </c>
      <c r="G77" s="65"/>
      <c r="H77" s="69" t="s">
        <v>296</v>
      </c>
      <c r="I77" s="70"/>
      <c r="J77" s="70"/>
      <c r="K77" s="69" t="s">
        <v>1508</v>
      </c>
      <c r="L77" s="73">
        <v>1</v>
      </c>
      <c r="M77" s="74">
        <v>3015.897705078125</v>
      </c>
      <c r="N77" s="74">
        <v>1372.941162109375</v>
      </c>
      <c r="O77" s="75"/>
      <c r="P77" s="76"/>
      <c r="Q77" s="76"/>
      <c r="R77" s="86"/>
      <c r="S77" s="48">
        <v>1</v>
      </c>
      <c r="T77" s="48">
        <v>0</v>
      </c>
      <c r="U77" s="49">
        <v>0</v>
      </c>
      <c r="V77" s="49">
        <v>0.003676</v>
      </c>
      <c r="W77" s="49">
        <v>0.002342</v>
      </c>
      <c r="X77" s="49">
        <v>0.505218</v>
      </c>
      <c r="Y77" s="49">
        <v>0</v>
      </c>
      <c r="Z77" s="49">
        <v>0</v>
      </c>
      <c r="AA77" s="71">
        <v>77</v>
      </c>
      <c r="AB77" s="71"/>
      <c r="AC77" s="72"/>
      <c r="AD77" s="78" t="s">
        <v>838</v>
      </c>
      <c r="AE77" s="78">
        <v>3247</v>
      </c>
      <c r="AF77" s="78">
        <v>4195</v>
      </c>
      <c r="AG77" s="78">
        <v>6288</v>
      </c>
      <c r="AH77" s="78">
        <v>1870</v>
      </c>
      <c r="AI77" s="78"/>
      <c r="AJ77" s="78" t="s">
        <v>945</v>
      </c>
      <c r="AK77" s="78" t="s">
        <v>1001</v>
      </c>
      <c r="AL77" s="83" t="s">
        <v>1114</v>
      </c>
      <c r="AM77" s="78"/>
      <c r="AN77" s="80">
        <v>40813.45706018519</v>
      </c>
      <c r="AO77" s="83" t="s">
        <v>1209</v>
      </c>
      <c r="AP77" s="78" t="b">
        <v>0</v>
      </c>
      <c r="AQ77" s="78" t="b">
        <v>0</v>
      </c>
      <c r="AR77" s="78" t="b">
        <v>0</v>
      </c>
      <c r="AS77" s="78"/>
      <c r="AT77" s="78">
        <v>131</v>
      </c>
      <c r="AU77" s="83" t="s">
        <v>1243</v>
      </c>
      <c r="AV77" s="78" t="b">
        <v>0</v>
      </c>
      <c r="AW77" s="78" t="s">
        <v>1321</v>
      </c>
      <c r="AX77" s="83" t="s">
        <v>1396</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297</v>
      </c>
      <c r="B78" s="65"/>
      <c r="C78" s="65" t="s">
        <v>64</v>
      </c>
      <c r="D78" s="66">
        <v>164.05944977900702</v>
      </c>
      <c r="E78" s="68"/>
      <c r="F78" s="100" t="s">
        <v>1291</v>
      </c>
      <c r="G78" s="65"/>
      <c r="H78" s="69" t="s">
        <v>297</v>
      </c>
      <c r="I78" s="70"/>
      <c r="J78" s="70"/>
      <c r="K78" s="69" t="s">
        <v>1509</v>
      </c>
      <c r="L78" s="73">
        <v>1</v>
      </c>
      <c r="M78" s="74">
        <v>3349.22607421875</v>
      </c>
      <c r="N78" s="74">
        <v>4493.28125</v>
      </c>
      <c r="O78" s="75"/>
      <c r="P78" s="76"/>
      <c r="Q78" s="76"/>
      <c r="R78" s="86"/>
      <c r="S78" s="48">
        <v>1</v>
      </c>
      <c r="T78" s="48">
        <v>0</v>
      </c>
      <c r="U78" s="49">
        <v>0</v>
      </c>
      <c r="V78" s="49">
        <v>0.003676</v>
      </c>
      <c r="W78" s="49">
        <v>0.002342</v>
      </c>
      <c r="X78" s="49">
        <v>0.505218</v>
      </c>
      <c r="Y78" s="49">
        <v>0</v>
      </c>
      <c r="Z78" s="49">
        <v>0</v>
      </c>
      <c r="AA78" s="71">
        <v>78</v>
      </c>
      <c r="AB78" s="71"/>
      <c r="AC78" s="72"/>
      <c r="AD78" s="78" t="s">
        <v>839</v>
      </c>
      <c r="AE78" s="78">
        <v>1811</v>
      </c>
      <c r="AF78" s="78">
        <v>7542</v>
      </c>
      <c r="AG78" s="78">
        <v>3594</v>
      </c>
      <c r="AH78" s="78">
        <v>5692</v>
      </c>
      <c r="AI78" s="78"/>
      <c r="AJ78" s="78" t="s">
        <v>946</v>
      </c>
      <c r="AK78" s="78"/>
      <c r="AL78" s="83" t="s">
        <v>1115</v>
      </c>
      <c r="AM78" s="78"/>
      <c r="AN78" s="80">
        <v>40073.88701388889</v>
      </c>
      <c r="AO78" s="83" t="s">
        <v>1210</v>
      </c>
      <c r="AP78" s="78" t="b">
        <v>0</v>
      </c>
      <c r="AQ78" s="78" t="b">
        <v>0</v>
      </c>
      <c r="AR78" s="78" t="b">
        <v>1</v>
      </c>
      <c r="AS78" s="78"/>
      <c r="AT78" s="78">
        <v>217</v>
      </c>
      <c r="AU78" s="83" t="s">
        <v>1243</v>
      </c>
      <c r="AV78" s="78" t="b">
        <v>1</v>
      </c>
      <c r="AW78" s="78" t="s">
        <v>1321</v>
      </c>
      <c r="AX78" s="83" t="s">
        <v>1397</v>
      </c>
      <c r="AY78" s="78" t="s">
        <v>65</v>
      </c>
      <c r="AZ78" s="78"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298</v>
      </c>
      <c r="B79" s="65"/>
      <c r="C79" s="65" t="s">
        <v>64</v>
      </c>
      <c r="D79" s="66">
        <v>170.70828863727306</v>
      </c>
      <c r="E79" s="68"/>
      <c r="F79" s="100" t="s">
        <v>1292</v>
      </c>
      <c r="G79" s="65"/>
      <c r="H79" s="69" t="s">
        <v>298</v>
      </c>
      <c r="I79" s="70"/>
      <c r="J79" s="70"/>
      <c r="K79" s="69" t="s">
        <v>1510</v>
      </c>
      <c r="L79" s="73">
        <v>1</v>
      </c>
      <c r="M79" s="74">
        <v>3848.314453125</v>
      </c>
      <c r="N79" s="74">
        <v>2136.5810546875</v>
      </c>
      <c r="O79" s="75"/>
      <c r="P79" s="76"/>
      <c r="Q79" s="76"/>
      <c r="R79" s="86"/>
      <c r="S79" s="48">
        <v>1</v>
      </c>
      <c r="T79" s="48">
        <v>0</v>
      </c>
      <c r="U79" s="49">
        <v>0</v>
      </c>
      <c r="V79" s="49">
        <v>0.003676</v>
      </c>
      <c r="W79" s="49">
        <v>0.002342</v>
      </c>
      <c r="X79" s="49">
        <v>0.505218</v>
      </c>
      <c r="Y79" s="49">
        <v>0</v>
      </c>
      <c r="Z79" s="49">
        <v>0</v>
      </c>
      <c r="AA79" s="71">
        <v>79</v>
      </c>
      <c r="AB79" s="71"/>
      <c r="AC79" s="72"/>
      <c r="AD79" s="78" t="s">
        <v>840</v>
      </c>
      <c r="AE79" s="78">
        <v>2030</v>
      </c>
      <c r="AF79" s="78">
        <v>31891</v>
      </c>
      <c r="AG79" s="78">
        <v>37708</v>
      </c>
      <c r="AH79" s="78">
        <v>11554</v>
      </c>
      <c r="AI79" s="78"/>
      <c r="AJ79" s="78" t="s">
        <v>947</v>
      </c>
      <c r="AK79" s="78" t="s">
        <v>1036</v>
      </c>
      <c r="AL79" s="83" t="s">
        <v>1116</v>
      </c>
      <c r="AM79" s="78"/>
      <c r="AN79" s="80">
        <v>39898.90130787037</v>
      </c>
      <c r="AO79" s="83" t="s">
        <v>1211</v>
      </c>
      <c r="AP79" s="78" t="b">
        <v>0</v>
      </c>
      <c r="AQ79" s="78" t="b">
        <v>0</v>
      </c>
      <c r="AR79" s="78" t="b">
        <v>1</v>
      </c>
      <c r="AS79" s="78"/>
      <c r="AT79" s="78">
        <v>1817</v>
      </c>
      <c r="AU79" s="83" t="s">
        <v>1246</v>
      </c>
      <c r="AV79" s="78" t="b">
        <v>1</v>
      </c>
      <c r="AW79" s="78" t="s">
        <v>1321</v>
      </c>
      <c r="AX79" s="83" t="s">
        <v>1398</v>
      </c>
      <c r="AY79" s="78" t="s">
        <v>65</v>
      </c>
      <c r="AZ79" s="78" t="str">
        <f>REPLACE(INDEX(GroupVertices[Group],MATCH(Vertices[[#This Row],[Vertex]],GroupVertices[Vertex],0)),1,1,"")</f>
        <v>2</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299</v>
      </c>
      <c r="B80" s="65"/>
      <c r="C80" s="65" t="s">
        <v>64</v>
      </c>
      <c r="D80" s="66">
        <v>164.5534228166925</v>
      </c>
      <c r="E80" s="68"/>
      <c r="F80" s="100" t="s">
        <v>1293</v>
      </c>
      <c r="G80" s="65"/>
      <c r="H80" s="69" t="s">
        <v>299</v>
      </c>
      <c r="I80" s="70"/>
      <c r="J80" s="70"/>
      <c r="K80" s="69" t="s">
        <v>1511</v>
      </c>
      <c r="L80" s="73">
        <v>1</v>
      </c>
      <c r="M80" s="74">
        <v>2917.990966796875</v>
      </c>
      <c r="N80" s="74">
        <v>352.9058837890625</v>
      </c>
      <c r="O80" s="75"/>
      <c r="P80" s="76"/>
      <c r="Q80" s="76"/>
      <c r="R80" s="86"/>
      <c r="S80" s="48">
        <v>1</v>
      </c>
      <c r="T80" s="48">
        <v>0</v>
      </c>
      <c r="U80" s="49">
        <v>0</v>
      </c>
      <c r="V80" s="49">
        <v>0.003676</v>
      </c>
      <c r="W80" s="49">
        <v>0.002342</v>
      </c>
      <c r="X80" s="49">
        <v>0.505218</v>
      </c>
      <c r="Y80" s="49">
        <v>0</v>
      </c>
      <c r="Z80" s="49">
        <v>0</v>
      </c>
      <c r="AA80" s="71">
        <v>80</v>
      </c>
      <c r="AB80" s="71"/>
      <c r="AC80" s="72"/>
      <c r="AD80" s="78" t="s">
        <v>841</v>
      </c>
      <c r="AE80" s="78">
        <v>2648</v>
      </c>
      <c r="AF80" s="78">
        <v>9351</v>
      </c>
      <c r="AG80" s="78">
        <v>7583</v>
      </c>
      <c r="AH80" s="78">
        <v>1574</v>
      </c>
      <c r="AI80" s="78"/>
      <c r="AJ80" s="78" t="s">
        <v>948</v>
      </c>
      <c r="AK80" s="78" t="s">
        <v>987</v>
      </c>
      <c r="AL80" s="83" t="s">
        <v>1117</v>
      </c>
      <c r="AM80" s="78"/>
      <c r="AN80" s="80">
        <v>40400.798113425924</v>
      </c>
      <c r="AO80" s="83" t="s">
        <v>1212</v>
      </c>
      <c r="AP80" s="78" t="b">
        <v>0</v>
      </c>
      <c r="AQ80" s="78" t="b">
        <v>0</v>
      </c>
      <c r="AR80" s="78" t="b">
        <v>0</v>
      </c>
      <c r="AS80" s="78"/>
      <c r="AT80" s="78">
        <v>381</v>
      </c>
      <c r="AU80" s="83" t="s">
        <v>1249</v>
      </c>
      <c r="AV80" s="78" t="b">
        <v>1</v>
      </c>
      <c r="AW80" s="78" t="s">
        <v>1321</v>
      </c>
      <c r="AX80" s="83" t="s">
        <v>1399</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300</v>
      </c>
      <c r="B81" s="65"/>
      <c r="C81" s="65" t="s">
        <v>64</v>
      </c>
      <c r="D81" s="66">
        <v>163.33528366737528</v>
      </c>
      <c r="E81" s="68"/>
      <c r="F81" s="100" t="s">
        <v>1294</v>
      </c>
      <c r="G81" s="65"/>
      <c r="H81" s="69" t="s">
        <v>300</v>
      </c>
      <c r="I81" s="70"/>
      <c r="J81" s="70"/>
      <c r="K81" s="69" t="s">
        <v>1512</v>
      </c>
      <c r="L81" s="73">
        <v>1</v>
      </c>
      <c r="M81" s="74">
        <v>543.23681640625</v>
      </c>
      <c r="N81" s="74">
        <v>3615.472412109375</v>
      </c>
      <c r="O81" s="75"/>
      <c r="P81" s="76"/>
      <c r="Q81" s="76"/>
      <c r="R81" s="86"/>
      <c r="S81" s="48">
        <v>1</v>
      </c>
      <c r="T81" s="48">
        <v>0</v>
      </c>
      <c r="U81" s="49">
        <v>0</v>
      </c>
      <c r="V81" s="49">
        <v>0.003676</v>
      </c>
      <c r="W81" s="49">
        <v>0.002342</v>
      </c>
      <c r="X81" s="49">
        <v>0.505218</v>
      </c>
      <c r="Y81" s="49">
        <v>0</v>
      </c>
      <c r="Z81" s="49">
        <v>0</v>
      </c>
      <c r="AA81" s="71">
        <v>81</v>
      </c>
      <c r="AB81" s="71"/>
      <c r="AC81" s="72"/>
      <c r="AD81" s="78" t="s">
        <v>842</v>
      </c>
      <c r="AE81" s="78">
        <v>1426</v>
      </c>
      <c r="AF81" s="78">
        <v>4890</v>
      </c>
      <c r="AG81" s="78">
        <v>1952</v>
      </c>
      <c r="AH81" s="78">
        <v>890</v>
      </c>
      <c r="AI81" s="78"/>
      <c r="AJ81" s="78" t="s">
        <v>949</v>
      </c>
      <c r="AK81" s="78" t="s">
        <v>1037</v>
      </c>
      <c r="AL81" s="83" t="s">
        <v>1118</v>
      </c>
      <c r="AM81" s="78"/>
      <c r="AN81" s="80">
        <v>41187.86519675926</v>
      </c>
      <c r="AO81" s="83" t="s">
        <v>1213</v>
      </c>
      <c r="AP81" s="78" t="b">
        <v>0</v>
      </c>
      <c r="AQ81" s="78" t="b">
        <v>0</v>
      </c>
      <c r="AR81" s="78" t="b">
        <v>1</v>
      </c>
      <c r="AS81" s="78" t="s">
        <v>715</v>
      </c>
      <c r="AT81" s="78">
        <v>215</v>
      </c>
      <c r="AU81" s="83" t="s">
        <v>1243</v>
      </c>
      <c r="AV81" s="78" t="b">
        <v>1</v>
      </c>
      <c r="AW81" s="78" t="s">
        <v>1321</v>
      </c>
      <c r="AX81" s="83" t="s">
        <v>1400</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301</v>
      </c>
      <c r="B82" s="65"/>
      <c r="C82" s="65" t="s">
        <v>64</v>
      </c>
      <c r="D82" s="66">
        <v>167.0527789327428</v>
      </c>
      <c r="E82" s="68"/>
      <c r="F82" s="100" t="s">
        <v>1295</v>
      </c>
      <c r="G82" s="65"/>
      <c r="H82" s="69" t="s">
        <v>301</v>
      </c>
      <c r="I82" s="70"/>
      <c r="J82" s="70"/>
      <c r="K82" s="69" t="s">
        <v>1513</v>
      </c>
      <c r="L82" s="73">
        <v>1</v>
      </c>
      <c r="M82" s="74">
        <v>4554.3798828125</v>
      </c>
      <c r="N82" s="74">
        <v>3632.1376953125</v>
      </c>
      <c r="O82" s="75"/>
      <c r="P82" s="76"/>
      <c r="Q82" s="76"/>
      <c r="R82" s="86"/>
      <c r="S82" s="48">
        <v>1</v>
      </c>
      <c r="T82" s="48">
        <v>0</v>
      </c>
      <c r="U82" s="49">
        <v>0</v>
      </c>
      <c r="V82" s="49">
        <v>0.003676</v>
      </c>
      <c r="W82" s="49">
        <v>0.002342</v>
      </c>
      <c r="X82" s="49">
        <v>0.505218</v>
      </c>
      <c r="Y82" s="49">
        <v>0</v>
      </c>
      <c r="Z82" s="49">
        <v>0</v>
      </c>
      <c r="AA82" s="71">
        <v>82</v>
      </c>
      <c r="AB82" s="71"/>
      <c r="AC82" s="72"/>
      <c r="AD82" s="78" t="s">
        <v>843</v>
      </c>
      <c r="AE82" s="78">
        <v>2454</v>
      </c>
      <c r="AF82" s="78">
        <v>18504</v>
      </c>
      <c r="AG82" s="78">
        <v>16218</v>
      </c>
      <c r="AH82" s="78">
        <v>6381</v>
      </c>
      <c r="AI82" s="78"/>
      <c r="AJ82" s="78" t="s">
        <v>950</v>
      </c>
      <c r="AK82" s="78" t="s">
        <v>1038</v>
      </c>
      <c r="AL82" s="83" t="s">
        <v>1119</v>
      </c>
      <c r="AM82" s="78"/>
      <c r="AN82" s="80">
        <v>41698.889444444445</v>
      </c>
      <c r="AO82" s="83" t="s">
        <v>1214</v>
      </c>
      <c r="AP82" s="78" t="b">
        <v>1</v>
      </c>
      <c r="AQ82" s="78" t="b">
        <v>0</v>
      </c>
      <c r="AR82" s="78" t="b">
        <v>0</v>
      </c>
      <c r="AS82" s="78"/>
      <c r="AT82" s="78">
        <v>491</v>
      </c>
      <c r="AU82" s="83" t="s">
        <v>1243</v>
      </c>
      <c r="AV82" s="78" t="b">
        <v>1</v>
      </c>
      <c r="AW82" s="78" t="s">
        <v>1321</v>
      </c>
      <c r="AX82" s="83" t="s">
        <v>1401</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302</v>
      </c>
      <c r="B83" s="65"/>
      <c r="C83" s="65" t="s">
        <v>64</v>
      </c>
      <c r="D83" s="66">
        <v>182.61088163874982</v>
      </c>
      <c r="E83" s="68"/>
      <c r="F83" s="100" t="s">
        <v>1296</v>
      </c>
      <c r="G83" s="65"/>
      <c r="H83" s="69" t="s">
        <v>302</v>
      </c>
      <c r="I83" s="70"/>
      <c r="J83" s="70"/>
      <c r="K83" s="69" t="s">
        <v>1514</v>
      </c>
      <c r="L83" s="73">
        <v>1</v>
      </c>
      <c r="M83" s="74">
        <v>272.9604797363281</v>
      </c>
      <c r="N83" s="74">
        <v>2954.88525390625</v>
      </c>
      <c r="O83" s="75"/>
      <c r="P83" s="76"/>
      <c r="Q83" s="76"/>
      <c r="R83" s="86"/>
      <c r="S83" s="48">
        <v>1</v>
      </c>
      <c r="T83" s="48">
        <v>0</v>
      </c>
      <c r="U83" s="49">
        <v>0</v>
      </c>
      <c r="V83" s="49">
        <v>0.003676</v>
      </c>
      <c r="W83" s="49">
        <v>0.002342</v>
      </c>
      <c r="X83" s="49">
        <v>0.505218</v>
      </c>
      <c r="Y83" s="49">
        <v>0</v>
      </c>
      <c r="Z83" s="49">
        <v>0</v>
      </c>
      <c r="AA83" s="71">
        <v>83</v>
      </c>
      <c r="AB83" s="71"/>
      <c r="AC83" s="72"/>
      <c r="AD83" s="78" t="s">
        <v>844</v>
      </c>
      <c r="AE83" s="78">
        <v>11791</v>
      </c>
      <c r="AF83" s="78">
        <v>75480</v>
      </c>
      <c r="AG83" s="78">
        <v>80617</v>
      </c>
      <c r="AH83" s="78">
        <v>23703</v>
      </c>
      <c r="AI83" s="78"/>
      <c r="AJ83" s="78" t="s">
        <v>951</v>
      </c>
      <c r="AK83" s="78" t="s">
        <v>1039</v>
      </c>
      <c r="AL83" s="83" t="s">
        <v>1120</v>
      </c>
      <c r="AM83" s="78"/>
      <c r="AN83" s="80">
        <v>40109.76318287037</v>
      </c>
      <c r="AO83" s="83" t="s">
        <v>1215</v>
      </c>
      <c r="AP83" s="78" t="b">
        <v>0</v>
      </c>
      <c r="AQ83" s="78" t="b">
        <v>0</v>
      </c>
      <c r="AR83" s="78" t="b">
        <v>0</v>
      </c>
      <c r="AS83" s="78"/>
      <c r="AT83" s="78">
        <v>2330</v>
      </c>
      <c r="AU83" s="83" t="s">
        <v>1245</v>
      </c>
      <c r="AV83" s="78" t="b">
        <v>1</v>
      </c>
      <c r="AW83" s="78" t="s">
        <v>1321</v>
      </c>
      <c r="AX83" s="83" t="s">
        <v>1402</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303</v>
      </c>
      <c r="B84" s="65"/>
      <c r="C84" s="65" t="s">
        <v>64</v>
      </c>
      <c r="D84" s="66">
        <v>206.23338772892745</v>
      </c>
      <c r="E84" s="68"/>
      <c r="F84" s="100" t="s">
        <v>1297</v>
      </c>
      <c r="G84" s="65"/>
      <c r="H84" s="69" t="s">
        <v>303</v>
      </c>
      <c r="I84" s="70"/>
      <c r="J84" s="70"/>
      <c r="K84" s="69" t="s">
        <v>1515</v>
      </c>
      <c r="L84" s="73">
        <v>1</v>
      </c>
      <c r="M84" s="74">
        <v>2184.01171875</v>
      </c>
      <c r="N84" s="74">
        <v>363.9169616699219</v>
      </c>
      <c r="O84" s="75"/>
      <c r="P84" s="76"/>
      <c r="Q84" s="76"/>
      <c r="R84" s="86"/>
      <c r="S84" s="48">
        <v>1</v>
      </c>
      <c r="T84" s="48">
        <v>0</v>
      </c>
      <c r="U84" s="49">
        <v>0</v>
      </c>
      <c r="V84" s="49">
        <v>0.003676</v>
      </c>
      <c r="W84" s="49">
        <v>0.002342</v>
      </c>
      <c r="X84" s="49">
        <v>0.505218</v>
      </c>
      <c r="Y84" s="49">
        <v>0</v>
      </c>
      <c r="Z84" s="49">
        <v>0</v>
      </c>
      <c r="AA84" s="71">
        <v>84</v>
      </c>
      <c r="AB84" s="71"/>
      <c r="AC84" s="72"/>
      <c r="AD84" s="78" t="s">
        <v>845</v>
      </c>
      <c r="AE84" s="78">
        <v>1067</v>
      </c>
      <c r="AF84" s="78">
        <v>161989</v>
      </c>
      <c r="AG84" s="78">
        <v>29032</v>
      </c>
      <c r="AH84" s="78">
        <v>16544</v>
      </c>
      <c r="AI84" s="78"/>
      <c r="AJ84" s="78" t="s">
        <v>952</v>
      </c>
      <c r="AK84" s="78" t="s">
        <v>1040</v>
      </c>
      <c r="AL84" s="83" t="s">
        <v>1121</v>
      </c>
      <c r="AM84" s="78"/>
      <c r="AN84" s="80">
        <v>40725.83435185185</v>
      </c>
      <c r="AO84" s="83" t="s">
        <v>1216</v>
      </c>
      <c r="AP84" s="78" t="b">
        <v>0</v>
      </c>
      <c r="AQ84" s="78" t="b">
        <v>0</v>
      </c>
      <c r="AR84" s="78" t="b">
        <v>1</v>
      </c>
      <c r="AS84" s="78"/>
      <c r="AT84" s="78">
        <v>5049</v>
      </c>
      <c r="AU84" s="83" t="s">
        <v>1243</v>
      </c>
      <c r="AV84" s="78" t="b">
        <v>0</v>
      </c>
      <c r="AW84" s="78" t="s">
        <v>1321</v>
      </c>
      <c r="AX84" s="83" t="s">
        <v>1403</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304</v>
      </c>
      <c r="B85" s="65"/>
      <c r="C85" s="65" t="s">
        <v>64</v>
      </c>
      <c r="D85" s="66">
        <v>169.97046931840845</v>
      </c>
      <c r="E85" s="68"/>
      <c r="F85" s="100" t="s">
        <v>1298</v>
      </c>
      <c r="G85" s="65"/>
      <c r="H85" s="69" t="s">
        <v>304</v>
      </c>
      <c r="I85" s="70"/>
      <c r="J85" s="70"/>
      <c r="K85" s="69" t="s">
        <v>1516</v>
      </c>
      <c r="L85" s="73">
        <v>1</v>
      </c>
      <c r="M85" s="74">
        <v>2640.434814453125</v>
      </c>
      <c r="N85" s="74">
        <v>3690.03564453125</v>
      </c>
      <c r="O85" s="75"/>
      <c r="P85" s="76"/>
      <c r="Q85" s="76"/>
      <c r="R85" s="86"/>
      <c r="S85" s="48">
        <v>1</v>
      </c>
      <c r="T85" s="48">
        <v>0</v>
      </c>
      <c r="U85" s="49">
        <v>0</v>
      </c>
      <c r="V85" s="49">
        <v>0.003676</v>
      </c>
      <c r="W85" s="49">
        <v>0.002342</v>
      </c>
      <c r="X85" s="49">
        <v>0.505218</v>
      </c>
      <c r="Y85" s="49">
        <v>0</v>
      </c>
      <c r="Z85" s="49">
        <v>0</v>
      </c>
      <c r="AA85" s="71">
        <v>85</v>
      </c>
      <c r="AB85" s="71"/>
      <c r="AC85" s="72"/>
      <c r="AD85" s="78" t="s">
        <v>846</v>
      </c>
      <c r="AE85" s="78">
        <v>2202</v>
      </c>
      <c r="AF85" s="78">
        <v>29189</v>
      </c>
      <c r="AG85" s="78">
        <v>29329</v>
      </c>
      <c r="AH85" s="78">
        <v>27624</v>
      </c>
      <c r="AI85" s="78"/>
      <c r="AJ85" s="78" t="s">
        <v>953</v>
      </c>
      <c r="AK85" s="78" t="s">
        <v>987</v>
      </c>
      <c r="AL85" s="83" t="s">
        <v>1122</v>
      </c>
      <c r="AM85" s="78"/>
      <c r="AN85" s="80">
        <v>40599.29452546296</v>
      </c>
      <c r="AO85" s="83" t="s">
        <v>1217</v>
      </c>
      <c r="AP85" s="78" t="b">
        <v>1</v>
      </c>
      <c r="AQ85" s="78" t="b">
        <v>0</v>
      </c>
      <c r="AR85" s="78" t="b">
        <v>0</v>
      </c>
      <c r="AS85" s="78"/>
      <c r="AT85" s="78">
        <v>987</v>
      </c>
      <c r="AU85" s="83" t="s">
        <v>1243</v>
      </c>
      <c r="AV85" s="78" t="b">
        <v>1</v>
      </c>
      <c r="AW85" s="78" t="s">
        <v>1321</v>
      </c>
      <c r="AX85" s="83" t="s">
        <v>1404</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305</v>
      </c>
      <c r="B86" s="65"/>
      <c r="C86" s="65" t="s">
        <v>64</v>
      </c>
      <c r="D86" s="66">
        <v>176.70668870296487</v>
      </c>
      <c r="E86" s="68"/>
      <c r="F86" s="100" t="s">
        <v>1299</v>
      </c>
      <c r="G86" s="65"/>
      <c r="H86" s="69" t="s">
        <v>305</v>
      </c>
      <c r="I86" s="70"/>
      <c r="J86" s="70"/>
      <c r="K86" s="69" t="s">
        <v>1517</v>
      </c>
      <c r="L86" s="73">
        <v>1</v>
      </c>
      <c r="M86" s="74">
        <v>4221.6181640625</v>
      </c>
      <c r="N86" s="74">
        <v>1007.3943481445312</v>
      </c>
      <c r="O86" s="75"/>
      <c r="P86" s="76"/>
      <c r="Q86" s="76"/>
      <c r="R86" s="86"/>
      <c r="S86" s="48">
        <v>1</v>
      </c>
      <c r="T86" s="48">
        <v>0</v>
      </c>
      <c r="U86" s="49">
        <v>0</v>
      </c>
      <c r="V86" s="49">
        <v>0.003676</v>
      </c>
      <c r="W86" s="49">
        <v>0.002342</v>
      </c>
      <c r="X86" s="49">
        <v>0.505218</v>
      </c>
      <c r="Y86" s="49">
        <v>0</v>
      </c>
      <c r="Z86" s="49">
        <v>0</v>
      </c>
      <c r="AA86" s="71">
        <v>86</v>
      </c>
      <c r="AB86" s="71"/>
      <c r="AC86" s="72"/>
      <c r="AD86" s="78" t="s">
        <v>847</v>
      </c>
      <c r="AE86" s="78">
        <v>2277</v>
      </c>
      <c r="AF86" s="78">
        <v>53858</v>
      </c>
      <c r="AG86" s="78">
        <v>27612</v>
      </c>
      <c r="AH86" s="78">
        <v>13926</v>
      </c>
      <c r="AI86" s="78"/>
      <c r="AJ86" s="78" t="s">
        <v>954</v>
      </c>
      <c r="AK86" s="78"/>
      <c r="AL86" s="83" t="s">
        <v>1123</v>
      </c>
      <c r="AM86" s="78"/>
      <c r="AN86" s="80">
        <v>39707.97636574074</v>
      </c>
      <c r="AO86" s="83" t="s">
        <v>1218</v>
      </c>
      <c r="AP86" s="78" t="b">
        <v>1</v>
      </c>
      <c r="AQ86" s="78" t="b">
        <v>0</v>
      </c>
      <c r="AR86" s="78" t="b">
        <v>0</v>
      </c>
      <c r="AS86" s="78"/>
      <c r="AT86" s="78">
        <v>1977</v>
      </c>
      <c r="AU86" s="83" t="s">
        <v>1243</v>
      </c>
      <c r="AV86" s="78" t="b">
        <v>1</v>
      </c>
      <c r="AW86" s="78" t="s">
        <v>1321</v>
      </c>
      <c r="AX86" s="83" t="s">
        <v>1405</v>
      </c>
      <c r="AY86" s="78" t="s">
        <v>65</v>
      </c>
      <c r="AZ86" s="78" t="str">
        <f>REPLACE(INDEX(GroupVertices[Group],MATCH(Vertices[[#This Row],[Vertex]],GroupVertices[Vertex],0)),1,1,"")</f>
        <v>2</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306</v>
      </c>
      <c r="B87" s="65"/>
      <c r="C87" s="65" t="s">
        <v>64</v>
      </c>
      <c r="D87" s="66">
        <v>164.28117786446896</v>
      </c>
      <c r="E87" s="68"/>
      <c r="F87" s="100" t="s">
        <v>1300</v>
      </c>
      <c r="G87" s="65"/>
      <c r="H87" s="69" t="s">
        <v>306</v>
      </c>
      <c r="I87" s="70"/>
      <c r="J87" s="70"/>
      <c r="K87" s="69" t="s">
        <v>1518</v>
      </c>
      <c r="L87" s="73">
        <v>1</v>
      </c>
      <c r="M87" s="74">
        <v>3657.78515625</v>
      </c>
      <c r="N87" s="74">
        <v>554.7447509765625</v>
      </c>
      <c r="O87" s="75"/>
      <c r="P87" s="76"/>
      <c r="Q87" s="76"/>
      <c r="R87" s="86"/>
      <c r="S87" s="48">
        <v>1</v>
      </c>
      <c r="T87" s="48">
        <v>0</v>
      </c>
      <c r="U87" s="49">
        <v>0</v>
      </c>
      <c r="V87" s="49">
        <v>0.003676</v>
      </c>
      <c r="W87" s="49">
        <v>0.002342</v>
      </c>
      <c r="X87" s="49">
        <v>0.505218</v>
      </c>
      <c r="Y87" s="49">
        <v>0</v>
      </c>
      <c r="Z87" s="49">
        <v>0</v>
      </c>
      <c r="AA87" s="71">
        <v>87</v>
      </c>
      <c r="AB87" s="71"/>
      <c r="AC87" s="72"/>
      <c r="AD87" s="78" t="s">
        <v>848</v>
      </c>
      <c r="AE87" s="78">
        <v>664</v>
      </c>
      <c r="AF87" s="78">
        <v>8354</v>
      </c>
      <c r="AG87" s="78">
        <v>2144</v>
      </c>
      <c r="AH87" s="78">
        <v>1978</v>
      </c>
      <c r="AI87" s="78"/>
      <c r="AJ87" s="78" t="s">
        <v>955</v>
      </c>
      <c r="AK87" s="78" t="s">
        <v>1041</v>
      </c>
      <c r="AL87" s="83" t="s">
        <v>1124</v>
      </c>
      <c r="AM87" s="78"/>
      <c r="AN87" s="80">
        <v>39980.63518518519</v>
      </c>
      <c r="AO87" s="78"/>
      <c r="AP87" s="78" t="b">
        <v>1</v>
      </c>
      <c r="AQ87" s="78" t="b">
        <v>0</v>
      </c>
      <c r="AR87" s="78" t="b">
        <v>0</v>
      </c>
      <c r="AS87" s="78"/>
      <c r="AT87" s="78">
        <v>259</v>
      </c>
      <c r="AU87" s="83" t="s">
        <v>1243</v>
      </c>
      <c r="AV87" s="78" t="b">
        <v>0</v>
      </c>
      <c r="AW87" s="78" t="s">
        <v>1321</v>
      </c>
      <c r="AX87" s="83" t="s">
        <v>1406</v>
      </c>
      <c r="AY87" s="78" t="s">
        <v>65</v>
      </c>
      <c r="AZ87" s="78" t="str">
        <f>REPLACE(INDEX(GroupVertices[Group],MATCH(Vertices[[#This Row],[Vertex]],GroupVertices[Vertex],0)),1,1,"")</f>
        <v>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307</v>
      </c>
      <c r="B88" s="65"/>
      <c r="C88" s="65" t="s">
        <v>64</v>
      </c>
      <c r="D88" s="66">
        <v>163.9638773283769</v>
      </c>
      <c r="E88" s="68"/>
      <c r="F88" s="100" t="s">
        <v>1301</v>
      </c>
      <c r="G88" s="65"/>
      <c r="H88" s="69" t="s">
        <v>307</v>
      </c>
      <c r="I88" s="70"/>
      <c r="J88" s="70"/>
      <c r="K88" s="69" t="s">
        <v>1519</v>
      </c>
      <c r="L88" s="73">
        <v>1</v>
      </c>
      <c r="M88" s="74">
        <v>4001.325439453125</v>
      </c>
      <c r="N88" s="74">
        <v>4154.12890625</v>
      </c>
      <c r="O88" s="75"/>
      <c r="P88" s="76"/>
      <c r="Q88" s="76"/>
      <c r="R88" s="86"/>
      <c r="S88" s="48">
        <v>1</v>
      </c>
      <c r="T88" s="48">
        <v>0</v>
      </c>
      <c r="U88" s="49">
        <v>0</v>
      </c>
      <c r="V88" s="49">
        <v>0.003676</v>
      </c>
      <c r="W88" s="49">
        <v>0.002342</v>
      </c>
      <c r="X88" s="49">
        <v>0.505218</v>
      </c>
      <c r="Y88" s="49">
        <v>0</v>
      </c>
      <c r="Z88" s="49">
        <v>0</v>
      </c>
      <c r="AA88" s="71">
        <v>88</v>
      </c>
      <c r="AB88" s="71"/>
      <c r="AC88" s="72"/>
      <c r="AD88" s="78" t="s">
        <v>849</v>
      </c>
      <c r="AE88" s="78">
        <v>215</v>
      </c>
      <c r="AF88" s="78">
        <v>7192</v>
      </c>
      <c r="AG88" s="78">
        <v>442</v>
      </c>
      <c r="AH88" s="78">
        <v>380</v>
      </c>
      <c r="AI88" s="78"/>
      <c r="AJ88" s="78" t="s">
        <v>956</v>
      </c>
      <c r="AK88" s="78"/>
      <c r="AL88" s="83" t="s">
        <v>1125</v>
      </c>
      <c r="AM88" s="78"/>
      <c r="AN88" s="80">
        <v>42412.69184027778</v>
      </c>
      <c r="AO88" s="83" t="s">
        <v>1219</v>
      </c>
      <c r="AP88" s="78" t="b">
        <v>1</v>
      </c>
      <c r="AQ88" s="78" t="b">
        <v>0</v>
      </c>
      <c r="AR88" s="78" t="b">
        <v>0</v>
      </c>
      <c r="AS88" s="78"/>
      <c r="AT88" s="78">
        <v>195</v>
      </c>
      <c r="AU88" s="78"/>
      <c r="AV88" s="78" t="b">
        <v>0</v>
      </c>
      <c r="AW88" s="78" t="s">
        <v>1321</v>
      </c>
      <c r="AX88" s="83" t="s">
        <v>1407</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308</v>
      </c>
      <c r="B89" s="65"/>
      <c r="C89" s="65" t="s">
        <v>64</v>
      </c>
      <c r="D89" s="66">
        <v>163.9496779928547</v>
      </c>
      <c r="E89" s="68"/>
      <c r="F89" s="100" t="s">
        <v>1302</v>
      </c>
      <c r="G89" s="65"/>
      <c r="H89" s="69" t="s">
        <v>308</v>
      </c>
      <c r="I89" s="70"/>
      <c r="J89" s="70"/>
      <c r="K89" s="69" t="s">
        <v>1520</v>
      </c>
      <c r="L89" s="73">
        <v>1</v>
      </c>
      <c r="M89" s="74">
        <v>4690.45947265625</v>
      </c>
      <c r="N89" s="74">
        <v>1551.5142822265625</v>
      </c>
      <c r="O89" s="75"/>
      <c r="P89" s="76"/>
      <c r="Q89" s="76"/>
      <c r="R89" s="86"/>
      <c r="S89" s="48">
        <v>1</v>
      </c>
      <c r="T89" s="48">
        <v>0</v>
      </c>
      <c r="U89" s="49">
        <v>0</v>
      </c>
      <c r="V89" s="49">
        <v>0.003676</v>
      </c>
      <c r="W89" s="49">
        <v>0.002342</v>
      </c>
      <c r="X89" s="49">
        <v>0.505218</v>
      </c>
      <c r="Y89" s="49">
        <v>0</v>
      </c>
      <c r="Z89" s="49">
        <v>0</v>
      </c>
      <c r="AA89" s="71">
        <v>89</v>
      </c>
      <c r="AB89" s="71"/>
      <c r="AC89" s="72"/>
      <c r="AD89" s="78" t="s">
        <v>850</v>
      </c>
      <c r="AE89" s="78">
        <v>1280</v>
      </c>
      <c r="AF89" s="78">
        <v>7140</v>
      </c>
      <c r="AG89" s="78">
        <v>4040</v>
      </c>
      <c r="AH89" s="78">
        <v>894</v>
      </c>
      <c r="AI89" s="78"/>
      <c r="AJ89" s="78" t="s">
        <v>957</v>
      </c>
      <c r="AK89" s="78" t="s">
        <v>1008</v>
      </c>
      <c r="AL89" s="83" t="s">
        <v>1126</v>
      </c>
      <c r="AM89" s="78"/>
      <c r="AN89" s="80">
        <v>39916.80134259259</v>
      </c>
      <c r="AO89" s="83" t="s">
        <v>1220</v>
      </c>
      <c r="AP89" s="78" t="b">
        <v>0</v>
      </c>
      <c r="AQ89" s="78" t="b">
        <v>0</v>
      </c>
      <c r="AR89" s="78" t="b">
        <v>0</v>
      </c>
      <c r="AS89" s="78"/>
      <c r="AT89" s="78">
        <v>237</v>
      </c>
      <c r="AU89" s="83" t="s">
        <v>1244</v>
      </c>
      <c r="AV89" s="78" t="b">
        <v>0</v>
      </c>
      <c r="AW89" s="78" t="s">
        <v>1321</v>
      </c>
      <c r="AX89" s="83" t="s">
        <v>1408</v>
      </c>
      <c r="AY89" s="78" t="s">
        <v>65</v>
      </c>
      <c r="AZ89" s="78"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309</v>
      </c>
      <c r="B90" s="65"/>
      <c r="C90" s="65" t="s">
        <v>64</v>
      </c>
      <c r="D90" s="66">
        <v>162.6793835919079</v>
      </c>
      <c r="E90" s="68"/>
      <c r="F90" s="100" t="s">
        <v>1303</v>
      </c>
      <c r="G90" s="65"/>
      <c r="H90" s="69" t="s">
        <v>309</v>
      </c>
      <c r="I90" s="70"/>
      <c r="J90" s="70"/>
      <c r="K90" s="69" t="s">
        <v>1521</v>
      </c>
      <c r="L90" s="73">
        <v>1</v>
      </c>
      <c r="M90" s="74">
        <v>4808.935546875</v>
      </c>
      <c r="N90" s="74">
        <v>2963.080322265625</v>
      </c>
      <c r="O90" s="75"/>
      <c r="P90" s="76"/>
      <c r="Q90" s="76"/>
      <c r="R90" s="86"/>
      <c r="S90" s="48">
        <v>1</v>
      </c>
      <c r="T90" s="48">
        <v>0</v>
      </c>
      <c r="U90" s="49">
        <v>0</v>
      </c>
      <c r="V90" s="49">
        <v>0.003676</v>
      </c>
      <c r="W90" s="49">
        <v>0.002342</v>
      </c>
      <c r="X90" s="49">
        <v>0.505218</v>
      </c>
      <c r="Y90" s="49">
        <v>0</v>
      </c>
      <c r="Z90" s="49">
        <v>0</v>
      </c>
      <c r="AA90" s="71">
        <v>90</v>
      </c>
      <c r="AB90" s="71"/>
      <c r="AC90" s="72"/>
      <c r="AD90" s="78" t="s">
        <v>851</v>
      </c>
      <c r="AE90" s="78">
        <v>311</v>
      </c>
      <c r="AF90" s="78">
        <v>2488</v>
      </c>
      <c r="AG90" s="78">
        <v>1723</v>
      </c>
      <c r="AH90" s="78">
        <v>5442</v>
      </c>
      <c r="AI90" s="78"/>
      <c r="AJ90" s="78" t="s">
        <v>958</v>
      </c>
      <c r="AK90" s="78" t="s">
        <v>1001</v>
      </c>
      <c r="AL90" s="83" t="s">
        <v>1127</v>
      </c>
      <c r="AM90" s="78"/>
      <c r="AN90" s="80">
        <v>42127.672997685186</v>
      </c>
      <c r="AO90" s="78"/>
      <c r="AP90" s="78" t="b">
        <v>0</v>
      </c>
      <c r="AQ90" s="78" t="b">
        <v>0</v>
      </c>
      <c r="AR90" s="78" t="b">
        <v>0</v>
      </c>
      <c r="AS90" s="78"/>
      <c r="AT90" s="78">
        <v>50</v>
      </c>
      <c r="AU90" s="83" t="s">
        <v>1243</v>
      </c>
      <c r="AV90" s="78" t="b">
        <v>0</v>
      </c>
      <c r="AW90" s="78" t="s">
        <v>1321</v>
      </c>
      <c r="AX90" s="83" t="s">
        <v>1409</v>
      </c>
      <c r="AY90" s="78" t="s">
        <v>65</v>
      </c>
      <c r="AZ90" s="78"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310</v>
      </c>
      <c r="B91" s="65"/>
      <c r="C91" s="65" t="s">
        <v>64</v>
      </c>
      <c r="D91" s="66">
        <v>165.95151123733902</v>
      </c>
      <c r="E91" s="68"/>
      <c r="F91" s="100" t="s">
        <v>1304</v>
      </c>
      <c r="G91" s="65"/>
      <c r="H91" s="69" t="s">
        <v>310</v>
      </c>
      <c r="I91" s="70"/>
      <c r="J91" s="70"/>
      <c r="K91" s="69" t="s">
        <v>1522</v>
      </c>
      <c r="L91" s="73">
        <v>1</v>
      </c>
      <c r="M91" s="74">
        <v>3629.7197265625</v>
      </c>
      <c r="N91" s="74">
        <v>3169.147705078125</v>
      </c>
      <c r="O91" s="75"/>
      <c r="P91" s="76"/>
      <c r="Q91" s="76"/>
      <c r="R91" s="86"/>
      <c r="S91" s="48">
        <v>1</v>
      </c>
      <c r="T91" s="48">
        <v>0</v>
      </c>
      <c r="U91" s="49">
        <v>0</v>
      </c>
      <c r="V91" s="49">
        <v>0.003676</v>
      </c>
      <c r="W91" s="49">
        <v>0.002342</v>
      </c>
      <c r="X91" s="49">
        <v>0.505218</v>
      </c>
      <c r="Y91" s="49">
        <v>0</v>
      </c>
      <c r="Z91" s="49">
        <v>0</v>
      </c>
      <c r="AA91" s="71">
        <v>91</v>
      </c>
      <c r="AB91" s="71"/>
      <c r="AC91" s="72"/>
      <c r="AD91" s="78" t="s">
        <v>852</v>
      </c>
      <c r="AE91" s="78">
        <v>842</v>
      </c>
      <c r="AF91" s="78">
        <v>14471</v>
      </c>
      <c r="AG91" s="78">
        <v>2721</v>
      </c>
      <c r="AH91" s="78">
        <v>963</v>
      </c>
      <c r="AI91" s="78"/>
      <c r="AJ91" s="78" t="s">
        <v>959</v>
      </c>
      <c r="AK91" s="78" t="s">
        <v>1035</v>
      </c>
      <c r="AL91" s="83" t="s">
        <v>1128</v>
      </c>
      <c r="AM91" s="78"/>
      <c r="AN91" s="80">
        <v>42898.56585648148</v>
      </c>
      <c r="AO91" s="83" t="s">
        <v>1221</v>
      </c>
      <c r="AP91" s="78" t="b">
        <v>0</v>
      </c>
      <c r="AQ91" s="78" t="b">
        <v>0</v>
      </c>
      <c r="AR91" s="78" t="b">
        <v>0</v>
      </c>
      <c r="AS91" s="78"/>
      <c r="AT91" s="78">
        <v>228</v>
      </c>
      <c r="AU91" s="83" t="s">
        <v>1243</v>
      </c>
      <c r="AV91" s="78" t="b">
        <v>0</v>
      </c>
      <c r="AW91" s="78" t="s">
        <v>1321</v>
      </c>
      <c r="AX91" s="83" t="s">
        <v>1410</v>
      </c>
      <c r="AY91" s="78" t="s">
        <v>65</v>
      </c>
      <c r="AZ91" s="78"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311</v>
      </c>
      <c r="B92" s="65"/>
      <c r="C92" s="65" t="s">
        <v>64</v>
      </c>
      <c r="D92" s="66">
        <v>188.2592134709907</v>
      </c>
      <c r="E92" s="68"/>
      <c r="F92" s="100" t="s">
        <v>1305</v>
      </c>
      <c r="G92" s="65"/>
      <c r="H92" s="69" t="s">
        <v>311</v>
      </c>
      <c r="I92" s="70"/>
      <c r="J92" s="70"/>
      <c r="K92" s="69" t="s">
        <v>1523</v>
      </c>
      <c r="L92" s="73">
        <v>1</v>
      </c>
      <c r="M92" s="74">
        <v>454.2192077636719</v>
      </c>
      <c r="N92" s="74">
        <v>1564.687255859375</v>
      </c>
      <c r="O92" s="75"/>
      <c r="P92" s="76"/>
      <c r="Q92" s="76"/>
      <c r="R92" s="86"/>
      <c r="S92" s="48">
        <v>1</v>
      </c>
      <c r="T92" s="48">
        <v>0</v>
      </c>
      <c r="U92" s="49">
        <v>0</v>
      </c>
      <c r="V92" s="49">
        <v>0.003676</v>
      </c>
      <c r="W92" s="49">
        <v>0.002342</v>
      </c>
      <c r="X92" s="49">
        <v>0.505218</v>
      </c>
      <c r="Y92" s="49">
        <v>0</v>
      </c>
      <c r="Z92" s="49">
        <v>0</v>
      </c>
      <c r="AA92" s="71">
        <v>92</v>
      </c>
      <c r="AB92" s="71"/>
      <c r="AC92" s="72"/>
      <c r="AD92" s="78" t="s">
        <v>853</v>
      </c>
      <c r="AE92" s="78">
        <v>2215</v>
      </c>
      <c r="AF92" s="78">
        <v>96165</v>
      </c>
      <c r="AG92" s="78">
        <v>21855</v>
      </c>
      <c r="AH92" s="78">
        <v>4410</v>
      </c>
      <c r="AI92" s="78"/>
      <c r="AJ92" s="78" t="s">
        <v>960</v>
      </c>
      <c r="AK92" s="78" t="s">
        <v>1008</v>
      </c>
      <c r="AL92" s="83" t="s">
        <v>1129</v>
      </c>
      <c r="AM92" s="78"/>
      <c r="AN92" s="80">
        <v>40835.599224537036</v>
      </c>
      <c r="AO92" s="83" t="s">
        <v>1222</v>
      </c>
      <c r="AP92" s="78" t="b">
        <v>0</v>
      </c>
      <c r="AQ92" s="78" t="b">
        <v>0</v>
      </c>
      <c r="AR92" s="78" t="b">
        <v>1</v>
      </c>
      <c r="AS92" s="78"/>
      <c r="AT92" s="78">
        <v>1867</v>
      </c>
      <c r="AU92" s="83" t="s">
        <v>1247</v>
      </c>
      <c r="AV92" s="78" t="b">
        <v>1</v>
      </c>
      <c r="AW92" s="78" t="s">
        <v>1321</v>
      </c>
      <c r="AX92" s="83" t="s">
        <v>1411</v>
      </c>
      <c r="AY92" s="78" t="s">
        <v>65</v>
      </c>
      <c r="AZ92" s="78" t="str">
        <f>REPLACE(INDEX(GroupVertices[Group],MATCH(Vertices[[#This Row],[Vertex]],GroupVertices[Vertex],0)),1,1,"")</f>
        <v>2</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312</v>
      </c>
      <c r="B93" s="65"/>
      <c r="C93" s="65" t="s">
        <v>64</v>
      </c>
      <c r="D93" s="66">
        <v>181.82718754358274</v>
      </c>
      <c r="E93" s="68"/>
      <c r="F93" s="100" t="s">
        <v>1306</v>
      </c>
      <c r="G93" s="65"/>
      <c r="H93" s="69" t="s">
        <v>312</v>
      </c>
      <c r="I93" s="70"/>
      <c r="J93" s="70"/>
      <c r="K93" s="69" t="s">
        <v>1524</v>
      </c>
      <c r="L93" s="73">
        <v>1</v>
      </c>
      <c r="M93" s="74">
        <v>194.9122772216797</v>
      </c>
      <c r="N93" s="74">
        <v>2233.16064453125</v>
      </c>
      <c r="O93" s="75"/>
      <c r="P93" s="76"/>
      <c r="Q93" s="76"/>
      <c r="R93" s="86"/>
      <c r="S93" s="48">
        <v>1</v>
      </c>
      <c r="T93" s="48">
        <v>0</v>
      </c>
      <c r="U93" s="49">
        <v>0</v>
      </c>
      <c r="V93" s="49">
        <v>0.003676</v>
      </c>
      <c r="W93" s="49">
        <v>0.002342</v>
      </c>
      <c r="X93" s="49">
        <v>0.505218</v>
      </c>
      <c r="Y93" s="49">
        <v>0</v>
      </c>
      <c r="Z93" s="49">
        <v>0</v>
      </c>
      <c r="AA93" s="71">
        <v>93</v>
      </c>
      <c r="AB93" s="71"/>
      <c r="AC93" s="72"/>
      <c r="AD93" s="78" t="s">
        <v>854</v>
      </c>
      <c r="AE93" s="78">
        <v>2193</v>
      </c>
      <c r="AF93" s="78">
        <v>72610</v>
      </c>
      <c r="AG93" s="78">
        <v>13491</v>
      </c>
      <c r="AH93" s="78">
        <v>431</v>
      </c>
      <c r="AI93" s="78"/>
      <c r="AJ93" s="78" t="s">
        <v>961</v>
      </c>
      <c r="AK93" s="78" t="s">
        <v>1042</v>
      </c>
      <c r="AL93" s="83" t="s">
        <v>1130</v>
      </c>
      <c r="AM93" s="78"/>
      <c r="AN93" s="80">
        <v>40831.701365740744</v>
      </c>
      <c r="AO93" s="83" t="s">
        <v>1223</v>
      </c>
      <c r="AP93" s="78" t="b">
        <v>0</v>
      </c>
      <c r="AQ93" s="78" t="b">
        <v>0</v>
      </c>
      <c r="AR93" s="78" t="b">
        <v>1</v>
      </c>
      <c r="AS93" s="78"/>
      <c r="AT93" s="78">
        <v>678</v>
      </c>
      <c r="AU93" s="83" t="s">
        <v>1247</v>
      </c>
      <c r="AV93" s="78" t="b">
        <v>1</v>
      </c>
      <c r="AW93" s="78" t="s">
        <v>1321</v>
      </c>
      <c r="AX93" s="83" t="s">
        <v>1412</v>
      </c>
      <c r="AY93" s="78" t="s">
        <v>65</v>
      </c>
      <c r="AZ93" s="78" t="str">
        <f>REPLACE(INDEX(GroupVertices[Group],MATCH(Vertices[[#This Row],[Vertex]],GroupVertices[Vertex],0)),1,1,"")</f>
        <v>2</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313</v>
      </c>
      <c r="B94" s="65"/>
      <c r="C94" s="65" t="s">
        <v>64</v>
      </c>
      <c r="D94" s="66">
        <v>162.74573817905969</v>
      </c>
      <c r="E94" s="68"/>
      <c r="F94" s="100" t="s">
        <v>1307</v>
      </c>
      <c r="G94" s="65"/>
      <c r="H94" s="69" t="s">
        <v>313</v>
      </c>
      <c r="I94" s="70"/>
      <c r="J94" s="70"/>
      <c r="K94" s="69" t="s">
        <v>1525</v>
      </c>
      <c r="L94" s="73">
        <v>1</v>
      </c>
      <c r="M94" s="74">
        <v>848.3381958007812</v>
      </c>
      <c r="N94" s="74">
        <v>985.7858276367188</v>
      </c>
      <c r="O94" s="75"/>
      <c r="P94" s="76"/>
      <c r="Q94" s="76"/>
      <c r="R94" s="86"/>
      <c r="S94" s="48">
        <v>1</v>
      </c>
      <c r="T94" s="48">
        <v>0</v>
      </c>
      <c r="U94" s="49">
        <v>0</v>
      </c>
      <c r="V94" s="49">
        <v>0.003676</v>
      </c>
      <c r="W94" s="49">
        <v>0.002342</v>
      </c>
      <c r="X94" s="49">
        <v>0.505218</v>
      </c>
      <c r="Y94" s="49">
        <v>0</v>
      </c>
      <c r="Z94" s="49">
        <v>0</v>
      </c>
      <c r="AA94" s="71">
        <v>94</v>
      </c>
      <c r="AB94" s="71"/>
      <c r="AC94" s="72"/>
      <c r="AD94" s="78" t="s">
        <v>855</v>
      </c>
      <c r="AE94" s="78">
        <v>2413</v>
      </c>
      <c r="AF94" s="78">
        <v>2731</v>
      </c>
      <c r="AG94" s="78">
        <v>11516</v>
      </c>
      <c r="AH94" s="78">
        <v>6827</v>
      </c>
      <c r="AI94" s="78"/>
      <c r="AJ94" s="78" t="s">
        <v>962</v>
      </c>
      <c r="AK94" s="78" t="s">
        <v>987</v>
      </c>
      <c r="AL94" s="83" t="s">
        <v>1131</v>
      </c>
      <c r="AM94" s="78"/>
      <c r="AN94" s="80">
        <v>40269.5225462963</v>
      </c>
      <c r="AO94" s="83" t="s">
        <v>1224</v>
      </c>
      <c r="AP94" s="78" t="b">
        <v>0</v>
      </c>
      <c r="AQ94" s="78" t="b">
        <v>0</v>
      </c>
      <c r="AR94" s="78" t="b">
        <v>1</v>
      </c>
      <c r="AS94" s="78"/>
      <c r="AT94" s="78">
        <v>87</v>
      </c>
      <c r="AU94" s="83" t="s">
        <v>1243</v>
      </c>
      <c r="AV94" s="78" t="b">
        <v>0</v>
      </c>
      <c r="AW94" s="78" t="s">
        <v>1321</v>
      </c>
      <c r="AX94" s="83" t="s">
        <v>1413</v>
      </c>
      <c r="AY94" s="78" t="s">
        <v>65</v>
      </c>
      <c r="AZ94" s="78" t="str">
        <f>REPLACE(INDEX(GroupVertices[Group],MATCH(Vertices[[#This Row],[Vertex]],GroupVertices[Vertex],0)),1,1,"")</f>
        <v>2</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314</v>
      </c>
      <c r="B95" s="65"/>
      <c r="C95" s="65" t="s">
        <v>64</v>
      </c>
      <c r="D95" s="66">
        <v>162.45055583868492</v>
      </c>
      <c r="E95" s="68"/>
      <c r="F95" s="100" t="s">
        <v>1308</v>
      </c>
      <c r="G95" s="65"/>
      <c r="H95" s="69" t="s">
        <v>314</v>
      </c>
      <c r="I95" s="70"/>
      <c r="J95" s="70"/>
      <c r="K95" s="69" t="s">
        <v>1526</v>
      </c>
      <c r="L95" s="73">
        <v>1</v>
      </c>
      <c r="M95" s="74">
        <v>1801.4617919921875</v>
      </c>
      <c r="N95" s="74">
        <v>4504.81298828125</v>
      </c>
      <c r="O95" s="75"/>
      <c r="P95" s="76"/>
      <c r="Q95" s="76"/>
      <c r="R95" s="86"/>
      <c r="S95" s="48">
        <v>1</v>
      </c>
      <c r="T95" s="48">
        <v>0</v>
      </c>
      <c r="U95" s="49">
        <v>0</v>
      </c>
      <c r="V95" s="49">
        <v>0.003676</v>
      </c>
      <c r="W95" s="49">
        <v>0.002342</v>
      </c>
      <c r="X95" s="49">
        <v>0.505218</v>
      </c>
      <c r="Y95" s="49">
        <v>0</v>
      </c>
      <c r="Z95" s="49">
        <v>0</v>
      </c>
      <c r="AA95" s="71">
        <v>95</v>
      </c>
      <c r="AB95" s="71"/>
      <c r="AC95" s="72"/>
      <c r="AD95" s="78" t="s">
        <v>856</v>
      </c>
      <c r="AE95" s="78">
        <v>113</v>
      </c>
      <c r="AF95" s="78">
        <v>1650</v>
      </c>
      <c r="AG95" s="78">
        <v>356</v>
      </c>
      <c r="AH95" s="78">
        <v>469</v>
      </c>
      <c r="AI95" s="78"/>
      <c r="AJ95" s="78" t="s">
        <v>963</v>
      </c>
      <c r="AK95" s="78" t="s">
        <v>987</v>
      </c>
      <c r="AL95" s="83" t="s">
        <v>1132</v>
      </c>
      <c r="AM95" s="78"/>
      <c r="AN95" s="80">
        <v>40704.13732638889</v>
      </c>
      <c r="AO95" s="83" t="s">
        <v>1225</v>
      </c>
      <c r="AP95" s="78" t="b">
        <v>1</v>
      </c>
      <c r="AQ95" s="78" t="b">
        <v>0</v>
      </c>
      <c r="AR95" s="78" t="b">
        <v>0</v>
      </c>
      <c r="AS95" s="78" t="s">
        <v>715</v>
      </c>
      <c r="AT95" s="78">
        <v>39</v>
      </c>
      <c r="AU95" s="83" t="s">
        <v>1243</v>
      </c>
      <c r="AV95" s="78" t="b">
        <v>0</v>
      </c>
      <c r="AW95" s="78" t="s">
        <v>1321</v>
      </c>
      <c r="AX95" s="83" t="s">
        <v>1414</v>
      </c>
      <c r="AY95" s="78" t="s">
        <v>65</v>
      </c>
      <c r="AZ95" s="78" t="str">
        <f>REPLACE(INDEX(GroupVertices[Group],MATCH(Vertices[[#This Row],[Vertex]],GroupVertices[Vertex],0)),1,1,"")</f>
        <v>2</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315</v>
      </c>
      <c r="B96" s="65"/>
      <c r="C96" s="65" t="s">
        <v>64</v>
      </c>
      <c r="D96" s="66">
        <v>162.06826603616437</v>
      </c>
      <c r="E96" s="68"/>
      <c r="F96" s="100" t="s">
        <v>1309</v>
      </c>
      <c r="G96" s="65"/>
      <c r="H96" s="69" t="s">
        <v>315</v>
      </c>
      <c r="I96" s="70"/>
      <c r="J96" s="70"/>
      <c r="K96" s="69" t="s">
        <v>1527</v>
      </c>
      <c r="L96" s="73">
        <v>1</v>
      </c>
      <c r="M96" s="74">
        <v>1462.01806640625</v>
      </c>
      <c r="N96" s="74">
        <v>553.343994140625</v>
      </c>
      <c r="O96" s="75"/>
      <c r="P96" s="76"/>
      <c r="Q96" s="76"/>
      <c r="R96" s="86"/>
      <c r="S96" s="48">
        <v>1</v>
      </c>
      <c r="T96" s="48">
        <v>0</v>
      </c>
      <c r="U96" s="49">
        <v>0</v>
      </c>
      <c r="V96" s="49">
        <v>0.003676</v>
      </c>
      <c r="W96" s="49">
        <v>0.002342</v>
      </c>
      <c r="X96" s="49">
        <v>0.505218</v>
      </c>
      <c r="Y96" s="49">
        <v>0</v>
      </c>
      <c r="Z96" s="49">
        <v>0</v>
      </c>
      <c r="AA96" s="71">
        <v>96</v>
      </c>
      <c r="AB96" s="71"/>
      <c r="AC96" s="72"/>
      <c r="AD96" s="78" t="s">
        <v>857</v>
      </c>
      <c r="AE96" s="78">
        <v>802</v>
      </c>
      <c r="AF96" s="78">
        <v>250</v>
      </c>
      <c r="AG96" s="78">
        <v>383</v>
      </c>
      <c r="AH96" s="78">
        <v>611</v>
      </c>
      <c r="AI96" s="78"/>
      <c r="AJ96" s="78" t="s">
        <v>964</v>
      </c>
      <c r="AK96" s="78" t="s">
        <v>1043</v>
      </c>
      <c r="AL96" s="78"/>
      <c r="AM96" s="78"/>
      <c r="AN96" s="80">
        <v>39843.92621527778</v>
      </c>
      <c r="AO96" s="83" t="s">
        <v>1226</v>
      </c>
      <c r="AP96" s="78" t="b">
        <v>0</v>
      </c>
      <c r="AQ96" s="78" t="b">
        <v>0</v>
      </c>
      <c r="AR96" s="78" t="b">
        <v>0</v>
      </c>
      <c r="AS96" s="78"/>
      <c r="AT96" s="78">
        <v>1</v>
      </c>
      <c r="AU96" s="83" t="s">
        <v>1249</v>
      </c>
      <c r="AV96" s="78" t="b">
        <v>0</v>
      </c>
      <c r="AW96" s="78" t="s">
        <v>1321</v>
      </c>
      <c r="AX96" s="83" t="s">
        <v>1415</v>
      </c>
      <c r="AY96" s="78" t="s">
        <v>65</v>
      </c>
      <c r="AZ96" s="78" t="str">
        <f>REPLACE(INDEX(GroupVertices[Group],MATCH(Vertices[[#This Row],[Vertex]],GroupVertices[Vertex],0)),1,1,"")</f>
        <v>2</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316</v>
      </c>
      <c r="B97" s="65"/>
      <c r="C97" s="65" t="s">
        <v>64</v>
      </c>
      <c r="D97" s="66">
        <v>163.03354778752873</v>
      </c>
      <c r="E97" s="68"/>
      <c r="F97" s="100" t="s">
        <v>1310</v>
      </c>
      <c r="G97" s="65"/>
      <c r="H97" s="69" t="s">
        <v>316</v>
      </c>
      <c r="I97" s="70"/>
      <c r="J97" s="70"/>
      <c r="K97" s="69" t="s">
        <v>1528</v>
      </c>
      <c r="L97" s="73">
        <v>1</v>
      </c>
      <c r="M97" s="74">
        <v>2569.197021484375</v>
      </c>
      <c r="N97" s="74">
        <v>4646.59423828125</v>
      </c>
      <c r="O97" s="75"/>
      <c r="P97" s="76"/>
      <c r="Q97" s="76"/>
      <c r="R97" s="86"/>
      <c r="S97" s="48">
        <v>1</v>
      </c>
      <c r="T97" s="48">
        <v>0</v>
      </c>
      <c r="U97" s="49">
        <v>0</v>
      </c>
      <c r="V97" s="49">
        <v>0.003676</v>
      </c>
      <c r="W97" s="49">
        <v>0.002342</v>
      </c>
      <c r="X97" s="49">
        <v>0.505218</v>
      </c>
      <c r="Y97" s="49">
        <v>0</v>
      </c>
      <c r="Z97" s="49">
        <v>0</v>
      </c>
      <c r="AA97" s="71">
        <v>97</v>
      </c>
      <c r="AB97" s="71"/>
      <c r="AC97" s="72"/>
      <c r="AD97" s="78" t="s">
        <v>858</v>
      </c>
      <c r="AE97" s="78">
        <v>547</v>
      </c>
      <c r="AF97" s="78">
        <v>3785</v>
      </c>
      <c r="AG97" s="78">
        <v>1239</v>
      </c>
      <c r="AH97" s="78">
        <v>2502</v>
      </c>
      <c r="AI97" s="78"/>
      <c r="AJ97" s="78" t="s">
        <v>965</v>
      </c>
      <c r="AK97" s="78" t="s">
        <v>1044</v>
      </c>
      <c r="AL97" s="83" t="s">
        <v>1133</v>
      </c>
      <c r="AM97" s="78"/>
      <c r="AN97" s="80">
        <v>42922.566400462965</v>
      </c>
      <c r="AO97" s="83" t="s">
        <v>1227</v>
      </c>
      <c r="AP97" s="78" t="b">
        <v>0</v>
      </c>
      <c r="AQ97" s="78" t="b">
        <v>0</v>
      </c>
      <c r="AR97" s="78" t="b">
        <v>0</v>
      </c>
      <c r="AS97" s="78"/>
      <c r="AT97" s="78">
        <v>134</v>
      </c>
      <c r="AU97" s="83" t="s">
        <v>1243</v>
      </c>
      <c r="AV97" s="78" t="b">
        <v>0</v>
      </c>
      <c r="AW97" s="78" t="s">
        <v>1321</v>
      </c>
      <c r="AX97" s="83" t="s">
        <v>1416</v>
      </c>
      <c r="AY97" s="78" t="s">
        <v>65</v>
      </c>
      <c r="AZ97" s="78" t="str">
        <f>REPLACE(INDEX(GroupVertices[Group],MATCH(Vertices[[#This Row],[Vertex]],GroupVertices[Vertex],0)),1,1,"")</f>
        <v>2</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317</v>
      </c>
      <c r="B98" s="65"/>
      <c r="C98" s="65" t="s">
        <v>64</v>
      </c>
      <c r="D98" s="66">
        <v>162.6299589817249</v>
      </c>
      <c r="E98" s="68"/>
      <c r="F98" s="100" t="s">
        <v>1311</v>
      </c>
      <c r="G98" s="65"/>
      <c r="H98" s="69" t="s">
        <v>317</v>
      </c>
      <c r="I98" s="70"/>
      <c r="J98" s="70"/>
      <c r="K98" s="69" t="s">
        <v>1529</v>
      </c>
      <c r="L98" s="73">
        <v>1</v>
      </c>
      <c r="M98" s="74">
        <v>1232.7333984375</v>
      </c>
      <c r="N98" s="74">
        <v>2384.47119140625</v>
      </c>
      <c r="O98" s="75"/>
      <c r="P98" s="76"/>
      <c r="Q98" s="76"/>
      <c r="R98" s="86"/>
      <c r="S98" s="48">
        <v>1</v>
      </c>
      <c r="T98" s="48">
        <v>0</v>
      </c>
      <c r="U98" s="49">
        <v>0</v>
      </c>
      <c r="V98" s="49">
        <v>0.003676</v>
      </c>
      <c r="W98" s="49">
        <v>0.002342</v>
      </c>
      <c r="X98" s="49">
        <v>0.505218</v>
      </c>
      <c r="Y98" s="49">
        <v>0</v>
      </c>
      <c r="Z98" s="49">
        <v>0</v>
      </c>
      <c r="AA98" s="71">
        <v>98</v>
      </c>
      <c r="AB98" s="71"/>
      <c r="AC98" s="72"/>
      <c r="AD98" s="78" t="s">
        <v>859</v>
      </c>
      <c r="AE98" s="78">
        <v>1646</v>
      </c>
      <c r="AF98" s="78">
        <v>2307</v>
      </c>
      <c r="AG98" s="78">
        <v>5020</v>
      </c>
      <c r="AH98" s="78">
        <v>4680</v>
      </c>
      <c r="AI98" s="78"/>
      <c r="AJ98" s="78" t="s">
        <v>966</v>
      </c>
      <c r="AK98" s="78" t="s">
        <v>1045</v>
      </c>
      <c r="AL98" s="83" t="s">
        <v>1134</v>
      </c>
      <c r="AM98" s="78"/>
      <c r="AN98" s="80">
        <v>41438.84690972222</v>
      </c>
      <c r="AO98" s="83" t="s">
        <v>1228</v>
      </c>
      <c r="AP98" s="78" t="b">
        <v>0</v>
      </c>
      <c r="AQ98" s="78" t="b">
        <v>0</v>
      </c>
      <c r="AR98" s="78" t="b">
        <v>1</v>
      </c>
      <c r="AS98" s="78"/>
      <c r="AT98" s="78">
        <v>98</v>
      </c>
      <c r="AU98" s="83" t="s">
        <v>1251</v>
      </c>
      <c r="AV98" s="78" t="b">
        <v>0</v>
      </c>
      <c r="AW98" s="78" t="s">
        <v>1321</v>
      </c>
      <c r="AX98" s="83" t="s">
        <v>1417</v>
      </c>
      <c r="AY98" s="78" t="s">
        <v>65</v>
      </c>
      <c r="AZ98" s="78" t="str">
        <f>REPLACE(INDEX(GroupVertices[Group],MATCH(Vertices[[#This Row],[Vertex]],GroupVertices[Vertex],0)),1,1,"")</f>
        <v>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318</v>
      </c>
      <c r="B99" s="65"/>
      <c r="C99" s="65" t="s">
        <v>64</v>
      </c>
      <c r="D99" s="66">
        <v>162.87216687803613</v>
      </c>
      <c r="E99" s="68"/>
      <c r="F99" s="100" t="s">
        <v>1312</v>
      </c>
      <c r="G99" s="65"/>
      <c r="H99" s="69" t="s">
        <v>318</v>
      </c>
      <c r="I99" s="70"/>
      <c r="J99" s="70"/>
      <c r="K99" s="69" t="s">
        <v>1530</v>
      </c>
      <c r="L99" s="73">
        <v>1</v>
      </c>
      <c r="M99" s="74">
        <v>1083.8382568359375</v>
      </c>
      <c r="N99" s="74">
        <v>4192.173828125</v>
      </c>
      <c r="O99" s="75"/>
      <c r="P99" s="76"/>
      <c r="Q99" s="76"/>
      <c r="R99" s="86"/>
      <c r="S99" s="48">
        <v>1</v>
      </c>
      <c r="T99" s="48">
        <v>0</v>
      </c>
      <c r="U99" s="49">
        <v>0</v>
      </c>
      <c r="V99" s="49">
        <v>0.003676</v>
      </c>
      <c r="W99" s="49">
        <v>0.002342</v>
      </c>
      <c r="X99" s="49">
        <v>0.505218</v>
      </c>
      <c r="Y99" s="49">
        <v>0</v>
      </c>
      <c r="Z99" s="49">
        <v>0</v>
      </c>
      <c r="AA99" s="71">
        <v>99</v>
      </c>
      <c r="AB99" s="71"/>
      <c r="AC99" s="72"/>
      <c r="AD99" s="78" t="s">
        <v>860</v>
      </c>
      <c r="AE99" s="78">
        <v>2475</v>
      </c>
      <c r="AF99" s="78">
        <v>3194</v>
      </c>
      <c r="AG99" s="78">
        <v>3448</v>
      </c>
      <c r="AH99" s="78">
        <v>3617</v>
      </c>
      <c r="AI99" s="78"/>
      <c r="AJ99" s="78" t="s">
        <v>967</v>
      </c>
      <c r="AK99" s="78" t="s">
        <v>1046</v>
      </c>
      <c r="AL99" s="83" t="s">
        <v>1135</v>
      </c>
      <c r="AM99" s="78"/>
      <c r="AN99" s="80">
        <v>42287.55190972222</v>
      </c>
      <c r="AO99" s="83" t="s">
        <v>1229</v>
      </c>
      <c r="AP99" s="78" t="b">
        <v>1</v>
      </c>
      <c r="AQ99" s="78" t="b">
        <v>0</v>
      </c>
      <c r="AR99" s="78" t="b">
        <v>1</v>
      </c>
      <c r="AS99" s="78"/>
      <c r="AT99" s="78">
        <v>153</v>
      </c>
      <c r="AU99" s="83" t="s">
        <v>1243</v>
      </c>
      <c r="AV99" s="78" t="b">
        <v>0</v>
      </c>
      <c r="AW99" s="78" t="s">
        <v>1321</v>
      </c>
      <c r="AX99" s="83" t="s">
        <v>1418</v>
      </c>
      <c r="AY99" s="78" t="s">
        <v>65</v>
      </c>
      <c r="AZ99" s="78" t="str">
        <f>REPLACE(INDEX(GroupVertices[Group],MATCH(Vertices[[#This Row],[Vertex]],GroupVertices[Vertex],0)),1,1,"")</f>
        <v>2</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319</v>
      </c>
      <c r="B100" s="65"/>
      <c r="C100" s="65" t="s">
        <v>64</v>
      </c>
      <c r="D100" s="66">
        <v>167.6750921184173</v>
      </c>
      <c r="E100" s="68"/>
      <c r="F100" s="100" t="s">
        <v>1313</v>
      </c>
      <c r="G100" s="65"/>
      <c r="H100" s="69" t="s">
        <v>319</v>
      </c>
      <c r="I100" s="70"/>
      <c r="J100" s="70"/>
      <c r="K100" s="69" t="s">
        <v>1531</v>
      </c>
      <c r="L100" s="73">
        <v>1</v>
      </c>
      <c r="M100" s="74">
        <v>1576.025390625</v>
      </c>
      <c r="N100" s="74">
        <v>3374.4736328125</v>
      </c>
      <c r="O100" s="75"/>
      <c r="P100" s="76"/>
      <c r="Q100" s="76"/>
      <c r="R100" s="86"/>
      <c r="S100" s="48">
        <v>1</v>
      </c>
      <c r="T100" s="48">
        <v>0</v>
      </c>
      <c r="U100" s="49">
        <v>0</v>
      </c>
      <c r="V100" s="49">
        <v>0.003676</v>
      </c>
      <c r="W100" s="49">
        <v>0.002342</v>
      </c>
      <c r="X100" s="49">
        <v>0.505218</v>
      </c>
      <c r="Y100" s="49">
        <v>0</v>
      </c>
      <c r="Z100" s="49">
        <v>0</v>
      </c>
      <c r="AA100" s="71">
        <v>100</v>
      </c>
      <c r="AB100" s="71"/>
      <c r="AC100" s="72"/>
      <c r="AD100" s="78" t="s">
        <v>861</v>
      </c>
      <c r="AE100" s="78">
        <v>294</v>
      </c>
      <c r="AF100" s="78">
        <v>20783</v>
      </c>
      <c r="AG100" s="78">
        <v>4258</v>
      </c>
      <c r="AH100" s="78">
        <v>2713</v>
      </c>
      <c r="AI100" s="78"/>
      <c r="AJ100" s="78" t="s">
        <v>968</v>
      </c>
      <c r="AK100" s="78" t="s">
        <v>1047</v>
      </c>
      <c r="AL100" s="83" t="s">
        <v>1136</v>
      </c>
      <c r="AM100" s="78"/>
      <c r="AN100" s="80">
        <v>40927.9750462963</v>
      </c>
      <c r="AO100" s="83" t="s">
        <v>1230</v>
      </c>
      <c r="AP100" s="78" t="b">
        <v>1</v>
      </c>
      <c r="AQ100" s="78" t="b">
        <v>0</v>
      </c>
      <c r="AR100" s="78" t="b">
        <v>1</v>
      </c>
      <c r="AS100" s="78"/>
      <c r="AT100" s="78">
        <v>648</v>
      </c>
      <c r="AU100" s="83" t="s">
        <v>1243</v>
      </c>
      <c r="AV100" s="78" t="b">
        <v>1</v>
      </c>
      <c r="AW100" s="78" t="s">
        <v>1321</v>
      </c>
      <c r="AX100" s="83" t="s">
        <v>1419</v>
      </c>
      <c r="AY100" s="78" t="s">
        <v>65</v>
      </c>
      <c r="AZ100" s="78" t="str">
        <f>REPLACE(INDEX(GroupVertices[Group],MATCH(Vertices[[#This Row],[Vertex]],GroupVertices[Vertex],0)),1,1,"")</f>
        <v>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254</v>
      </c>
      <c r="B101" s="65"/>
      <c r="C101" s="65" t="s">
        <v>64</v>
      </c>
      <c r="D101" s="66">
        <v>162.02430270887453</v>
      </c>
      <c r="E101" s="68"/>
      <c r="F101" s="100" t="s">
        <v>510</v>
      </c>
      <c r="G101" s="65"/>
      <c r="H101" s="69" t="s">
        <v>254</v>
      </c>
      <c r="I101" s="70"/>
      <c r="J101" s="70"/>
      <c r="K101" s="69" t="s">
        <v>1532</v>
      </c>
      <c r="L101" s="73">
        <v>1</v>
      </c>
      <c r="M101" s="74">
        <v>4708.86474609375</v>
      </c>
      <c r="N101" s="74">
        <v>7050.7919921875</v>
      </c>
      <c r="O101" s="75"/>
      <c r="P101" s="76"/>
      <c r="Q101" s="76"/>
      <c r="R101" s="86"/>
      <c r="S101" s="48">
        <v>2</v>
      </c>
      <c r="T101" s="48">
        <v>1</v>
      </c>
      <c r="U101" s="49">
        <v>0</v>
      </c>
      <c r="V101" s="49">
        <v>0.004237</v>
      </c>
      <c r="W101" s="49">
        <v>0.012143</v>
      </c>
      <c r="X101" s="49">
        <v>0.603425</v>
      </c>
      <c r="Y101" s="49">
        <v>0</v>
      </c>
      <c r="Z101" s="49">
        <v>0</v>
      </c>
      <c r="AA101" s="71">
        <v>101</v>
      </c>
      <c r="AB101" s="71"/>
      <c r="AC101" s="72"/>
      <c r="AD101" s="78" t="s">
        <v>862</v>
      </c>
      <c r="AE101" s="78">
        <v>158</v>
      </c>
      <c r="AF101" s="78">
        <v>89</v>
      </c>
      <c r="AG101" s="78">
        <v>28</v>
      </c>
      <c r="AH101" s="78">
        <v>5</v>
      </c>
      <c r="AI101" s="78"/>
      <c r="AJ101" s="78" t="s">
        <v>969</v>
      </c>
      <c r="AK101" s="78" t="s">
        <v>1048</v>
      </c>
      <c r="AL101" s="78"/>
      <c r="AM101" s="78"/>
      <c r="AN101" s="80">
        <v>39990.37185185185</v>
      </c>
      <c r="AO101" s="83" t="s">
        <v>1231</v>
      </c>
      <c r="AP101" s="78" t="b">
        <v>0</v>
      </c>
      <c r="AQ101" s="78" t="b">
        <v>0</v>
      </c>
      <c r="AR101" s="78" t="b">
        <v>1</v>
      </c>
      <c r="AS101" s="78"/>
      <c r="AT101" s="78">
        <v>2</v>
      </c>
      <c r="AU101" s="83" t="s">
        <v>1243</v>
      </c>
      <c r="AV101" s="78" t="b">
        <v>0</v>
      </c>
      <c r="AW101" s="78" t="s">
        <v>1321</v>
      </c>
      <c r="AX101" s="83" t="s">
        <v>1420</v>
      </c>
      <c r="AY101" s="78" t="s">
        <v>66</v>
      </c>
      <c r="AZ101" s="78" t="str">
        <f>REPLACE(INDEX(GroupVertices[Group],MATCH(Vertices[[#This Row],[Vertex]],GroupVertices[Vertex],0)),1,1,"")</f>
        <v>1</v>
      </c>
      <c r="BA101" s="48"/>
      <c r="BB101" s="48"/>
      <c r="BC101" s="48"/>
      <c r="BD101" s="48"/>
      <c r="BE101" s="48" t="s">
        <v>455</v>
      </c>
      <c r="BF101" s="48" t="s">
        <v>455</v>
      </c>
      <c r="BG101" s="116" t="s">
        <v>1926</v>
      </c>
      <c r="BH101" s="116" t="s">
        <v>1926</v>
      </c>
      <c r="BI101" s="116" t="s">
        <v>1979</v>
      </c>
      <c r="BJ101" s="116" t="s">
        <v>1979</v>
      </c>
      <c r="BK101" s="116">
        <v>2</v>
      </c>
      <c r="BL101" s="120">
        <v>9.090909090909092</v>
      </c>
      <c r="BM101" s="116">
        <v>0</v>
      </c>
      <c r="BN101" s="120">
        <v>0</v>
      </c>
      <c r="BO101" s="116">
        <v>0</v>
      </c>
      <c r="BP101" s="120">
        <v>0</v>
      </c>
      <c r="BQ101" s="116">
        <v>20</v>
      </c>
      <c r="BR101" s="120">
        <v>90.9090909090909</v>
      </c>
      <c r="BS101" s="116">
        <v>22</v>
      </c>
      <c r="BT101" s="2"/>
      <c r="BU101" s="3"/>
      <c r="BV101" s="3"/>
      <c r="BW101" s="3"/>
      <c r="BX101" s="3"/>
    </row>
    <row r="102" spans="1:76" ht="15">
      <c r="A102" s="64" t="s">
        <v>255</v>
      </c>
      <c r="B102" s="65"/>
      <c r="C102" s="65" t="s">
        <v>64</v>
      </c>
      <c r="D102" s="66">
        <v>191.08160447017084</v>
      </c>
      <c r="E102" s="68"/>
      <c r="F102" s="100" t="s">
        <v>1314</v>
      </c>
      <c r="G102" s="65"/>
      <c r="H102" s="69" t="s">
        <v>255</v>
      </c>
      <c r="I102" s="70"/>
      <c r="J102" s="70"/>
      <c r="K102" s="69" t="s">
        <v>1533</v>
      </c>
      <c r="L102" s="73">
        <v>1</v>
      </c>
      <c r="M102" s="74">
        <v>4869.53564453125</v>
      </c>
      <c r="N102" s="74">
        <v>8201.70703125</v>
      </c>
      <c r="O102" s="75"/>
      <c r="P102" s="76"/>
      <c r="Q102" s="76"/>
      <c r="R102" s="86"/>
      <c r="S102" s="48">
        <v>2</v>
      </c>
      <c r="T102" s="48">
        <v>1</v>
      </c>
      <c r="U102" s="49">
        <v>0</v>
      </c>
      <c r="V102" s="49">
        <v>0.004237</v>
      </c>
      <c r="W102" s="49">
        <v>0.012143</v>
      </c>
      <c r="X102" s="49">
        <v>0.603425</v>
      </c>
      <c r="Y102" s="49">
        <v>0</v>
      </c>
      <c r="Z102" s="49">
        <v>0</v>
      </c>
      <c r="AA102" s="71">
        <v>102</v>
      </c>
      <c r="AB102" s="71"/>
      <c r="AC102" s="72"/>
      <c r="AD102" s="78" t="s">
        <v>863</v>
      </c>
      <c r="AE102" s="78">
        <v>847</v>
      </c>
      <c r="AF102" s="78">
        <v>106501</v>
      </c>
      <c r="AG102" s="78">
        <v>177202</v>
      </c>
      <c r="AH102" s="78">
        <v>276</v>
      </c>
      <c r="AI102" s="78"/>
      <c r="AJ102" s="78" t="s">
        <v>970</v>
      </c>
      <c r="AK102" s="78"/>
      <c r="AL102" s="83" t="s">
        <v>1137</v>
      </c>
      <c r="AM102" s="78"/>
      <c r="AN102" s="80">
        <v>39846.34835648148</v>
      </c>
      <c r="AO102" s="83" t="s">
        <v>1232</v>
      </c>
      <c r="AP102" s="78" t="b">
        <v>0</v>
      </c>
      <c r="AQ102" s="78" t="b">
        <v>0</v>
      </c>
      <c r="AR102" s="78" t="b">
        <v>1</v>
      </c>
      <c r="AS102" s="78"/>
      <c r="AT102" s="78">
        <v>2787</v>
      </c>
      <c r="AU102" s="83" t="s">
        <v>1243</v>
      </c>
      <c r="AV102" s="78" t="b">
        <v>1</v>
      </c>
      <c r="AW102" s="78" t="s">
        <v>1321</v>
      </c>
      <c r="AX102" s="83" t="s">
        <v>1421</v>
      </c>
      <c r="AY102" s="78" t="s">
        <v>66</v>
      </c>
      <c r="AZ102" s="78" t="str">
        <f>REPLACE(INDEX(GroupVertices[Group],MATCH(Vertices[[#This Row],[Vertex]],GroupVertices[Vertex],0)),1,1,"")</f>
        <v>1</v>
      </c>
      <c r="BA102" s="48"/>
      <c r="BB102" s="48"/>
      <c r="BC102" s="48"/>
      <c r="BD102" s="48"/>
      <c r="BE102" s="48" t="s">
        <v>288</v>
      </c>
      <c r="BF102" s="48" t="s">
        <v>288</v>
      </c>
      <c r="BG102" s="116" t="s">
        <v>1927</v>
      </c>
      <c r="BH102" s="116" t="s">
        <v>1927</v>
      </c>
      <c r="BI102" s="116" t="s">
        <v>1980</v>
      </c>
      <c r="BJ102" s="116" t="s">
        <v>1980</v>
      </c>
      <c r="BK102" s="116">
        <v>2</v>
      </c>
      <c r="BL102" s="120">
        <v>10.526315789473685</v>
      </c>
      <c r="BM102" s="116">
        <v>0</v>
      </c>
      <c r="BN102" s="120">
        <v>0</v>
      </c>
      <c r="BO102" s="116">
        <v>0</v>
      </c>
      <c r="BP102" s="120">
        <v>0</v>
      </c>
      <c r="BQ102" s="116">
        <v>17</v>
      </c>
      <c r="BR102" s="120">
        <v>89.47368421052632</v>
      </c>
      <c r="BS102" s="116">
        <v>19</v>
      </c>
      <c r="BT102" s="2"/>
      <c r="BU102" s="3"/>
      <c r="BV102" s="3"/>
      <c r="BW102" s="3"/>
      <c r="BX102" s="3"/>
    </row>
    <row r="103" spans="1:76" ht="15">
      <c r="A103" s="64" t="s">
        <v>256</v>
      </c>
      <c r="B103" s="65"/>
      <c r="C103" s="65" t="s">
        <v>64</v>
      </c>
      <c r="D103" s="66">
        <v>163.98736084481746</v>
      </c>
      <c r="E103" s="68"/>
      <c r="F103" s="100" t="s">
        <v>511</v>
      </c>
      <c r="G103" s="65"/>
      <c r="H103" s="69" t="s">
        <v>256</v>
      </c>
      <c r="I103" s="70"/>
      <c r="J103" s="70"/>
      <c r="K103" s="69" t="s">
        <v>1534</v>
      </c>
      <c r="L103" s="73">
        <v>1</v>
      </c>
      <c r="M103" s="74">
        <v>3868.122802734375</v>
      </c>
      <c r="N103" s="74">
        <v>9413.4267578125</v>
      </c>
      <c r="O103" s="75"/>
      <c r="P103" s="76"/>
      <c r="Q103" s="76"/>
      <c r="R103" s="86"/>
      <c r="S103" s="48">
        <v>2</v>
      </c>
      <c r="T103" s="48">
        <v>1</v>
      </c>
      <c r="U103" s="49">
        <v>0</v>
      </c>
      <c r="V103" s="49">
        <v>0.004237</v>
      </c>
      <c r="W103" s="49">
        <v>0.012143</v>
      </c>
      <c r="X103" s="49">
        <v>0.603425</v>
      </c>
      <c r="Y103" s="49">
        <v>0</v>
      </c>
      <c r="Z103" s="49">
        <v>0</v>
      </c>
      <c r="AA103" s="71">
        <v>103</v>
      </c>
      <c r="AB103" s="71"/>
      <c r="AC103" s="72"/>
      <c r="AD103" s="78" t="s">
        <v>864</v>
      </c>
      <c r="AE103" s="78">
        <v>20</v>
      </c>
      <c r="AF103" s="78">
        <v>7278</v>
      </c>
      <c r="AG103" s="78">
        <v>573</v>
      </c>
      <c r="AH103" s="78">
        <v>1420</v>
      </c>
      <c r="AI103" s="78"/>
      <c r="AJ103" s="78" t="s">
        <v>971</v>
      </c>
      <c r="AK103" s="78" t="s">
        <v>987</v>
      </c>
      <c r="AL103" s="83" t="s">
        <v>1138</v>
      </c>
      <c r="AM103" s="78"/>
      <c r="AN103" s="80">
        <v>43297.530694444446</v>
      </c>
      <c r="AO103" s="83" t="s">
        <v>1233</v>
      </c>
      <c r="AP103" s="78" t="b">
        <v>1</v>
      </c>
      <c r="AQ103" s="78" t="b">
        <v>0</v>
      </c>
      <c r="AR103" s="78" t="b">
        <v>0</v>
      </c>
      <c r="AS103" s="78"/>
      <c r="AT103" s="78">
        <v>27</v>
      </c>
      <c r="AU103" s="78"/>
      <c r="AV103" s="78" t="b">
        <v>1</v>
      </c>
      <c r="AW103" s="78" t="s">
        <v>1321</v>
      </c>
      <c r="AX103" s="83" t="s">
        <v>1422</v>
      </c>
      <c r="AY103" s="78" t="s">
        <v>66</v>
      </c>
      <c r="AZ103" s="78" t="str">
        <f>REPLACE(INDEX(GroupVertices[Group],MATCH(Vertices[[#This Row],[Vertex]],GroupVertices[Vertex],0)),1,1,"")</f>
        <v>1</v>
      </c>
      <c r="BA103" s="48" t="s">
        <v>416</v>
      </c>
      <c r="BB103" s="48" t="s">
        <v>416</v>
      </c>
      <c r="BC103" s="48" t="s">
        <v>437</v>
      </c>
      <c r="BD103" s="48" t="s">
        <v>437</v>
      </c>
      <c r="BE103" s="48"/>
      <c r="BF103" s="48"/>
      <c r="BG103" s="116" t="s">
        <v>1928</v>
      </c>
      <c r="BH103" s="116" t="s">
        <v>1928</v>
      </c>
      <c r="BI103" s="116" t="s">
        <v>1981</v>
      </c>
      <c r="BJ103" s="116" t="s">
        <v>1981</v>
      </c>
      <c r="BK103" s="116">
        <v>1</v>
      </c>
      <c r="BL103" s="120">
        <v>3.125</v>
      </c>
      <c r="BM103" s="116">
        <v>1</v>
      </c>
      <c r="BN103" s="120">
        <v>3.125</v>
      </c>
      <c r="BO103" s="116">
        <v>0</v>
      </c>
      <c r="BP103" s="120">
        <v>0</v>
      </c>
      <c r="BQ103" s="116">
        <v>30</v>
      </c>
      <c r="BR103" s="120">
        <v>93.75</v>
      </c>
      <c r="BS103" s="116">
        <v>32</v>
      </c>
      <c r="BT103" s="2"/>
      <c r="BU103" s="3"/>
      <c r="BV103" s="3"/>
      <c r="BW103" s="3"/>
      <c r="BX103" s="3"/>
    </row>
    <row r="104" spans="1:76" ht="15">
      <c r="A104" s="64" t="s">
        <v>257</v>
      </c>
      <c r="B104" s="65"/>
      <c r="C104" s="65" t="s">
        <v>64</v>
      </c>
      <c r="D104" s="66">
        <v>162.14554318910245</v>
      </c>
      <c r="E104" s="68"/>
      <c r="F104" s="100" t="s">
        <v>512</v>
      </c>
      <c r="G104" s="65"/>
      <c r="H104" s="69" t="s">
        <v>257</v>
      </c>
      <c r="I104" s="70"/>
      <c r="J104" s="70"/>
      <c r="K104" s="69" t="s">
        <v>1535</v>
      </c>
      <c r="L104" s="73">
        <v>1</v>
      </c>
      <c r="M104" s="74">
        <v>2859.835205078125</v>
      </c>
      <c r="N104" s="74">
        <v>9646.09375</v>
      </c>
      <c r="O104" s="75"/>
      <c r="P104" s="76"/>
      <c r="Q104" s="76"/>
      <c r="R104" s="86"/>
      <c r="S104" s="48">
        <v>2</v>
      </c>
      <c r="T104" s="48">
        <v>1</v>
      </c>
      <c r="U104" s="49">
        <v>0</v>
      </c>
      <c r="V104" s="49">
        <v>0.004237</v>
      </c>
      <c r="W104" s="49">
        <v>0.012143</v>
      </c>
      <c r="X104" s="49">
        <v>0.603425</v>
      </c>
      <c r="Y104" s="49">
        <v>0</v>
      </c>
      <c r="Z104" s="49">
        <v>0</v>
      </c>
      <c r="AA104" s="71">
        <v>104</v>
      </c>
      <c r="AB104" s="71"/>
      <c r="AC104" s="72"/>
      <c r="AD104" s="78" t="s">
        <v>865</v>
      </c>
      <c r="AE104" s="78">
        <v>428</v>
      </c>
      <c r="AF104" s="78">
        <v>533</v>
      </c>
      <c r="AG104" s="78">
        <v>511</v>
      </c>
      <c r="AH104" s="78">
        <v>172</v>
      </c>
      <c r="AI104" s="78"/>
      <c r="AJ104" s="78" t="s">
        <v>972</v>
      </c>
      <c r="AK104" s="78"/>
      <c r="AL104" s="83" t="s">
        <v>1139</v>
      </c>
      <c r="AM104" s="78"/>
      <c r="AN104" s="80">
        <v>42640.87384259259</v>
      </c>
      <c r="AO104" s="83" t="s">
        <v>1234</v>
      </c>
      <c r="AP104" s="78" t="b">
        <v>1</v>
      </c>
      <c r="AQ104" s="78" t="b">
        <v>0</v>
      </c>
      <c r="AR104" s="78" t="b">
        <v>0</v>
      </c>
      <c r="AS104" s="78"/>
      <c r="AT104" s="78">
        <v>31</v>
      </c>
      <c r="AU104" s="78"/>
      <c r="AV104" s="78" t="b">
        <v>0</v>
      </c>
      <c r="AW104" s="78" t="s">
        <v>1321</v>
      </c>
      <c r="AX104" s="83" t="s">
        <v>1423</v>
      </c>
      <c r="AY104" s="78" t="s">
        <v>66</v>
      </c>
      <c r="AZ104" s="78" t="str">
        <f>REPLACE(INDEX(GroupVertices[Group],MATCH(Vertices[[#This Row],[Vertex]],GroupVertices[Vertex],0)),1,1,"")</f>
        <v>1</v>
      </c>
      <c r="BA104" s="48" t="s">
        <v>418</v>
      </c>
      <c r="BB104" s="48" t="s">
        <v>418</v>
      </c>
      <c r="BC104" s="48" t="s">
        <v>439</v>
      </c>
      <c r="BD104" s="48" t="s">
        <v>439</v>
      </c>
      <c r="BE104" s="48" t="s">
        <v>456</v>
      </c>
      <c r="BF104" s="48" t="s">
        <v>456</v>
      </c>
      <c r="BG104" s="116" t="s">
        <v>1929</v>
      </c>
      <c r="BH104" s="116" t="s">
        <v>1929</v>
      </c>
      <c r="BI104" s="116" t="s">
        <v>1982</v>
      </c>
      <c r="BJ104" s="116" t="s">
        <v>1982</v>
      </c>
      <c r="BK104" s="116">
        <v>0</v>
      </c>
      <c r="BL104" s="120">
        <v>0</v>
      </c>
      <c r="BM104" s="116">
        <v>0</v>
      </c>
      <c r="BN104" s="120">
        <v>0</v>
      </c>
      <c r="BO104" s="116">
        <v>0</v>
      </c>
      <c r="BP104" s="120">
        <v>0</v>
      </c>
      <c r="BQ104" s="116">
        <v>19</v>
      </c>
      <c r="BR104" s="120">
        <v>100</v>
      </c>
      <c r="BS104" s="116">
        <v>19</v>
      </c>
      <c r="BT104" s="2"/>
      <c r="BU104" s="3"/>
      <c r="BV104" s="3"/>
      <c r="BW104" s="3"/>
      <c r="BX104" s="3"/>
    </row>
    <row r="105" spans="1:76" ht="15">
      <c r="A105" s="64" t="s">
        <v>258</v>
      </c>
      <c r="B105" s="65"/>
      <c r="C105" s="65" t="s">
        <v>64</v>
      </c>
      <c r="D105" s="66">
        <v>162.0423249424219</v>
      </c>
      <c r="E105" s="68"/>
      <c r="F105" s="100" t="s">
        <v>513</v>
      </c>
      <c r="G105" s="65"/>
      <c r="H105" s="69" t="s">
        <v>258</v>
      </c>
      <c r="I105" s="70"/>
      <c r="J105" s="70"/>
      <c r="K105" s="69" t="s">
        <v>1536</v>
      </c>
      <c r="L105" s="73">
        <v>1</v>
      </c>
      <c r="M105" s="74">
        <v>3012.57080078125</v>
      </c>
      <c r="N105" s="74">
        <v>6194.1435546875</v>
      </c>
      <c r="O105" s="75"/>
      <c r="P105" s="76"/>
      <c r="Q105" s="76"/>
      <c r="R105" s="86"/>
      <c r="S105" s="48">
        <v>2</v>
      </c>
      <c r="T105" s="48">
        <v>1</v>
      </c>
      <c r="U105" s="49">
        <v>0</v>
      </c>
      <c r="V105" s="49">
        <v>0.004237</v>
      </c>
      <c r="W105" s="49">
        <v>0.012143</v>
      </c>
      <c r="X105" s="49">
        <v>0.603425</v>
      </c>
      <c r="Y105" s="49">
        <v>0</v>
      </c>
      <c r="Z105" s="49">
        <v>0</v>
      </c>
      <c r="AA105" s="71">
        <v>105</v>
      </c>
      <c r="AB105" s="71"/>
      <c r="AC105" s="72"/>
      <c r="AD105" s="78" t="s">
        <v>866</v>
      </c>
      <c r="AE105" s="78">
        <v>107</v>
      </c>
      <c r="AF105" s="78">
        <v>155</v>
      </c>
      <c r="AG105" s="78">
        <v>178</v>
      </c>
      <c r="AH105" s="78">
        <v>32</v>
      </c>
      <c r="AI105" s="78"/>
      <c r="AJ105" s="78" t="s">
        <v>973</v>
      </c>
      <c r="AK105" s="78" t="s">
        <v>1001</v>
      </c>
      <c r="AL105" s="83" t="s">
        <v>1140</v>
      </c>
      <c r="AM105" s="78"/>
      <c r="AN105" s="80">
        <v>42261.780023148145</v>
      </c>
      <c r="AO105" s="83" t="s">
        <v>1235</v>
      </c>
      <c r="AP105" s="78" t="b">
        <v>1</v>
      </c>
      <c r="AQ105" s="78" t="b">
        <v>0</v>
      </c>
      <c r="AR105" s="78" t="b">
        <v>0</v>
      </c>
      <c r="AS105" s="78" t="s">
        <v>1241</v>
      </c>
      <c r="AT105" s="78">
        <v>21</v>
      </c>
      <c r="AU105" s="83" t="s">
        <v>1243</v>
      </c>
      <c r="AV105" s="78" t="b">
        <v>0</v>
      </c>
      <c r="AW105" s="78" t="s">
        <v>1321</v>
      </c>
      <c r="AX105" s="83" t="s">
        <v>1424</v>
      </c>
      <c r="AY105" s="78" t="s">
        <v>66</v>
      </c>
      <c r="AZ105" s="78" t="str">
        <f>REPLACE(INDEX(GroupVertices[Group],MATCH(Vertices[[#This Row],[Vertex]],GroupVertices[Vertex],0)),1,1,"")</f>
        <v>1</v>
      </c>
      <c r="BA105" s="48" t="s">
        <v>419</v>
      </c>
      <c r="BB105" s="48" t="s">
        <v>419</v>
      </c>
      <c r="BC105" s="48" t="s">
        <v>440</v>
      </c>
      <c r="BD105" s="48" t="s">
        <v>440</v>
      </c>
      <c r="BE105" s="48" t="s">
        <v>457</v>
      </c>
      <c r="BF105" s="48" t="s">
        <v>457</v>
      </c>
      <c r="BG105" s="116" t="s">
        <v>1930</v>
      </c>
      <c r="BH105" s="116" t="s">
        <v>1930</v>
      </c>
      <c r="BI105" s="116" t="s">
        <v>1983</v>
      </c>
      <c r="BJ105" s="116" t="s">
        <v>1983</v>
      </c>
      <c r="BK105" s="116">
        <v>2</v>
      </c>
      <c r="BL105" s="120">
        <v>4.651162790697675</v>
      </c>
      <c r="BM105" s="116">
        <v>2</v>
      </c>
      <c r="BN105" s="120">
        <v>4.651162790697675</v>
      </c>
      <c r="BO105" s="116">
        <v>0</v>
      </c>
      <c r="BP105" s="120">
        <v>0</v>
      </c>
      <c r="BQ105" s="116">
        <v>39</v>
      </c>
      <c r="BR105" s="120">
        <v>90.69767441860465</v>
      </c>
      <c r="BS105" s="116">
        <v>43</v>
      </c>
      <c r="BT105" s="2"/>
      <c r="BU105" s="3"/>
      <c r="BV105" s="3"/>
      <c r="BW105" s="3"/>
      <c r="BX105" s="3"/>
    </row>
    <row r="106" spans="1:76" ht="15">
      <c r="A106" s="64" t="s">
        <v>259</v>
      </c>
      <c r="B106" s="65"/>
      <c r="C106" s="65" t="s">
        <v>64</v>
      </c>
      <c r="D106" s="66">
        <v>182.6496567472912</v>
      </c>
      <c r="E106" s="68"/>
      <c r="F106" s="100" t="s">
        <v>1315</v>
      </c>
      <c r="G106" s="65"/>
      <c r="H106" s="69" t="s">
        <v>259</v>
      </c>
      <c r="I106" s="70"/>
      <c r="J106" s="70"/>
      <c r="K106" s="69" t="s">
        <v>1537</v>
      </c>
      <c r="L106" s="73">
        <v>1</v>
      </c>
      <c r="M106" s="74">
        <v>1094.4556884765625</v>
      </c>
      <c r="N106" s="74">
        <v>8318.798828125</v>
      </c>
      <c r="O106" s="75"/>
      <c r="P106" s="76"/>
      <c r="Q106" s="76"/>
      <c r="R106" s="86"/>
      <c r="S106" s="48">
        <v>2</v>
      </c>
      <c r="T106" s="48">
        <v>1</v>
      </c>
      <c r="U106" s="49">
        <v>0</v>
      </c>
      <c r="V106" s="49">
        <v>0.004237</v>
      </c>
      <c r="W106" s="49">
        <v>0.012143</v>
      </c>
      <c r="X106" s="49">
        <v>0.603425</v>
      </c>
      <c r="Y106" s="49">
        <v>0</v>
      </c>
      <c r="Z106" s="49">
        <v>0</v>
      </c>
      <c r="AA106" s="71">
        <v>106</v>
      </c>
      <c r="AB106" s="71"/>
      <c r="AC106" s="72"/>
      <c r="AD106" s="78" t="s">
        <v>867</v>
      </c>
      <c r="AE106" s="78">
        <v>62</v>
      </c>
      <c r="AF106" s="78">
        <v>75622</v>
      </c>
      <c r="AG106" s="78">
        <v>13692</v>
      </c>
      <c r="AH106" s="78">
        <v>104</v>
      </c>
      <c r="AI106" s="78"/>
      <c r="AJ106" s="78" t="s">
        <v>974</v>
      </c>
      <c r="AK106" s="78" t="s">
        <v>987</v>
      </c>
      <c r="AL106" s="83" t="s">
        <v>1141</v>
      </c>
      <c r="AM106" s="78"/>
      <c r="AN106" s="80">
        <v>39932.835486111115</v>
      </c>
      <c r="AO106" s="83" t="s">
        <v>1236</v>
      </c>
      <c r="AP106" s="78" t="b">
        <v>0</v>
      </c>
      <c r="AQ106" s="78" t="b">
        <v>0</v>
      </c>
      <c r="AR106" s="78" t="b">
        <v>0</v>
      </c>
      <c r="AS106" s="78"/>
      <c r="AT106" s="78">
        <v>2257</v>
      </c>
      <c r="AU106" s="83" t="s">
        <v>1243</v>
      </c>
      <c r="AV106" s="78" t="b">
        <v>1</v>
      </c>
      <c r="AW106" s="78" t="s">
        <v>1321</v>
      </c>
      <c r="AX106" s="83" t="s">
        <v>1425</v>
      </c>
      <c r="AY106" s="78" t="s">
        <v>66</v>
      </c>
      <c r="AZ106" s="78" t="str">
        <f>REPLACE(INDEX(GroupVertices[Group],MATCH(Vertices[[#This Row],[Vertex]],GroupVertices[Vertex],0)),1,1,"")</f>
        <v>1</v>
      </c>
      <c r="BA106" s="48" t="s">
        <v>420</v>
      </c>
      <c r="BB106" s="48" t="s">
        <v>420</v>
      </c>
      <c r="BC106" s="48" t="s">
        <v>441</v>
      </c>
      <c r="BD106" s="48" t="s">
        <v>441</v>
      </c>
      <c r="BE106" s="48"/>
      <c r="BF106" s="48"/>
      <c r="BG106" s="116" t="s">
        <v>1931</v>
      </c>
      <c r="BH106" s="116" t="s">
        <v>1931</v>
      </c>
      <c r="BI106" s="116" t="s">
        <v>1984</v>
      </c>
      <c r="BJ106" s="116" t="s">
        <v>1984</v>
      </c>
      <c r="BK106" s="116">
        <v>0</v>
      </c>
      <c r="BL106" s="120">
        <v>0</v>
      </c>
      <c r="BM106" s="116">
        <v>2</v>
      </c>
      <c r="BN106" s="120">
        <v>5.555555555555555</v>
      </c>
      <c r="BO106" s="116">
        <v>0</v>
      </c>
      <c r="BP106" s="120">
        <v>0</v>
      </c>
      <c r="BQ106" s="116">
        <v>34</v>
      </c>
      <c r="BR106" s="120">
        <v>94.44444444444444</v>
      </c>
      <c r="BS106" s="116">
        <v>36</v>
      </c>
      <c r="BT106" s="2"/>
      <c r="BU106" s="3"/>
      <c r="BV106" s="3"/>
      <c r="BW106" s="3"/>
      <c r="BX106" s="3"/>
    </row>
    <row r="107" spans="1:76" ht="15">
      <c r="A107" s="64" t="s">
        <v>260</v>
      </c>
      <c r="B107" s="65"/>
      <c r="C107" s="65" t="s">
        <v>64</v>
      </c>
      <c r="D107" s="66">
        <v>162.84376820699174</v>
      </c>
      <c r="E107" s="68"/>
      <c r="F107" s="100" t="s">
        <v>1316</v>
      </c>
      <c r="G107" s="65"/>
      <c r="H107" s="69" t="s">
        <v>260</v>
      </c>
      <c r="I107" s="70"/>
      <c r="J107" s="70"/>
      <c r="K107" s="69" t="s">
        <v>1538</v>
      </c>
      <c r="L107" s="73">
        <v>1</v>
      </c>
      <c r="M107" s="74">
        <v>3349.346923828125</v>
      </c>
      <c r="N107" s="74">
        <v>9422.6796875</v>
      </c>
      <c r="O107" s="75"/>
      <c r="P107" s="76"/>
      <c r="Q107" s="76"/>
      <c r="R107" s="86"/>
      <c r="S107" s="48">
        <v>2</v>
      </c>
      <c r="T107" s="48">
        <v>1</v>
      </c>
      <c r="U107" s="49">
        <v>0</v>
      </c>
      <c r="V107" s="49">
        <v>0.004237</v>
      </c>
      <c r="W107" s="49">
        <v>0.012143</v>
      </c>
      <c r="X107" s="49">
        <v>0.603425</v>
      </c>
      <c r="Y107" s="49">
        <v>0</v>
      </c>
      <c r="Z107" s="49">
        <v>0</v>
      </c>
      <c r="AA107" s="71">
        <v>107</v>
      </c>
      <c r="AB107" s="71"/>
      <c r="AC107" s="72"/>
      <c r="AD107" s="78" t="s">
        <v>868</v>
      </c>
      <c r="AE107" s="78">
        <v>539</v>
      </c>
      <c r="AF107" s="78">
        <v>3090</v>
      </c>
      <c r="AG107" s="78">
        <v>1881</v>
      </c>
      <c r="AH107" s="78">
        <v>397</v>
      </c>
      <c r="AI107" s="78"/>
      <c r="AJ107" s="78" t="s">
        <v>975</v>
      </c>
      <c r="AK107" s="78" t="s">
        <v>987</v>
      </c>
      <c r="AL107" s="83" t="s">
        <v>1142</v>
      </c>
      <c r="AM107" s="78"/>
      <c r="AN107" s="80">
        <v>41515.79039351852</v>
      </c>
      <c r="AO107" s="78"/>
      <c r="AP107" s="78" t="b">
        <v>1</v>
      </c>
      <c r="AQ107" s="78" t="b">
        <v>0</v>
      </c>
      <c r="AR107" s="78" t="b">
        <v>0</v>
      </c>
      <c r="AS107" s="78"/>
      <c r="AT107" s="78">
        <v>141</v>
      </c>
      <c r="AU107" s="83" t="s">
        <v>1243</v>
      </c>
      <c r="AV107" s="78" t="b">
        <v>0</v>
      </c>
      <c r="AW107" s="78" t="s">
        <v>1321</v>
      </c>
      <c r="AX107" s="83" t="s">
        <v>1426</v>
      </c>
      <c r="AY107" s="78" t="s">
        <v>66</v>
      </c>
      <c r="AZ107" s="78" t="str">
        <f>REPLACE(INDEX(GroupVertices[Group],MATCH(Vertices[[#This Row],[Vertex]],GroupVertices[Vertex],0)),1,1,"")</f>
        <v>1</v>
      </c>
      <c r="BA107" s="48" t="s">
        <v>421</v>
      </c>
      <c r="BB107" s="48" t="s">
        <v>421</v>
      </c>
      <c r="BC107" s="48" t="s">
        <v>442</v>
      </c>
      <c r="BD107" s="48" t="s">
        <v>442</v>
      </c>
      <c r="BE107" s="48"/>
      <c r="BF107" s="48"/>
      <c r="BG107" s="116" t="s">
        <v>1932</v>
      </c>
      <c r="BH107" s="116" t="s">
        <v>1932</v>
      </c>
      <c r="BI107" s="116" t="s">
        <v>1985</v>
      </c>
      <c r="BJ107" s="116" t="s">
        <v>1985</v>
      </c>
      <c r="BK107" s="116">
        <v>0</v>
      </c>
      <c r="BL107" s="120">
        <v>0</v>
      </c>
      <c r="BM107" s="116">
        <v>0</v>
      </c>
      <c r="BN107" s="120">
        <v>0</v>
      </c>
      <c r="BO107" s="116">
        <v>0</v>
      </c>
      <c r="BP107" s="120">
        <v>0</v>
      </c>
      <c r="BQ107" s="116">
        <v>34</v>
      </c>
      <c r="BR107" s="120">
        <v>100</v>
      </c>
      <c r="BS107" s="116">
        <v>34</v>
      </c>
      <c r="BT107" s="2"/>
      <c r="BU107" s="3"/>
      <c r="BV107" s="3"/>
      <c r="BW107" s="3"/>
      <c r="BX107" s="3"/>
    </row>
    <row r="108" spans="1:76" ht="15">
      <c r="A108" s="64" t="s">
        <v>261</v>
      </c>
      <c r="B108" s="65"/>
      <c r="C108" s="65" t="s">
        <v>64</v>
      </c>
      <c r="D108" s="66">
        <v>163.97070393199334</v>
      </c>
      <c r="E108" s="68"/>
      <c r="F108" s="100" t="s">
        <v>514</v>
      </c>
      <c r="G108" s="65"/>
      <c r="H108" s="69" t="s">
        <v>261</v>
      </c>
      <c r="I108" s="70"/>
      <c r="J108" s="70"/>
      <c r="K108" s="69" t="s">
        <v>1539</v>
      </c>
      <c r="L108" s="73">
        <v>1</v>
      </c>
      <c r="M108" s="74">
        <v>4905.29248046875</v>
      </c>
      <c r="N108" s="74">
        <v>7654.8828125</v>
      </c>
      <c r="O108" s="75"/>
      <c r="P108" s="76"/>
      <c r="Q108" s="76"/>
      <c r="R108" s="86"/>
      <c r="S108" s="48">
        <v>2</v>
      </c>
      <c r="T108" s="48">
        <v>1</v>
      </c>
      <c r="U108" s="49">
        <v>0</v>
      </c>
      <c r="V108" s="49">
        <v>0.004237</v>
      </c>
      <c r="W108" s="49">
        <v>0.012143</v>
      </c>
      <c r="X108" s="49">
        <v>0.603425</v>
      </c>
      <c r="Y108" s="49">
        <v>0</v>
      </c>
      <c r="Z108" s="49">
        <v>0</v>
      </c>
      <c r="AA108" s="71">
        <v>108</v>
      </c>
      <c r="AB108" s="71"/>
      <c r="AC108" s="72"/>
      <c r="AD108" s="78" t="s">
        <v>869</v>
      </c>
      <c r="AE108" s="78">
        <v>5258</v>
      </c>
      <c r="AF108" s="78">
        <v>7217</v>
      </c>
      <c r="AG108" s="78">
        <v>9142</v>
      </c>
      <c r="AH108" s="78">
        <v>558</v>
      </c>
      <c r="AI108" s="78"/>
      <c r="AJ108" s="78" t="s">
        <v>976</v>
      </c>
      <c r="AK108" s="78" t="s">
        <v>1049</v>
      </c>
      <c r="AL108" s="83" t="s">
        <v>1143</v>
      </c>
      <c r="AM108" s="78"/>
      <c r="AN108" s="80">
        <v>40232.621354166666</v>
      </c>
      <c r="AO108" s="78"/>
      <c r="AP108" s="78" t="b">
        <v>1</v>
      </c>
      <c r="AQ108" s="78" t="b">
        <v>0</v>
      </c>
      <c r="AR108" s="78" t="b">
        <v>1</v>
      </c>
      <c r="AS108" s="78"/>
      <c r="AT108" s="78">
        <v>405</v>
      </c>
      <c r="AU108" s="83" t="s">
        <v>1243</v>
      </c>
      <c r="AV108" s="78" t="b">
        <v>0</v>
      </c>
      <c r="AW108" s="78" t="s">
        <v>1321</v>
      </c>
      <c r="AX108" s="83" t="s">
        <v>1427</v>
      </c>
      <c r="AY108" s="78" t="s">
        <v>66</v>
      </c>
      <c r="AZ108" s="78" t="str">
        <f>REPLACE(INDEX(GroupVertices[Group],MATCH(Vertices[[#This Row],[Vertex]],GroupVertices[Vertex],0)),1,1,"")</f>
        <v>1</v>
      </c>
      <c r="BA108" s="48" t="s">
        <v>1876</v>
      </c>
      <c r="BB108" s="48" t="s">
        <v>1876</v>
      </c>
      <c r="BC108" s="48" t="s">
        <v>441</v>
      </c>
      <c r="BD108" s="48" t="s">
        <v>441</v>
      </c>
      <c r="BE108" s="48"/>
      <c r="BF108" s="48"/>
      <c r="BG108" s="116" t="s">
        <v>1933</v>
      </c>
      <c r="BH108" s="116" t="s">
        <v>1942</v>
      </c>
      <c r="BI108" s="116" t="s">
        <v>1986</v>
      </c>
      <c r="BJ108" s="116" t="s">
        <v>1986</v>
      </c>
      <c r="BK108" s="116">
        <v>3</v>
      </c>
      <c r="BL108" s="120">
        <v>2.9702970297029703</v>
      </c>
      <c r="BM108" s="116">
        <v>3</v>
      </c>
      <c r="BN108" s="120">
        <v>2.9702970297029703</v>
      </c>
      <c r="BO108" s="116">
        <v>0</v>
      </c>
      <c r="BP108" s="120">
        <v>0</v>
      </c>
      <c r="BQ108" s="116">
        <v>95</v>
      </c>
      <c r="BR108" s="120">
        <v>94.05940594059406</v>
      </c>
      <c r="BS108" s="116">
        <v>101</v>
      </c>
      <c r="BT108" s="2"/>
      <c r="BU108" s="3"/>
      <c r="BV108" s="3"/>
      <c r="BW108" s="3"/>
      <c r="BX108" s="3"/>
    </row>
    <row r="109" spans="1:76" ht="15">
      <c r="A109" s="64" t="s">
        <v>262</v>
      </c>
      <c r="B109" s="65"/>
      <c r="C109" s="65" t="s">
        <v>64</v>
      </c>
      <c r="D109" s="66">
        <v>162.8664325309983</v>
      </c>
      <c r="E109" s="68"/>
      <c r="F109" s="100" t="s">
        <v>515</v>
      </c>
      <c r="G109" s="65"/>
      <c r="H109" s="69" t="s">
        <v>262</v>
      </c>
      <c r="I109" s="70"/>
      <c r="J109" s="70"/>
      <c r="K109" s="69" t="s">
        <v>1540</v>
      </c>
      <c r="L109" s="73">
        <v>1</v>
      </c>
      <c r="M109" s="74">
        <v>2378.12744140625</v>
      </c>
      <c r="N109" s="74">
        <v>9035.0830078125</v>
      </c>
      <c r="O109" s="75"/>
      <c r="P109" s="76"/>
      <c r="Q109" s="76"/>
      <c r="R109" s="86"/>
      <c r="S109" s="48">
        <v>0</v>
      </c>
      <c r="T109" s="48">
        <v>3</v>
      </c>
      <c r="U109" s="49">
        <v>0</v>
      </c>
      <c r="V109" s="49">
        <v>0.004274</v>
      </c>
      <c r="W109" s="49">
        <v>0.016742</v>
      </c>
      <c r="X109" s="49">
        <v>0.734936</v>
      </c>
      <c r="Y109" s="49">
        <v>0.6666666666666666</v>
      </c>
      <c r="Z109" s="49">
        <v>0</v>
      </c>
      <c r="AA109" s="71">
        <v>109</v>
      </c>
      <c r="AB109" s="71"/>
      <c r="AC109" s="72"/>
      <c r="AD109" s="78" t="s">
        <v>870</v>
      </c>
      <c r="AE109" s="78">
        <v>25</v>
      </c>
      <c r="AF109" s="78">
        <v>3173</v>
      </c>
      <c r="AG109" s="78">
        <v>125544</v>
      </c>
      <c r="AH109" s="78">
        <v>4300</v>
      </c>
      <c r="AI109" s="78"/>
      <c r="AJ109" s="78" t="s">
        <v>977</v>
      </c>
      <c r="AK109" s="78" t="s">
        <v>1050</v>
      </c>
      <c r="AL109" s="83" t="s">
        <v>1144</v>
      </c>
      <c r="AM109" s="78"/>
      <c r="AN109" s="80">
        <v>41280.32730324074</v>
      </c>
      <c r="AO109" s="83" t="s">
        <v>1237</v>
      </c>
      <c r="AP109" s="78" t="b">
        <v>1</v>
      </c>
      <c r="AQ109" s="78" t="b">
        <v>0</v>
      </c>
      <c r="AR109" s="78" t="b">
        <v>1</v>
      </c>
      <c r="AS109" s="78"/>
      <c r="AT109" s="78">
        <v>44</v>
      </c>
      <c r="AU109" s="83" t="s">
        <v>1243</v>
      </c>
      <c r="AV109" s="78" t="b">
        <v>0</v>
      </c>
      <c r="AW109" s="78" t="s">
        <v>1321</v>
      </c>
      <c r="AX109" s="83" t="s">
        <v>1428</v>
      </c>
      <c r="AY109" s="78" t="s">
        <v>66</v>
      </c>
      <c r="AZ109" s="78" t="str">
        <f>REPLACE(INDEX(GroupVertices[Group],MATCH(Vertices[[#This Row],[Vertex]],GroupVertices[Vertex],0)),1,1,"")</f>
        <v>1</v>
      </c>
      <c r="BA109" s="48"/>
      <c r="BB109" s="48"/>
      <c r="BC109" s="48"/>
      <c r="BD109" s="48"/>
      <c r="BE109" s="48"/>
      <c r="BF109" s="48"/>
      <c r="BG109" s="116" t="s">
        <v>1934</v>
      </c>
      <c r="BH109" s="116" t="s">
        <v>1934</v>
      </c>
      <c r="BI109" s="116" t="s">
        <v>1987</v>
      </c>
      <c r="BJ109" s="116" t="s">
        <v>1987</v>
      </c>
      <c r="BK109" s="116">
        <v>2</v>
      </c>
      <c r="BL109" s="120">
        <v>11.11111111111111</v>
      </c>
      <c r="BM109" s="116">
        <v>0</v>
      </c>
      <c r="BN109" s="120">
        <v>0</v>
      </c>
      <c r="BO109" s="116">
        <v>0</v>
      </c>
      <c r="BP109" s="120">
        <v>0</v>
      </c>
      <c r="BQ109" s="116">
        <v>16</v>
      </c>
      <c r="BR109" s="120">
        <v>88.88888888888889</v>
      </c>
      <c r="BS109" s="116">
        <v>18</v>
      </c>
      <c r="BT109" s="2"/>
      <c r="BU109" s="3"/>
      <c r="BV109" s="3"/>
      <c r="BW109" s="3"/>
      <c r="BX109" s="3"/>
    </row>
    <row r="110" spans="1:76" ht="15">
      <c r="A110" s="64" t="s">
        <v>320</v>
      </c>
      <c r="B110" s="65"/>
      <c r="C110" s="65" t="s">
        <v>64</v>
      </c>
      <c r="D110" s="66">
        <v>193.3073503132743</v>
      </c>
      <c r="E110" s="68"/>
      <c r="F110" s="100" t="s">
        <v>1317</v>
      </c>
      <c r="G110" s="65"/>
      <c r="H110" s="69" t="s">
        <v>320</v>
      </c>
      <c r="I110" s="70"/>
      <c r="J110" s="70"/>
      <c r="K110" s="69" t="s">
        <v>1541</v>
      </c>
      <c r="L110" s="73">
        <v>2.0350951693429886</v>
      </c>
      <c r="M110" s="74">
        <v>1605.3056640625</v>
      </c>
      <c r="N110" s="74">
        <v>9013.2998046875</v>
      </c>
      <c r="O110" s="75"/>
      <c r="P110" s="76"/>
      <c r="Q110" s="76"/>
      <c r="R110" s="86"/>
      <c r="S110" s="48">
        <v>4</v>
      </c>
      <c r="T110" s="48">
        <v>0</v>
      </c>
      <c r="U110" s="49">
        <v>0.666667</v>
      </c>
      <c r="V110" s="49">
        <v>0.004292</v>
      </c>
      <c r="W110" s="49">
        <v>0.018474</v>
      </c>
      <c r="X110" s="49">
        <v>0.949608</v>
      </c>
      <c r="Y110" s="49">
        <v>0.5</v>
      </c>
      <c r="Z110" s="49">
        <v>0</v>
      </c>
      <c r="AA110" s="71">
        <v>110</v>
      </c>
      <c r="AB110" s="71"/>
      <c r="AC110" s="72"/>
      <c r="AD110" s="78" t="s">
        <v>871</v>
      </c>
      <c r="AE110" s="78">
        <v>762</v>
      </c>
      <c r="AF110" s="78">
        <v>114652</v>
      </c>
      <c r="AG110" s="78">
        <v>35963</v>
      </c>
      <c r="AH110" s="78">
        <v>128</v>
      </c>
      <c r="AI110" s="78"/>
      <c r="AJ110" s="78" t="s">
        <v>978</v>
      </c>
      <c r="AK110" s="78" t="s">
        <v>1024</v>
      </c>
      <c r="AL110" s="83" t="s">
        <v>1145</v>
      </c>
      <c r="AM110" s="78"/>
      <c r="AN110" s="80">
        <v>41346.9871875</v>
      </c>
      <c r="AO110" s="83" t="s">
        <v>1238</v>
      </c>
      <c r="AP110" s="78" t="b">
        <v>1</v>
      </c>
      <c r="AQ110" s="78" t="b">
        <v>0</v>
      </c>
      <c r="AR110" s="78" t="b">
        <v>0</v>
      </c>
      <c r="AS110" s="78"/>
      <c r="AT110" s="78">
        <v>3630</v>
      </c>
      <c r="AU110" s="83" t="s">
        <v>1243</v>
      </c>
      <c r="AV110" s="78" t="b">
        <v>1</v>
      </c>
      <c r="AW110" s="78" t="s">
        <v>1321</v>
      </c>
      <c r="AX110" s="83" t="s">
        <v>1429</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87" t="s">
        <v>264</v>
      </c>
      <c r="B111" s="88"/>
      <c r="C111" s="88" t="s">
        <v>64</v>
      </c>
      <c r="D111" s="89">
        <v>162.01774916940275</v>
      </c>
      <c r="E111" s="90"/>
      <c r="F111" s="101" t="s">
        <v>517</v>
      </c>
      <c r="G111" s="88"/>
      <c r="H111" s="91" t="s">
        <v>264</v>
      </c>
      <c r="I111" s="92"/>
      <c r="J111" s="92"/>
      <c r="K111" s="91" t="s">
        <v>1542</v>
      </c>
      <c r="L111" s="93">
        <v>1</v>
      </c>
      <c r="M111" s="94">
        <v>1983.2779541015625</v>
      </c>
      <c r="N111" s="94">
        <v>9365.30859375</v>
      </c>
      <c r="O111" s="95"/>
      <c r="P111" s="96"/>
      <c r="Q111" s="96"/>
      <c r="R111" s="97"/>
      <c r="S111" s="48">
        <v>0</v>
      </c>
      <c r="T111" s="48">
        <v>3</v>
      </c>
      <c r="U111" s="49">
        <v>0</v>
      </c>
      <c r="V111" s="49">
        <v>0.004274</v>
      </c>
      <c r="W111" s="49">
        <v>0.016742</v>
      </c>
      <c r="X111" s="49">
        <v>0.734936</v>
      </c>
      <c r="Y111" s="49">
        <v>0.6666666666666666</v>
      </c>
      <c r="Z111" s="49">
        <v>0</v>
      </c>
      <c r="AA111" s="98">
        <v>111</v>
      </c>
      <c r="AB111" s="98"/>
      <c r="AC111" s="99"/>
      <c r="AD111" s="78" t="s">
        <v>872</v>
      </c>
      <c r="AE111" s="78">
        <v>962</v>
      </c>
      <c r="AF111" s="78">
        <v>65</v>
      </c>
      <c r="AG111" s="78">
        <v>222</v>
      </c>
      <c r="AH111" s="78">
        <v>376</v>
      </c>
      <c r="AI111" s="78"/>
      <c r="AJ111" s="78" t="s">
        <v>979</v>
      </c>
      <c r="AK111" s="78" t="s">
        <v>1051</v>
      </c>
      <c r="AL111" s="78"/>
      <c r="AM111" s="78"/>
      <c r="AN111" s="80">
        <v>39926.53643518518</v>
      </c>
      <c r="AO111" s="83" t="s">
        <v>1239</v>
      </c>
      <c r="AP111" s="78" t="b">
        <v>0</v>
      </c>
      <c r="AQ111" s="78" t="b">
        <v>0</v>
      </c>
      <c r="AR111" s="78" t="b">
        <v>1</v>
      </c>
      <c r="AS111" s="78"/>
      <c r="AT111" s="78">
        <v>0</v>
      </c>
      <c r="AU111" s="83" t="s">
        <v>1249</v>
      </c>
      <c r="AV111" s="78" t="b">
        <v>0</v>
      </c>
      <c r="AW111" s="78" t="s">
        <v>1321</v>
      </c>
      <c r="AX111" s="83" t="s">
        <v>1430</v>
      </c>
      <c r="AY111" s="78" t="s">
        <v>66</v>
      </c>
      <c r="AZ111" s="78" t="str">
        <f>REPLACE(INDEX(GroupVertices[Group],MATCH(Vertices[[#This Row],[Vertex]],GroupVertices[Vertex],0)),1,1,"")</f>
        <v>1</v>
      </c>
      <c r="BA111" s="48"/>
      <c r="BB111" s="48"/>
      <c r="BC111" s="48"/>
      <c r="BD111" s="48"/>
      <c r="BE111" s="48" t="s">
        <v>458</v>
      </c>
      <c r="BF111" s="48" t="s">
        <v>458</v>
      </c>
      <c r="BG111" s="116" t="s">
        <v>1935</v>
      </c>
      <c r="BH111" s="116" t="s">
        <v>1935</v>
      </c>
      <c r="BI111" s="116" t="s">
        <v>1988</v>
      </c>
      <c r="BJ111" s="116" t="s">
        <v>1988</v>
      </c>
      <c r="BK111" s="116">
        <v>2</v>
      </c>
      <c r="BL111" s="120">
        <v>4.25531914893617</v>
      </c>
      <c r="BM111" s="116">
        <v>1</v>
      </c>
      <c r="BN111" s="120">
        <v>2.127659574468085</v>
      </c>
      <c r="BO111" s="116">
        <v>0</v>
      </c>
      <c r="BP111" s="120">
        <v>0</v>
      </c>
      <c r="BQ111" s="116">
        <v>44</v>
      </c>
      <c r="BR111" s="120">
        <v>93.61702127659575</v>
      </c>
      <c r="BS111" s="116">
        <v>47</v>
      </c>
      <c r="BT111" s="2"/>
      <c r="BU111" s="3"/>
      <c r="BV111" s="3"/>
      <c r="BW111" s="3"/>
      <c r="BX111" s="3"/>
    </row>
    <row r="112" spans="1:76" ht="15">
      <c r="A112" s="64" t="s">
        <v>740</v>
      </c>
      <c r="B112" s="65"/>
      <c r="C112" s="65" t="s">
        <v>64</v>
      </c>
      <c r="D112" s="66">
        <v>162.00027306414466</v>
      </c>
      <c r="E112" s="68"/>
      <c r="F112" s="100" t="s">
        <v>1318</v>
      </c>
      <c r="G112" s="65" t="s">
        <v>51</v>
      </c>
      <c r="H112" s="69" t="s">
        <v>740</v>
      </c>
      <c r="I112" s="70"/>
      <c r="J112" s="70"/>
      <c r="K112" s="69" t="s">
        <v>1543</v>
      </c>
      <c r="L112" s="73">
        <v>1</v>
      </c>
      <c r="M112" s="74">
        <v>9491.1455078125</v>
      </c>
      <c r="N112" s="74">
        <v>9129.9697265625</v>
      </c>
      <c r="O112" s="75"/>
      <c r="P112" s="76"/>
      <c r="Q112" s="76"/>
      <c r="R112" s="86"/>
      <c r="S112" s="48">
        <v>0</v>
      </c>
      <c r="T112" s="48">
        <v>0</v>
      </c>
      <c r="U112" s="49">
        <v>0</v>
      </c>
      <c r="V112" s="49">
        <v>0</v>
      </c>
      <c r="W112" s="49">
        <v>0</v>
      </c>
      <c r="X112" s="49">
        <v>0</v>
      </c>
      <c r="Y112" s="49">
        <v>0</v>
      </c>
      <c r="Z112" s="49" t="s">
        <v>1610</v>
      </c>
      <c r="AA112" s="71">
        <v>112</v>
      </c>
      <c r="AB112" s="71"/>
      <c r="AC112" s="72"/>
      <c r="AD112" s="78" t="s">
        <v>873</v>
      </c>
      <c r="AE112" s="78">
        <v>1</v>
      </c>
      <c r="AF112" s="78">
        <v>1</v>
      </c>
      <c r="AG112" s="78">
        <v>1</v>
      </c>
      <c r="AH112" s="78">
        <v>0</v>
      </c>
      <c r="AI112" s="78"/>
      <c r="AJ112" s="78"/>
      <c r="AK112" s="78" t="s">
        <v>1052</v>
      </c>
      <c r="AL112" s="78"/>
      <c r="AM112" s="78"/>
      <c r="AN112" s="80">
        <v>39905.08782407407</v>
      </c>
      <c r="AO112" s="78"/>
      <c r="AP112" s="78" t="b">
        <v>1</v>
      </c>
      <c r="AQ112" s="78" t="b">
        <v>1</v>
      </c>
      <c r="AR112" s="78" t="b">
        <v>0</v>
      </c>
      <c r="AS112" s="78"/>
      <c r="AT112" s="78">
        <v>0</v>
      </c>
      <c r="AU112" s="83" t="s">
        <v>1243</v>
      </c>
      <c r="AV112" s="78" t="b">
        <v>0</v>
      </c>
      <c r="AW112" s="78" t="s">
        <v>1321</v>
      </c>
      <c r="AX112" s="83" t="s">
        <v>1431</v>
      </c>
      <c r="AY112" s="78" t="s">
        <v>65</v>
      </c>
      <c r="AZ112" s="78" t="str">
        <f>REPLACE(INDEX(GroupVertices[Group],MATCH(Vertices[[#This Row],[Vertex]],GroupVertices[Vertex],0)),1,1,"")</f>
        <v>4</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741</v>
      </c>
      <c r="B113" s="65"/>
      <c r="C113" s="65" t="s">
        <v>64</v>
      </c>
      <c r="D113" s="66">
        <v>200.86904260713044</v>
      </c>
      <c r="E113" s="68"/>
      <c r="F113" s="100" t="s">
        <v>1319</v>
      </c>
      <c r="G113" s="65" t="s">
        <v>51</v>
      </c>
      <c r="H113" s="69" t="s">
        <v>741</v>
      </c>
      <c r="I113" s="70"/>
      <c r="J113" s="70"/>
      <c r="K113" s="69" t="s">
        <v>1544</v>
      </c>
      <c r="L113" s="73">
        <v>1</v>
      </c>
      <c r="M113" s="74">
        <v>8865.2607421875</v>
      </c>
      <c r="N113" s="74">
        <v>8097.71923828125</v>
      </c>
      <c r="O113" s="75"/>
      <c r="P113" s="76"/>
      <c r="Q113" s="76"/>
      <c r="R113" s="86"/>
      <c r="S113" s="48">
        <v>0</v>
      </c>
      <c r="T113" s="48">
        <v>0</v>
      </c>
      <c r="U113" s="49">
        <v>0</v>
      </c>
      <c r="V113" s="49">
        <v>0</v>
      </c>
      <c r="W113" s="49">
        <v>0</v>
      </c>
      <c r="X113" s="49">
        <v>0</v>
      </c>
      <c r="Y113" s="49">
        <v>0</v>
      </c>
      <c r="Z113" s="49" t="s">
        <v>1610</v>
      </c>
      <c r="AA113" s="71">
        <v>113</v>
      </c>
      <c r="AB113" s="71"/>
      <c r="AC113" s="72"/>
      <c r="AD113" s="78" t="s">
        <v>874</v>
      </c>
      <c r="AE113" s="78">
        <v>299</v>
      </c>
      <c r="AF113" s="78">
        <v>142344</v>
      </c>
      <c r="AG113" s="78">
        <v>14666</v>
      </c>
      <c r="AH113" s="78">
        <v>742</v>
      </c>
      <c r="AI113" s="78"/>
      <c r="AJ113" s="78" t="s">
        <v>980</v>
      </c>
      <c r="AK113" s="78" t="s">
        <v>1053</v>
      </c>
      <c r="AL113" s="83" t="s">
        <v>1146</v>
      </c>
      <c r="AM113" s="78"/>
      <c r="AN113" s="80">
        <v>39152.75413194444</v>
      </c>
      <c r="AO113" s="78"/>
      <c r="AP113" s="78" t="b">
        <v>0</v>
      </c>
      <c r="AQ113" s="78" t="b">
        <v>0</v>
      </c>
      <c r="AR113" s="78" t="b">
        <v>0</v>
      </c>
      <c r="AS113" s="78"/>
      <c r="AT113" s="78">
        <v>2040</v>
      </c>
      <c r="AU113" s="83" t="s">
        <v>1243</v>
      </c>
      <c r="AV113" s="78" t="b">
        <v>0</v>
      </c>
      <c r="AW113" s="78" t="s">
        <v>1321</v>
      </c>
      <c r="AX113" s="83" t="s">
        <v>1432</v>
      </c>
      <c r="AY113" s="78" t="s">
        <v>65</v>
      </c>
      <c r="AZ113" s="78" t="str">
        <f>REPLACE(INDEX(GroupVertices[Group],MATCH(Vertices[[#This Row],[Vertex]],GroupVertices[Vertex],0)),1,1,"")</f>
        <v>4</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87" t="s">
        <v>742</v>
      </c>
      <c r="B114" s="88"/>
      <c r="C114" s="88" t="s">
        <v>64</v>
      </c>
      <c r="D114" s="89">
        <v>162.0005461282893</v>
      </c>
      <c r="E114" s="90"/>
      <c r="F114" s="101" t="s">
        <v>1320</v>
      </c>
      <c r="G114" s="88" t="s">
        <v>51</v>
      </c>
      <c r="H114" s="91" t="s">
        <v>742</v>
      </c>
      <c r="I114" s="92"/>
      <c r="J114" s="92"/>
      <c r="K114" s="91" t="s">
        <v>1545</v>
      </c>
      <c r="L114" s="93">
        <v>1</v>
      </c>
      <c r="M114" s="94">
        <v>8239.375</v>
      </c>
      <c r="N114" s="94">
        <v>8097.71923828125</v>
      </c>
      <c r="O114" s="95"/>
      <c r="P114" s="96"/>
      <c r="Q114" s="96"/>
      <c r="R114" s="97"/>
      <c r="S114" s="48">
        <v>0</v>
      </c>
      <c r="T114" s="48">
        <v>0</v>
      </c>
      <c r="U114" s="49">
        <v>0</v>
      </c>
      <c r="V114" s="49">
        <v>0</v>
      </c>
      <c r="W114" s="49">
        <v>0</v>
      </c>
      <c r="X114" s="49">
        <v>0</v>
      </c>
      <c r="Y114" s="49">
        <v>0</v>
      </c>
      <c r="Z114" s="49" t="s">
        <v>1610</v>
      </c>
      <c r="AA114" s="98">
        <v>114</v>
      </c>
      <c r="AB114" s="98"/>
      <c r="AC114" s="99"/>
      <c r="AD114" s="78" t="s">
        <v>875</v>
      </c>
      <c r="AE114" s="78">
        <v>1</v>
      </c>
      <c r="AF114" s="78">
        <v>2</v>
      </c>
      <c r="AG114" s="78">
        <v>2</v>
      </c>
      <c r="AH114" s="78">
        <v>0</v>
      </c>
      <c r="AI114" s="78"/>
      <c r="AJ114" s="78"/>
      <c r="AK114" s="78"/>
      <c r="AL114" s="78"/>
      <c r="AM114" s="78"/>
      <c r="AN114" s="80">
        <v>40656.008622685185</v>
      </c>
      <c r="AO114" s="78"/>
      <c r="AP114" s="78" t="b">
        <v>1</v>
      </c>
      <c r="AQ114" s="78" t="b">
        <v>0</v>
      </c>
      <c r="AR114" s="78" t="b">
        <v>0</v>
      </c>
      <c r="AS114" s="78" t="s">
        <v>715</v>
      </c>
      <c r="AT114" s="78">
        <v>0</v>
      </c>
      <c r="AU114" s="83" t="s">
        <v>1243</v>
      </c>
      <c r="AV114" s="78" t="b">
        <v>0</v>
      </c>
      <c r="AW114" s="78" t="s">
        <v>1321</v>
      </c>
      <c r="AX114" s="83" t="s">
        <v>1433</v>
      </c>
      <c r="AY114" s="78" t="s">
        <v>65</v>
      </c>
      <c r="AZ114" s="78" t="str">
        <f>REPLACE(INDEX(GroupVertices[Group],MATCH(Vertices[[#This Row],[Vertex]],GroupVertices[Vertex],0)),1,1,"")</f>
        <v>4</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4"/>
    <dataValidation allowBlank="1" showInputMessage="1" promptTitle="Vertex Tooltip" prompt="Enter optional text that will pop up when the mouse is hovered over the vertex." errorTitle="Invalid Vertex Image Key" sqref="K3:K1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4"/>
    <dataValidation allowBlank="1" showInputMessage="1" promptTitle="Vertex Label Fill Color" prompt="To select an optional fill color for the Label shape, right-click and select Select Color on the right-click menu." sqref="I3:I114"/>
    <dataValidation allowBlank="1" showInputMessage="1" promptTitle="Vertex Image File" prompt="Enter the path to an image file.  Hover over the column header for examples." errorTitle="Invalid Vertex Image Key" sqref="F3:F114"/>
    <dataValidation allowBlank="1" showInputMessage="1" promptTitle="Vertex Color" prompt="To select an optional vertex color, right-click and select Select Color on the right-click menu." sqref="B3:B114"/>
    <dataValidation allowBlank="1" showInputMessage="1" promptTitle="Vertex Opacity" prompt="Enter an optional vertex opacity between 0 (transparent) and 100 (opaque)." errorTitle="Invalid Vertex Opacity" error="The optional vertex opacity must be a whole number between 0 and 10." sqref="E3:E114"/>
    <dataValidation type="list" allowBlank="1" showInputMessage="1" showErrorMessage="1" promptTitle="Vertex Shape" prompt="Select an optional vertex shape." errorTitle="Invalid Vertex Shape" error="You have entered an invalid vertex shape.  Try selecting from the drop-down list instead." sqref="C3:C1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4">
      <formula1>ValidVertexLabelPositions</formula1>
    </dataValidation>
    <dataValidation allowBlank="1" showInputMessage="1" showErrorMessage="1" promptTitle="Vertex Name" prompt="Enter the name of the vertex." sqref="A3:A114"/>
  </dataValidations>
  <hyperlinks>
    <hyperlink ref="AL3" r:id="rId1" display="http://t.co/TcHSktf4ox"/>
    <hyperlink ref="AL5" r:id="rId2" display="http://www.markgraham.space/"/>
    <hyperlink ref="AL6" r:id="rId3" display="http://t.co/FfrOltNxdu"/>
    <hyperlink ref="AL7" r:id="rId4" display="http://t.co/gcHSK7uVjz"/>
    <hyperlink ref="AL8" r:id="rId5" display="http://comminfo.rutgers.edu/"/>
    <hyperlink ref="AL9" r:id="rId6" display="https://t.co/rO6dBhkHY3"/>
    <hyperlink ref="AL10" r:id="rId7" display="http://t.co/wFI1vXUs3f"/>
    <hyperlink ref="AL11" r:id="rId8" display="http://t.co/NpejxRVoNw"/>
    <hyperlink ref="AL12" r:id="rId9" display="http://viafoura.com/"/>
    <hyperlink ref="AL13" r:id="rId10" display="http://t.co/SEvac8biUW"/>
    <hyperlink ref="AL14" r:id="rId11" display="https://t.co/ZAvWViPxdC"/>
    <hyperlink ref="AL15" r:id="rId12" display="http://t.co/8rx4lFTNxZ"/>
    <hyperlink ref="AL16" r:id="rId13" display="http://presidentofindia.nic.in/index.htm"/>
    <hyperlink ref="AL17" r:id="rId14" display="https://t.co/TV9HgXREOi"/>
    <hyperlink ref="AL18" r:id="rId15" display="http://www.ndtv.com/"/>
    <hyperlink ref="AL19" r:id="rId16" display="https://twitter.com/dougalpollux/status/762378133920161792"/>
    <hyperlink ref="AL20" r:id="rId17" display="https://t.co/U63fP7T2ST"/>
    <hyperlink ref="AL23" r:id="rId18" display="https://t.co/UUZDkFY2Km"/>
    <hyperlink ref="AL27" r:id="rId19" display="https://t.co/F1WEL3iefF"/>
    <hyperlink ref="AL28" r:id="rId20" display="https://t.co/pSOL7P7AZu"/>
    <hyperlink ref="AL29" r:id="rId21" display="https://t.co/c9r0ZrfSvr"/>
    <hyperlink ref="AL31" r:id="rId22" display="http://www.saatchiart.com/arneladenoir"/>
    <hyperlink ref="AL34" r:id="rId23" display="http://instagram.com/lillauch"/>
    <hyperlink ref="AL35" r:id="rId24" display="http://dubisteinhurensohn.de/"/>
    <hyperlink ref="AL36" r:id="rId25" display="http://numbers.yahoosites.com/"/>
    <hyperlink ref="AL37" r:id="rId26" display="http://uk.finance.yahoo.com/"/>
    <hyperlink ref="AL38" r:id="rId27" display="https://www.yahoo.com/author/oscar-williams-grut"/>
    <hyperlink ref="AL40" r:id="rId28" display="http://www.facebook.com/austen.klumb"/>
    <hyperlink ref="AL41" r:id="rId29" display="https://t.co/mnbxryTuZv"/>
    <hyperlink ref="AL42" r:id="rId30" display="https://t.co/36sShhg67V"/>
    <hyperlink ref="AL43" r:id="rId31" display="https://instagram.com/leksisketch"/>
    <hyperlink ref="AL44" r:id="rId32" display="https://t.co/M6pB031r6E"/>
    <hyperlink ref="AL45" r:id="rId33" display="https://t.co/5eBOJvS3Hr"/>
    <hyperlink ref="AL47" r:id="rId34" display="https://t.co/PM7eK7HsT3"/>
    <hyperlink ref="AL49" r:id="rId35" display="http://www.redbarn.org/"/>
    <hyperlink ref="AL50" r:id="rId36" display="http://t.co/Pet1P8nxqB"/>
    <hyperlink ref="AL51" r:id="rId37" display="http://t.co/7HP81OD3Vj"/>
    <hyperlink ref="AL52" r:id="rId38" display="https://www.politico.eu/staff/sheherazade-semsar-de-boisseson/"/>
    <hyperlink ref="AL53" r:id="rId39" display="https://t.co/abPe43I61m"/>
    <hyperlink ref="AL54" r:id="rId40" display="http://www.politico.eu/"/>
    <hyperlink ref="AL55" r:id="rId41" display="https://t.co/beHE6Jy5tD"/>
    <hyperlink ref="AL56" r:id="rId42" display="https://t.co/abPe43I61m"/>
    <hyperlink ref="AL57" r:id="rId43" display="http://www.politico.eu/londonplaybook"/>
    <hyperlink ref="AL58" r:id="rId44" display="http://t.co/Ef1HtT09oE"/>
    <hyperlink ref="AL59" r:id="rId45" display="http://t.co/u0BeY6QdxV"/>
    <hyperlink ref="AL60" r:id="rId46" display="https://t.co/yjwm7ZPHgy"/>
    <hyperlink ref="AL61" r:id="rId47" display="http://politico.com/"/>
    <hyperlink ref="AL62" r:id="rId48" display="http://t.co/OmPqlARGkX"/>
    <hyperlink ref="AL63" r:id="rId49" display="http://www.elon.edu/"/>
    <hyperlink ref="AL64" r:id="rId50" display="https://t.co/rtNTrBrUQB"/>
    <hyperlink ref="AL65" r:id="rId51" display="https://t.co/iit1i3AwVn"/>
    <hyperlink ref="AL66" r:id="rId52" display="http://t.co/E6dJgdbBTf"/>
    <hyperlink ref="AL67" r:id="rId53" display="http://dalwar.surge.sh/"/>
    <hyperlink ref="AL68" r:id="rId54" display="http://www.coimbrasummit.com/"/>
    <hyperlink ref="AL69" r:id="rId55" display="https://t.co/2cLwrem3pG"/>
    <hyperlink ref="AL70" r:id="rId56" display="https://t.co/66NRxZ5SEn"/>
    <hyperlink ref="AL71" r:id="rId57" display="https://t.co/hAPdwAvjHG"/>
    <hyperlink ref="AL72" r:id="rId58" display="https://t.co/4ZvGtcLhit"/>
    <hyperlink ref="AL73" r:id="rId59" display="http://soundcloud.com/djunivrse"/>
    <hyperlink ref="AL75" r:id="rId60" display="http://www.w3.org/People/Berners-Lee/"/>
    <hyperlink ref="AL76" r:id="rId61" display="https://t.co/yNySDAO0uk"/>
    <hyperlink ref="AL77" r:id="rId62" display="https://t.co/m3tkxAtRWz"/>
    <hyperlink ref="AL78" r:id="rId63" display="https://t.co/opiA3CnnDn"/>
    <hyperlink ref="AL79" r:id="rId64" display="https://t.co/KeO8Qg7v8N"/>
    <hyperlink ref="AL80" r:id="rId65" display="https://t.co/gDs2DPYeVT"/>
    <hyperlink ref="AL81" r:id="rId66" display="http://frostenson.com/"/>
    <hyperlink ref="AL82" r:id="rId67" display="https://t.co/D7uIwMY83T"/>
    <hyperlink ref="AL83" r:id="rId68" display="https://t.co/SLPQ03K6Th"/>
    <hyperlink ref="AL84" r:id="rId69" display="https://t.co/b0SyimHdT4"/>
    <hyperlink ref="AL85" r:id="rId70" display="https://t.co/N1LrsfPVfb"/>
    <hyperlink ref="AL86" r:id="rId71" display="https://www.nytimes.com/by/ben-casselman"/>
    <hyperlink ref="AL87" r:id="rId72" display="http://www.nickcouldry.org/"/>
    <hyperlink ref="AL88" r:id="rId73" display="https://t.co/35lpTfpWa9"/>
    <hyperlink ref="AL89" r:id="rId74" display="https://t.co/R0TJBIX8pr"/>
    <hyperlink ref="AL90" r:id="rId75" display="https://t.co/2O00lHktha"/>
    <hyperlink ref="AL91" r:id="rId76" display="https://t.co/u218FVFOb6"/>
    <hyperlink ref="AL92" r:id="rId77" display="http://www.marianamazzucato.com/"/>
    <hyperlink ref="AL93" r:id="rId78" display="https://promarket.org/"/>
    <hyperlink ref="AL94" r:id="rId79" display="http://www.kevinrkosar.com/"/>
    <hyperlink ref="AL95" r:id="rId80" display="https://t.co/DXA5cfY8Eu"/>
    <hyperlink ref="AL97" r:id="rId81" display="http://aimeevanwynsberghe.com/"/>
    <hyperlink ref="AL98" r:id="rId82" display="https://t.co/sjrsH9Rqmf"/>
    <hyperlink ref="AL99" r:id="rId83" display="http://www.allai.nl/"/>
    <hyperlink ref="AL100" r:id="rId84" display="https://t.co/NP5h54MuTE"/>
    <hyperlink ref="AL102" r:id="rId85" display="http://cnbc.com/world/"/>
    <hyperlink ref="AL103" r:id="rId86" display="https://t.co/oR3i9lyQZB"/>
    <hyperlink ref="AL104" r:id="rId87" display="https://t.co/yr93G2sNEX"/>
    <hyperlink ref="AL105" r:id="rId88" display="http://www.freshfields.com/profiles/Tom_Hingley/"/>
    <hyperlink ref="AL106" r:id="rId89" display="https://t.co/bHP9wneC1X"/>
    <hyperlink ref="AL107" r:id="rId90" display="http://t.co/c5QlWcnfem"/>
    <hyperlink ref="AL108" r:id="rId91" display="http://www.pewresearch.org/"/>
    <hyperlink ref="AL109" r:id="rId92" display="https://anpa.us/"/>
    <hyperlink ref="AL110" r:id="rId93" display="http://t.co/iQt7HLb1Vy"/>
    <hyperlink ref="AL113" r:id="rId94" display="http://zmievski.org/"/>
    <hyperlink ref="AO5" r:id="rId95" display="https://pbs.twimg.com/profile_banners/34227622/1446842828"/>
    <hyperlink ref="AO6" r:id="rId96" display="https://pbs.twimg.com/profile_banners/392737670/1519261966"/>
    <hyperlink ref="AO7" r:id="rId97" display="https://pbs.twimg.com/profile_banners/2788126995/1490974664"/>
    <hyperlink ref="AO8" r:id="rId98" display="https://pbs.twimg.com/profile_banners/52517689/1573219596"/>
    <hyperlink ref="AO9" r:id="rId99" display="https://pbs.twimg.com/profile_banners/321563970/1519840941"/>
    <hyperlink ref="AO11" r:id="rId100" display="https://pbs.twimg.com/profile_banners/22642788/1494338667"/>
    <hyperlink ref="AO12" r:id="rId101" display="https://pbs.twimg.com/profile_banners/176931921/1529076362"/>
    <hyperlink ref="AO13" r:id="rId102" display="https://pbs.twimg.com/profile_banners/17175973/1401404583"/>
    <hyperlink ref="AO14" r:id="rId103" display="https://pbs.twimg.com/profile_banners/1024261100169125889/1533197068"/>
    <hyperlink ref="AO15" r:id="rId104" display="https://pbs.twimg.com/profile_banners/471741741/1559223310"/>
    <hyperlink ref="AO16" r:id="rId105" display="https://pbs.twimg.com/profile_banners/885487044243238912/1532677314"/>
    <hyperlink ref="AO17" r:id="rId106" display="https://pbs.twimg.com/profile_banners/14697575/1572771371"/>
    <hyperlink ref="AO18" r:id="rId107" display="https://pbs.twimg.com/profile_banners/37034483/1573455428"/>
    <hyperlink ref="AO19" r:id="rId108" display="https://pbs.twimg.com/profile_banners/226099935/1477476206"/>
    <hyperlink ref="AO20" r:id="rId109" display="https://pbs.twimg.com/profile_banners/2916305152/1443542022"/>
    <hyperlink ref="AO21" r:id="rId110" display="https://pbs.twimg.com/profile_banners/91601150/1483365421"/>
    <hyperlink ref="AO22" r:id="rId111" display="https://pbs.twimg.com/profile_banners/1173371946/1557981212"/>
    <hyperlink ref="AO23" r:id="rId112" display="https://pbs.twimg.com/profile_banners/43336665/1396981823"/>
    <hyperlink ref="AO24" r:id="rId113" display="https://pbs.twimg.com/profile_banners/308674565/1388858020"/>
    <hyperlink ref="AO25" r:id="rId114" display="https://pbs.twimg.com/profile_banners/1090615863907098624/1553009774"/>
    <hyperlink ref="AO26" r:id="rId115" display="https://pbs.twimg.com/profile_banners/1096207746972700672/1550256744"/>
    <hyperlink ref="AO27" r:id="rId116" display="https://pbs.twimg.com/profile_banners/990857147553669120/1566947101"/>
    <hyperlink ref="AO28" r:id="rId117" display="https://pbs.twimg.com/profile_banners/925647962641924096/1509527964"/>
    <hyperlink ref="AO29" r:id="rId118" display="https://pbs.twimg.com/profile_banners/1056904255/1457558490"/>
    <hyperlink ref="AO30" r:id="rId119" display="https://pbs.twimg.com/profile_banners/1130530874481684481/1568237295"/>
    <hyperlink ref="AO31" r:id="rId120" display="https://pbs.twimg.com/profile_banners/434326976/1569599795"/>
    <hyperlink ref="AO32" r:id="rId121" display="https://pbs.twimg.com/profile_banners/848812098457149440/1567450681"/>
    <hyperlink ref="AO33" r:id="rId122" display="https://pbs.twimg.com/profile_banners/2365725890/1533984222"/>
    <hyperlink ref="AO34" r:id="rId123" display="https://pbs.twimg.com/profile_banners/928349544580108291/1555873874"/>
    <hyperlink ref="AO35" r:id="rId124" display="https://pbs.twimg.com/profile_banners/2281716947/1538873466"/>
    <hyperlink ref="AO36" r:id="rId125" display="https://pbs.twimg.com/profile_banners/1137010912924250112/1559921382"/>
    <hyperlink ref="AO37" r:id="rId126" display="https://pbs.twimg.com/profile_banners/21696535/1569240435"/>
    <hyperlink ref="AO38" r:id="rId127" display="https://pbs.twimg.com/profile_banners/275574802/1546002484"/>
    <hyperlink ref="AO40" r:id="rId128" display="https://pbs.twimg.com/profile_banners/2951400706/1433611336"/>
    <hyperlink ref="AO41" r:id="rId129" display="https://pbs.twimg.com/profile_banners/41084608/1572257948"/>
    <hyperlink ref="AO43" r:id="rId130" display="https://pbs.twimg.com/profile_banners/49882288/1570199004"/>
    <hyperlink ref="AO44" r:id="rId131" display="https://pbs.twimg.com/profile_banners/19187800/1572900034"/>
    <hyperlink ref="AO45" r:id="rId132" display="https://pbs.twimg.com/profile_banners/48648593/1426981120"/>
    <hyperlink ref="AO47" r:id="rId133" display="https://pbs.twimg.com/profile_banners/15687093/1541007101"/>
    <hyperlink ref="AO49" r:id="rId134" display="https://pbs.twimg.com/profile_banners/267265444/1562474101"/>
    <hyperlink ref="AO51" r:id="rId135" display="https://pbs.twimg.com/profile_banners/559769434/1572359228"/>
    <hyperlink ref="AO52" r:id="rId136" display="https://pbs.twimg.com/profile_banners/49668135/1429434863"/>
    <hyperlink ref="AO53" r:id="rId137" display="https://pbs.twimg.com/profile_banners/388947237/1398205698"/>
    <hyperlink ref="AO54" r:id="rId138" display="https://pbs.twimg.com/profile_banners/2969760609/1568109253"/>
    <hyperlink ref="AO55" r:id="rId139" display="https://pbs.twimg.com/profile_banners/74991835/1545133272"/>
    <hyperlink ref="AO56" r:id="rId140" display="https://pbs.twimg.com/profile_banners/790854401783173120/1557483767"/>
    <hyperlink ref="AO57" r:id="rId141" display="https://pbs.twimg.com/profile_banners/16404379/1505124151"/>
    <hyperlink ref="AO59" r:id="rId142" display="https://pbs.twimg.com/profile_banners/106682853/1533133115"/>
    <hyperlink ref="AO60" r:id="rId143" display="https://pbs.twimg.com/profile_banners/14054492/1500931777"/>
    <hyperlink ref="AO61" r:id="rId144" display="https://pbs.twimg.com/profile_banners/9300262/1479760803"/>
    <hyperlink ref="AO62" r:id="rId145" display="https://pbs.twimg.com/profile_banners/35749835/1404424586"/>
    <hyperlink ref="AO63" r:id="rId146" display="https://pbs.twimg.com/profile_banners/15855913/1552060928"/>
    <hyperlink ref="AO64" r:id="rId147" display="https://pbs.twimg.com/profile_banners/17071048/1494251660"/>
    <hyperlink ref="AO65" r:id="rId148" display="https://pbs.twimg.com/profile_banners/54231999/1551878330"/>
    <hyperlink ref="AO66" r:id="rId149" display="https://pbs.twimg.com/profile_banners/31231434/1492560714"/>
    <hyperlink ref="AO68" r:id="rId150" display="https://pbs.twimg.com/profile_banners/786512101330124800/1476357609"/>
    <hyperlink ref="AO70" r:id="rId151" display="https://pbs.twimg.com/profile_banners/415586621/1462950486"/>
    <hyperlink ref="AO71" r:id="rId152" display="https://pbs.twimg.com/profile_banners/18986537/1371908879"/>
    <hyperlink ref="AO72" r:id="rId153" display="https://pbs.twimg.com/profile_banners/14505546/1570560178"/>
    <hyperlink ref="AO73" r:id="rId154" display="https://pbs.twimg.com/profile_banners/994120017192062976/1573697474"/>
    <hyperlink ref="AO76" r:id="rId155" display="https://pbs.twimg.com/profile_banners/109106637/1535402894"/>
    <hyperlink ref="AO77" r:id="rId156" display="https://pbs.twimg.com/profile_banners/380863305/1431774724"/>
    <hyperlink ref="AO78" r:id="rId157" display="https://pbs.twimg.com/profile_banners/75117670/1381523958"/>
    <hyperlink ref="AO79" r:id="rId158" display="https://pbs.twimg.com/profile_banners/26858764/1398193016"/>
    <hyperlink ref="AO80" r:id="rId159" display="https://pbs.twimg.com/profile_banners/176905010/1560196150"/>
    <hyperlink ref="AO81" r:id="rId160" display="https://pbs.twimg.com/profile_banners/863655547/1393803740"/>
    <hyperlink ref="AO82" r:id="rId161" display="https://pbs.twimg.com/profile_banners/2366113867/1560561826"/>
    <hyperlink ref="AO83" r:id="rId162" display="https://pbs.twimg.com/profile_banners/84653850/1561988502"/>
    <hyperlink ref="AO84" r:id="rId163" display="https://pbs.twimg.com/profile_banners/327577091/1428070570"/>
    <hyperlink ref="AO85" r:id="rId164" display="https://pbs.twimg.com/profile_banners/257354839/1514864421"/>
    <hyperlink ref="AO86" r:id="rId165" display="https://pbs.twimg.com/profile_banners/16319594/1503940736"/>
    <hyperlink ref="AO88" r:id="rId166" display="https://pbs.twimg.com/profile_banners/4901870272/1554656665"/>
    <hyperlink ref="AO89" r:id="rId167" display="https://pbs.twimg.com/profile_banners/30933639/1540548492"/>
    <hyperlink ref="AO91" r:id="rId168" display="https://pbs.twimg.com/profile_banners/874258695118622720/1551974202"/>
    <hyperlink ref="AO92" r:id="rId169" display="https://pbs.twimg.com/profile_banners/394060363/1539016378"/>
    <hyperlink ref="AO93" r:id="rId170" display="https://pbs.twimg.com/profile_banners/391485689/1566854878"/>
    <hyperlink ref="AO94" r:id="rId171" display="https://pbs.twimg.com/profile_banners/128541808/1514072095"/>
    <hyperlink ref="AO95" r:id="rId172" display="https://pbs.twimg.com/profile_banners/314346830/1514483998"/>
    <hyperlink ref="AO96" r:id="rId173" display="https://pbs.twimg.com/profile_banners/19791999/1537832586"/>
    <hyperlink ref="AO97" r:id="rId174" display="https://pbs.twimg.com/profile_banners/882956199112650752/1558718515"/>
    <hyperlink ref="AO98" r:id="rId175" display="https://pbs.twimg.com/profile_banners/1514386873/1522363627"/>
    <hyperlink ref="AO99" r:id="rId176" display="https://pbs.twimg.com/profile_banners/3918564203/1570219002"/>
    <hyperlink ref="AO100" r:id="rId177" display="https://pbs.twimg.com/profile_banners/468823008/1567625066"/>
    <hyperlink ref="AO101" r:id="rId178" display="https://pbs.twimg.com/profile_banners/50983715/1568757440"/>
    <hyperlink ref="AO102" r:id="rId179" display="https://pbs.twimg.com/profile_banners/19898168/1556723947"/>
    <hyperlink ref="AO103" r:id="rId180" display="https://pbs.twimg.com/profile_banners/1018838710916444160/1560345220"/>
    <hyperlink ref="AO104" r:id="rId181" display="https://pbs.twimg.com/profile_banners/780874232511209472/1475451549"/>
    <hyperlink ref="AO105" r:id="rId182" display="https://pbs.twimg.com/profile_banners/3655718661/1442575308"/>
    <hyperlink ref="AO106" r:id="rId183" display="https://pbs.twimg.com/profile_banners/36462231/1494251809"/>
    <hyperlink ref="AO109" r:id="rId184" display="https://pbs.twimg.com/profile_banners/1065056466/1525799024"/>
    <hyperlink ref="AO110" r:id="rId185" display="https://pbs.twimg.com/profile_banners/1265726480/1495726528"/>
    <hyperlink ref="AO111" r:id="rId186" display="https://pbs.twimg.com/profile_banners/34603021/1562462089"/>
    <hyperlink ref="AU3" r:id="rId187" display="http://abs.twimg.com/images/themes/theme16/bg.gif"/>
    <hyperlink ref="AU4" r:id="rId188" display="http://abs.twimg.com/images/themes/theme1/bg.png"/>
    <hyperlink ref="AU5" r:id="rId189" display="http://abs.twimg.com/images/themes/theme5/bg.gif"/>
    <hyperlink ref="AU6" r:id="rId190" display="http://abs.twimg.com/images/themes/theme14/bg.gif"/>
    <hyperlink ref="AU7" r:id="rId191" display="http://abs.twimg.com/images/themes/theme1/bg.png"/>
    <hyperlink ref="AU8" r:id="rId192" display="http://abs.twimg.com/images/themes/theme1/bg.png"/>
    <hyperlink ref="AU9" r:id="rId193" display="http://abs.twimg.com/images/themes/theme7/bg.gif"/>
    <hyperlink ref="AU10" r:id="rId194" display="http://abs.twimg.com/images/themes/theme1/bg.png"/>
    <hyperlink ref="AU11" r:id="rId195" display="http://abs.twimg.com/images/themes/theme1/bg.png"/>
    <hyperlink ref="AU12" r:id="rId196" display="http://abs.twimg.com/images/themes/theme15/bg.png"/>
    <hyperlink ref="AU13" r:id="rId197" display="http://abs.twimg.com/images/themes/theme6/bg.gif"/>
    <hyperlink ref="AU15" r:id="rId198" display="http://abs.twimg.com/images/themes/theme1/bg.png"/>
    <hyperlink ref="AU17" r:id="rId199" display="http://abs.twimg.com/images/themes/theme1/bg.png"/>
    <hyperlink ref="AU18" r:id="rId200" display="http://abs.twimg.com/images/themes/theme1/bg.png"/>
    <hyperlink ref="AU19" r:id="rId201" display="http://abs.twimg.com/images/themes/theme1/bg.png"/>
    <hyperlink ref="AU20" r:id="rId202" display="http://abs.twimg.com/images/themes/theme1/bg.png"/>
    <hyperlink ref="AU21" r:id="rId203" display="http://abs.twimg.com/images/themes/theme2/bg.gif"/>
    <hyperlink ref="AU22" r:id="rId204" display="http://abs.twimg.com/images/themes/theme1/bg.png"/>
    <hyperlink ref="AU23" r:id="rId205" display="http://abs.twimg.com/images/themes/theme13/bg.gif"/>
    <hyperlink ref="AU24" r:id="rId206" display="http://abs.twimg.com/images/themes/theme7/bg.gif"/>
    <hyperlink ref="AU27" r:id="rId207" display="http://abs.twimg.com/images/themes/theme1/bg.png"/>
    <hyperlink ref="AU28" r:id="rId208" display="http://abs.twimg.com/images/themes/theme1/bg.png"/>
    <hyperlink ref="AU29" r:id="rId209" display="http://abs.twimg.com/images/themes/theme1/bg.png"/>
    <hyperlink ref="AU31" r:id="rId210" display="http://abs.twimg.com/images/themes/theme14/bg.gif"/>
    <hyperlink ref="AU33" r:id="rId211" display="http://abs.twimg.com/images/themes/theme1/bg.png"/>
    <hyperlink ref="AU34" r:id="rId212" display="http://abs.twimg.com/images/themes/theme1/bg.png"/>
    <hyperlink ref="AU35" r:id="rId213" display="http://abs.twimg.com/images/themes/theme1/bg.png"/>
    <hyperlink ref="AU37" r:id="rId214" display="http://abs.twimg.com/images/themes/theme18/bg.gif"/>
    <hyperlink ref="AU38" r:id="rId215" display="http://abs.twimg.com/images/themes/theme1/bg.png"/>
    <hyperlink ref="AU39" r:id="rId216" display="http://abs.twimg.com/images/themes/theme13/bg.gif"/>
    <hyperlink ref="AU40" r:id="rId217" display="http://abs.twimg.com/images/themes/theme1/bg.png"/>
    <hyperlink ref="AU41" r:id="rId218" display="http://abs.twimg.com/images/themes/theme3/bg.gif"/>
    <hyperlink ref="AU42" r:id="rId219" display="http://abs.twimg.com/images/themes/theme1/bg.png"/>
    <hyperlink ref="AU43" r:id="rId220" display="http://abs.twimg.com/images/themes/theme2/bg.gif"/>
    <hyperlink ref="AU44" r:id="rId221" display="http://abs.twimg.com/images/themes/theme3/bg.gif"/>
    <hyperlink ref="AU45" r:id="rId222" display="http://abs.twimg.com/images/themes/theme1/bg.png"/>
    <hyperlink ref="AU46" r:id="rId223" display="http://abs.twimg.com/images/themes/theme1/bg.png"/>
    <hyperlink ref="AU47" r:id="rId224" display="http://abs.twimg.com/images/themes/theme1/bg.png"/>
    <hyperlink ref="AU48" r:id="rId225" display="http://abs.twimg.com/images/themes/theme1/bg.png"/>
    <hyperlink ref="AU49" r:id="rId226" display="http://abs.twimg.com/images/themes/theme1/bg.png"/>
    <hyperlink ref="AU50" r:id="rId227" display="http://abs.twimg.com/images/themes/theme1/bg.png"/>
    <hyperlink ref="AU51" r:id="rId228" display="http://abs.twimg.com/images/themes/theme1/bg.png"/>
    <hyperlink ref="AU52" r:id="rId229" display="http://abs.twimg.com/images/themes/theme1/bg.png"/>
    <hyperlink ref="AU53" r:id="rId230" display="http://abs.twimg.com/images/themes/theme1/bg.png"/>
    <hyperlink ref="AU54" r:id="rId231" display="http://abs.twimg.com/images/themes/theme1/bg.png"/>
    <hyperlink ref="AU55" r:id="rId232" display="http://abs.twimg.com/images/themes/theme15/bg.png"/>
    <hyperlink ref="AU57" r:id="rId233" display="http://abs.twimg.com/images/themes/theme2/bg.gif"/>
    <hyperlink ref="AU58" r:id="rId234" display="http://abs.twimg.com/images/themes/theme1/bg.png"/>
    <hyperlink ref="AU59" r:id="rId235" display="http://abs.twimg.com/images/themes/theme14/bg.gif"/>
    <hyperlink ref="AU60" r:id="rId236" display="http://abs.twimg.com/images/themes/theme1/bg.png"/>
    <hyperlink ref="AU61" r:id="rId237" display="http://abs.twimg.com/images/themes/theme1/bg.png"/>
    <hyperlink ref="AU62" r:id="rId238" display="http://abs.twimg.com/images/themes/theme1/bg.png"/>
    <hyperlink ref="AU63" r:id="rId239" display="http://abs.twimg.com/images/themes/theme1/bg.png"/>
    <hyperlink ref="AU64" r:id="rId240" display="http://abs.twimg.com/images/themes/theme12/bg.gif"/>
    <hyperlink ref="AU65" r:id="rId241" display="http://abs.twimg.com/images/themes/theme1/bg.png"/>
    <hyperlink ref="AU66" r:id="rId242" display="http://abs.twimg.com/images/themes/theme14/bg.gif"/>
    <hyperlink ref="AU68" r:id="rId243" display="http://abs.twimg.com/images/themes/theme1/bg.png"/>
    <hyperlink ref="AU69" r:id="rId244" display="http://abs.twimg.com/images/themes/theme1/bg.png"/>
    <hyperlink ref="AU70" r:id="rId245" display="http://abs.twimg.com/images/themes/theme1/bg.png"/>
    <hyperlink ref="AU71" r:id="rId246" display="http://abs.twimg.com/images/themes/theme9/bg.gif"/>
    <hyperlink ref="AU72" r:id="rId247" display="http://abs.twimg.com/images/themes/theme1/bg.png"/>
    <hyperlink ref="AU73" r:id="rId248" display="http://abs.twimg.com/images/themes/theme1/bg.png"/>
    <hyperlink ref="AU74" r:id="rId249" display="http://abs.twimg.com/images/themes/theme1/bg.png"/>
    <hyperlink ref="AU75" r:id="rId250" display="http://abs.twimg.com/images/themes/theme1/bg.png"/>
    <hyperlink ref="AU76" r:id="rId251" display="http://abs.twimg.com/images/themes/theme1/bg.png"/>
    <hyperlink ref="AU77" r:id="rId252" display="http://abs.twimg.com/images/themes/theme1/bg.png"/>
    <hyperlink ref="AU78" r:id="rId253" display="http://abs.twimg.com/images/themes/theme1/bg.png"/>
    <hyperlink ref="AU79" r:id="rId254" display="http://abs.twimg.com/images/themes/theme7/bg.gif"/>
    <hyperlink ref="AU80" r:id="rId255" display="http://abs.twimg.com/images/themes/theme2/bg.gif"/>
    <hyperlink ref="AU81" r:id="rId256" display="http://abs.twimg.com/images/themes/theme1/bg.png"/>
    <hyperlink ref="AU82" r:id="rId257" display="http://abs.twimg.com/images/themes/theme1/bg.png"/>
    <hyperlink ref="AU83" r:id="rId258" display="http://abs.twimg.com/images/themes/theme14/bg.gif"/>
    <hyperlink ref="AU84" r:id="rId259" display="http://abs.twimg.com/images/themes/theme1/bg.png"/>
    <hyperlink ref="AU85" r:id="rId260" display="http://abs.twimg.com/images/themes/theme1/bg.png"/>
    <hyperlink ref="AU86" r:id="rId261" display="http://abs.twimg.com/images/themes/theme1/bg.png"/>
    <hyperlink ref="AU87" r:id="rId262" display="http://abs.twimg.com/images/themes/theme1/bg.png"/>
    <hyperlink ref="AU89" r:id="rId263" display="http://abs.twimg.com/images/themes/theme5/bg.gif"/>
    <hyperlink ref="AU90" r:id="rId264" display="http://abs.twimg.com/images/themes/theme1/bg.png"/>
    <hyperlink ref="AU91" r:id="rId265" display="http://abs.twimg.com/images/themes/theme1/bg.png"/>
    <hyperlink ref="AU92" r:id="rId266" display="http://abs.twimg.com/images/themes/theme15/bg.png"/>
    <hyperlink ref="AU93" r:id="rId267" display="http://abs.twimg.com/images/themes/theme15/bg.png"/>
    <hyperlink ref="AU94" r:id="rId268" display="http://abs.twimg.com/images/themes/theme1/bg.png"/>
    <hyperlink ref="AU95" r:id="rId269" display="http://abs.twimg.com/images/themes/theme1/bg.png"/>
    <hyperlink ref="AU96" r:id="rId270" display="http://abs.twimg.com/images/themes/theme2/bg.gif"/>
    <hyperlink ref="AU97" r:id="rId271" display="http://abs.twimg.com/images/themes/theme1/bg.png"/>
    <hyperlink ref="AU98" r:id="rId272" display="http://abs.twimg.com/images/themes/theme18/bg.gif"/>
    <hyperlink ref="AU99" r:id="rId273" display="http://abs.twimg.com/images/themes/theme1/bg.png"/>
    <hyperlink ref="AU100" r:id="rId274" display="http://abs.twimg.com/images/themes/theme1/bg.png"/>
    <hyperlink ref="AU101" r:id="rId275" display="http://abs.twimg.com/images/themes/theme1/bg.png"/>
    <hyperlink ref="AU102" r:id="rId276" display="http://abs.twimg.com/images/themes/theme1/bg.png"/>
    <hyperlink ref="AU105" r:id="rId277" display="http://abs.twimg.com/images/themes/theme1/bg.png"/>
    <hyperlink ref="AU106" r:id="rId278" display="http://abs.twimg.com/images/themes/theme1/bg.png"/>
    <hyperlink ref="AU107" r:id="rId279" display="http://abs.twimg.com/images/themes/theme1/bg.png"/>
    <hyperlink ref="AU108" r:id="rId280" display="http://abs.twimg.com/images/themes/theme1/bg.png"/>
    <hyperlink ref="AU109" r:id="rId281" display="http://abs.twimg.com/images/themes/theme1/bg.png"/>
    <hyperlink ref="AU110" r:id="rId282" display="http://abs.twimg.com/images/themes/theme1/bg.png"/>
    <hyperlink ref="AU111" r:id="rId283" display="http://abs.twimg.com/images/themes/theme2/bg.gif"/>
    <hyperlink ref="AU112" r:id="rId284" display="http://abs.twimg.com/images/themes/theme1/bg.png"/>
    <hyperlink ref="AU113" r:id="rId285" display="http://abs.twimg.com/images/themes/theme1/bg.png"/>
    <hyperlink ref="AU114" r:id="rId286" display="http://abs.twimg.com/images/themes/theme1/bg.png"/>
    <hyperlink ref="F3" r:id="rId287" display="http://pbs.twimg.com/profile_images/96372559/barry1_normal.jpg"/>
    <hyperlink ref="F4" r:id="rId288" display="http://pbs.twimg.com/profile_images/14023752/pirate_normal.jpg"/>
    <hyperlink ref="F5" r:id="rId289" display="http://pbs.twimg.com/profile_images/781095343291240448/Kz56aHeC_normal.jpg"/>
    <hyperlink ref="F6" r:id="rId290" display="http://pbs.twimg.com/profile_images/852690683911602176/M6q35pXc_normal.jpg"/>
    <hyperlink ref="F7" r:id="rId291" display="http://pbs.twimg.com/profile_images/643560279373025280/kMewYub5_normal.png"/>
    <hyperlink ref="F8" r:id="rId292" display="http://pbs.twimg.com/profile_images/834437444556709888/ATe670pP_normal.jpg"/>
    <hyperlink ref="F9" r:id="rId293" display="http://pbs.twimg.com/profile_images/1107345064848773121/POy2zvZU_normal.png"/>
    <hyperlink ref="F10" r:id="rId294" display="http://pbs.twimg.com/profile_images/785925373/lee_ahead_of_the_curve_normal.png"/>
    <hyperlink ref="F11" r:id="rId295" display="http://pbs.twimg.com/profile_images/879728447026868228/U4Uzpdp6_normal.jpg"/>
    <hyperlink ref="F12" r:id="rId296" display="http://pbs.twimg.com/profile_images/1007677642479263744/JtDMY-E5_normal.jpg"/>
    <hyperlink ref="F13" r:id="rId297" display="http://pbs.twimg.com/profile_images/472147385578041344/udqNGwDZ_normal.jpeg"/>
    <hyperlink ref="F14" r:id="rId298" display="http://pbs.twimg.com/profile_images/1094878066386423808/3Qi5uE5U_normal.jpg"/>
    <hyperlink ref="F15" r:id="rId299" display="http://pbs.twimg.com/profile_images/1134090740592627712/0Fp-U5-p_normal.png"/>
    <hyperlink ref="F16" r:id="rId300" display="http://pbs.twimg.com/profile_images/921303478684790784/FLIFCZxh_normal.jpg"/>
    <hyperlink ref="F17" r:id="rId301" display="http://pbs.twimg.com/profile_images/1194148857703280640/CtDIMh9S_normal.jpg"/>
    <hyperlink ref="F18" r:id="rId302" display="http://pbs.twimg.com/profile_images/570440108424171520/QuGYd7jH_normal.png"/>
    <hyperlink ref="F19" r:id="rId303" display="http://pbs.twimg.com/profile_images/634772692248461312/30PlEwkv_normal.jpg"/>
    <hyperlink ref="F20" r:id="rId304" display="http://pbs.twimg.com/profile_images/648888480974508032/66_cUYfj_normal.jpg"/>
    <hyperlink ref="F21" r:id="rId305" display="http://pbs.twimg.com/profile_images/677030225868398592/_0FTjkYh_normal.jpg"/>
    <hyperlink ref="F22" r:id="rId306" display="http://pbs.twimg.com/profile_images/1159288715690283010/7Vy5FrfY_normal.jpg"/>
    <hyperlink ref="F23" r:id="rId307" display="http://pbs.twimg.com/profile_images/453601551638994944/8fijXVIS_normal.jpeg"/>
    <hyperlink ref="F24" r:id="rId308" display="http://pbs.twimg.com/profile_images/799437256909942784/EQHvuds__normal.jpg"/>
    <hyperlink ref="F25" r:id="rId309" display="http://pbs.twimg.com/profile_images/1108030436087861250/R2BjctIK_normal.jpg"/>
    <hyperlink ref="F26" r:id="rId310" display="http://pbs.twimg.com/profile_images/1096480634300702720/ef7KGp6a_normal.jpg"/>
    <hyperlink ref="F27" r:id="rId311" display="http://pbs.twimg.com/profile_images/1064119237114044416/jbH26sme_normal.jpg"/>
    <hyperlink ref="F28" r:id="rId312" display="http://pbs.twimg.com/profile_images/929396796912259072/V2WALY49_normal.jpg"/>
    <hyperlink ref="F29" r:id="rId313" display="http://pbs.twimg.com/profile_images/785701327078731776/igDNkYJx_normal.jpg"/>
    <hyperlink ref="F30" r:id="rId314" display="http://pbs.twimg.com/profile_images/1186383477706498049/aRNmqBv9_normal.jpg"/>
    <hyperlink ref="F31" r:id="rId315" display="http://pbs.twimg.com/profile_images/1177630555107659776/7KUFnTZ0_normal.jpg"/>
    <hyperlink ref="F32" r:id="rId316" display="http://pbs.twimg.com/profile_images/1168598972560269314/I4HI9wl8_normal.jpg"/>
    <hyperlink ref="F33" r:id="rId317" display="http://pbs.twimg.com/profile_images/1151226480174784512/rmhgSSQZ_normal.jpg"/>
    <hyperlink ref="F34" r:id="rId318" display="http://pbs.twimg.com/profile_images/1082299456622608384/d14qYGLv_normal.jpg"/>
    <hyperlink ref="F35" r:id="rId319" display="http://pbs.twimg.com/profile_images/1156103222261686272/tEYOnEjg_normal.jpg"/>
    <hyperlink ref="F36" r:id="rId320" display="http://pbs.twimg.com/profile_images/1137012768303931392/_YNnZ4rm_normal.jpg"/>
    <hyperlink ref="F37" r:id="rId321" display="http://pbs.twimg.com/profile_images/1176105740148387842/6_8MjJae_normal.png"/>
    <hyperlink ref="F38" r:id="rId322" display="http://pbs.twimg.com/profile_images/1058000964605616128/6RTJXCru_normal.jpg"/>
    <hyperlink ref="F39" r:id="rId323" display="http://pbs.twimg.com/profile_images/729270043209519104/IqAjLOMA_normal.jpg"/>
    <hyperlink ref="F40" r:id="rId324" display="http://pbs.twimg.com/profile_images/1008598698039955456/ZViMgtND_normal.jpg"/>
    <hyperlink ref="F41" r:id="rId325" display="http://pbs.twimg.com/profile_images/1076560232866820097/fB7VV8u7_normal.jpg"/>
    <hyperlink ref="F42" r:id="rId326" display="http://pbs.twimg.com/profile_images/1080603308765728768/yEWE0uAa_normal.jpg"/>
    <hyperlink ref="F43" r:id="rId327" display="http://pbs.twimg.com/profile_images/1187405135455997953/kjya8FgQ_normal.jpg"/>
    <hyperlink ref="F44" r:id="rId328" display="http://pbs.twimg.com/profile_images/1192576045964247042/G0ilYdXL_normal.jpg"/>
    <hyperlink ref="F45" r:id="rId329" display="http://pbs.twimg.com/profile_images/973177657922899969/oz4zaGSq_normal.jpg"/>
    <hyperlink ref="F46" r:id="rId330" display="http://pbs.twimg.com/profile_images/1007732182222278656/XU-ssKkR_normal.jpg"/>
    <hyperlink ref="F47" r:id="rId331" display="http://pbs.twimg.com/profile_images/1129055525570793473/I3Wm0iUL_normal.jpg"/>
    <hyperlink ref="F48" r:id="rId332" display="http://pbs.twimg.com/profile_images/2280344396/ffum0p3l2lqficfb6rky_normal.jpeg"/>
    <hyperlink ref="F49" r:id="rId333" display="http://pbs.twimg.com/profile_images/1147726112249675776/TLjS-sXB_normal.png"/>
    <hyperlink ref="F50" r:id="rId334" display="http://pbs.twimg.com/profile_images/1827596938/kleinrock_200_200_normal.jpg"/>
    <hyperlink ref="F51" r:id="rId335" display="http://pbs.twimg.com/profile_images/889965676684759040/DI03TM2j_normal.jpg"/>
    <hyperlink ref="F52" r:id="rId336" display="http://pbs.twimg.com/profile_images/577959522481766400/gjaagK48_normal.jpeg"/>
    <hyperlink ref="F53" r:id="rId337" display="http://pbs.twimg.com/profile_images/1121662331463692288/f-7E-6e4_normal.jpg"/>
    <hyperlink ref="F54" r:id="rId338" display="http://pbs.twimg.com/profile_images/829683518733160449/dzDQECyq_normal.jpg"/>
    <hyperlink ref="F55" r:id="rId339" display="http://pbs.twimg.com/profile_images/1145656579225804800/wSsXIAYs_normal.png"/>
    <hyperlink ref="F56" r:id="rId340" display="http://pbs.twimg.com/profile_images/841981705980379136/ugYUD6v7_normal.jpg"/>
    <hyperlink ref="F57" r:id="rId341" display="http://pbs.twimg.com/profile_images/1149594345990848513/MHGONOhy_normal.jpg"/>
    <hyperlink ref="F58" r:id="rId342" display="http://pbs.twimg.com/profile_images/378800000073181505/2cc3f656c656f702cb276b66ff255b78_normal.png"/>
    <hyperlink ref="F59" r:id="rId343" display="http://pbs.twimg.com/profile_images/997174147066150912/IKKk8dpb_normal.jpg"/>
    <hyperlink ref="F60" r:id="rId344" display="http://pbs.twimg.com/profile_images/1045435981459947521/Yte_KZ-j_normal.jpg"/>
    <hyperlink ref="F61" r:id="rId345" display="http://pbs.twimg.com/profile_images/677177503694237697/y6yTzWn6_normal.png"/>
    <hyperlink ref="F62" r:id="rId346" display="http://pbs.twimg.com/profile_images/1939142832/twitter_imagining_internet_logo_normal.jpg"/>
    <hyperlink ref="F63" r:id="rId347" display="http://pbs.twimg.com/profile_images/1103273093273931776/Mzg5ufrp_normal.jpg"/>
    <hyperlink ref="F64" r:id="rId348" display="http://pbs.twimg.com/profile_images/879731041099034627/PyT6S0zf_normal.jpg"/>
    <hyperlink ref="F65" r:id="rId349" display="http://pbs.twimg.com/profile_images/1103283608184410113/FPDpDq3i_normal.png"/>
    <hyperlink ref="F66" r:id="rId350" display="http://pbs.twimg.com/profile_images/137959287/dja_normal.jpg"/>
    <hyperlink ref="F67" r:id="rId351" display="http://pbs.twimg.com/profile_images/1177164984813535232/QpusFCe1_normal.jpg"/>
    <hyperlink ref="F68" r:id="rId352" display="http://pbs.twimg.com/profile_images/786513701583069184/OFb7pB3z_normal.jpg"/>
    <hyperlink ref="F69" r:id="rId353" display="http://pbs.twimg.com/profile_images/1035892120412934144/W8mupHGT_normal.jpg"/>
    <hyperlink ref="F70" r:id="rId354" display="http://pbs.twimg.com/profile_images/818213567090556928/-FaDPrzU_normal.jpg"/>
    <hyperlink ref="F71" r:id="rId355" display="http://pbs.twimg.com/profile_images/751394275624099840/4Vs2moLb_normal.jpg"/>
    <hyperlink ref="F72" r:id="rId356" display="http://pbs.twimg.com/profile_images/675796491571560448/0EoCkMRa_normal.jpg"/>
    <hyperlink ref="F73" r:id="rId357" display="http://pbs.twimg.com/profile_images/1194790769195917313/IevBNI5c_normal.jpg"/>
    <hyperlink ref="F74" r:id="rId358" display="http://pbs.twimg.com/profile_images/489259604883165186/ui1i5dL0_normal.jpeg"/>
    <hyperlink ref="F75" r:id="rId359" display="http://pbs.twimg.com/profile_images/1325092609/94d9da15ab89e3e2b4a5b9a5174f5618_normal.jpg"/>
    <hyperlink ref="F76" r:id="rId360" display="http://pbs.twimg.com/profile_images/1034180623924187137/DOAITlAr_normal.jpg"/>
    <hyperlink ref="F77" r:id="rId361" display="http://pbs.twimg.com/profile_images/599530591386804224/fBztcZ41_normal.png"/>
    <hyperlink ref="F78" r:id="rId362" display="http://pbs.twimg.com/profile_images/984507149282758656/5wAa50hv_normal.jpg"/>
    <hyperlink ref="F79" r:id="rId363" display="http://pbs.twimg.com/profile_images/1150165789913300993/4C8Xmln9_normal.jpg"/>
    <hyperlink ref="F80" r:id="rId364" display="http://pbs.twimg.com/profile_images/1173595478790987776/AqbOceNT_normal.jpg"/>
    <hyperlink ref="F81" r:id="rId365" display="http://pbs.twimg.com/profile_images/516921211247280128/JSGuhYaE_normal.jpeg"/>
    <hyperlink ref="F82" r:id="rId366" display="http://pbs.twimg.com/profile_images/1057412800778305538/zperxJJs_normal.jpg"/>
    <hyperlink ref="F83" r:id="rId367" display="http://pbs.twimg.com/profile_images/909873423031074816/iOz9-iBu_normal.jpg"/>
    <hyperlink ref="F84" r:id="rId368" display="http://pbs.twimg.com/profile_images/666731236673634304/QXJWDqpK_normal.jpg"/>
    <hyperlink ref="F85" r:id="rId369" display="http://pbs.twimg.com/profile_images/1255353438/hlong_normal.jpg"/>
    <hyperlink ref="F86" r:id="rId370" display="http://pbs.twimg.com/profile_images/915996699142819840/uMHd1CDI_normal.jpg"/>
    <hyperlink ref="F87" r:id="rId371" display="http://pbs.twimg.com/profile_images/685039688617443328/7Y9U6NFs_normal.jpg"/>
    <hyperlink ref="F88" r:id="rId372" display="http://pbs.twimg.com/profile_images/699277779108552705/roYJ2Gj4_normal.jpg"/>
    <hyperlink ref="F89" r:id="rId373" display="http://pbs.twimg.com/profile_images/1066031857647710213/rOt_IPN2_normal.jpg"/>
    <hyperlink ref="F90" r:id="rId374" display="http://pbs.twimg.com/profile_images/876747053002612736/i5ZQDTFf_normal.jpg"/>
    <hyperlink ref="F91" r:id="rId375" display="http://pbs.twimg.com/profile_images/1103616612538695682/oE_bKLr5_normal.png"/>
    <hyperlink ref="F92" r:id="rId376" display="http://pbs.twimg.com/profile_images/842783491125366784/Pe9Jw8IL_normal.jpg"/>
    <hyperlink ref="F93" r:id="rId377" display="http://pbs.twimg.com/profile_images/1146837356189798401/OoUbw9mM_normal.jpg"/>
    <hyperlink ref="F94" r:id="rId378" display="http://pbs.twimg.com/profile_images/834118409633755136/jmJjitec_normal.jpg"/>
    <hyperlink ref="F95" r:id="rId379" display="http://pbs.twimg.com/profile_images/1141719045424779264/wCy3e-E1_normal.png"/>
    <hyperlink ref="F96" r:id="rId380" display="http://pbs.twimg.com/profile_images/1056176318872662022/e9PJTG0e_normal.jpg"/>
    <hyperlink ref="F97" r:id="rId381" display="http://pbs.twimg.com/profile_images/1073308353110130688/kwqozQiN_normal.jpg"/>
    <hyperlink ref="F98" r:id="rId382" display="http://pbs.twimg.com/profile_images/1131003123525402629/C-Wq3ZGW_normal.jpg"/>
    <hyperlink ref="F99" r:id="rId383" display="http://pbs.twimg.com/profile_images/1176551990924648451/iVyfzmx6_normal.jpg"/>
    <hyperlink ref="F100" r:id="rId384" display="http://pbs.twimg.com/profile_images/1166392474245509120/I_mOjhWO_normal.jpg"/>
    <hyperlink ref="F101" r:id="rId385" display="http://pbs.twimg.com/profile_images/1174079908282359810/EhrXACGP_normal.jpg"/>
    <hyperlink ref="F102" r:id="rId386" display="http://pbs.twimg.com/profile_images/1116331807132258304/I0yUCziR_normal.png"/>
    <hyperlink ref="F103" r:id="rId387" display="http://pbs.twimg.com/profile_images/1100146543213142016/8MlePXoD_normal.png"/>
    <hyperlink ref="F104" r:id="rId388" display="http://pbs.twimg.com/profile_images/861208549900398592/T7uSspdK_normal.jpg"/>
    <hyperlink ref="F105" r:id="rId389" display="http://pbs.twimg.com/profile_images/846380363425427457/MC3t8qKM_normal.jpg"/>
    <hyperlink ref="F106" r:id="rId390" display="http://pbs.twimg.com/profile_images/879731279268380673/sm4mOQq5_normal.jpg"/>
    <hyperlink ref="F107" r:id="rId391" display="http://pbs.twimg.com/profile_images/378800000380904121/2f68e8e3e88190ffd3517a70f08946ba_normal.jpeg"/>
    <hyperlink ref="F108" r:id="rId392" display="http://pbs.twimg.com/profile_images/2974837092/606dff422469076f75b5f78acb949f69_normal.jpeg"/>
    <hyperlink ref="F109" r:id="rId393" display="http://pbs.twimg.com/profile_images/1170783472836907008/fGPK4xy0_normal.jpg"/>
    <hyperlink ref="F110" r:id="rId394" display="http://pbs.twimg.com/profile_images/879729948969377792/YW6et1Od_normal.jpg"/>
    <hyperlink ref="F111" r:id="rId395" display="http://pbs.twimg.com/profile_images/1194747302746959872/wVVnzKc7_normal.jpg"/>
    <hyperlink ref="F112" r:id="rId396" display="http://abs.twimg.com/sticky/default_profile_images/default_profile_normal.png"/>
    <hyperlink ref="F113" r:id="rId397" display="http://pbs.twimg.com/profile_images/448301181324894208/vqY_gIaL_normal.jpeg"/>
    <hyperlink ref="F114" r:id="rId398" display="http://pbs.twimg.com/profile_images/1659672496/IMG-20110829-00195_normal.jpg"/>
    <hyperlink ref="AX3" r:id="rId399" display="https://twitter.com/barrywellman"/>
    <hyperlink ref="AX4" r:id="rId400" display="https://twitter.com/william"/>
    <hyperlink ref="AX5" r:id="rId401" display="https://twitter.com/geoplace"/>
    <hyperlink ref="AX6" r:id="rId402" display="https://twitter.com/marychayko"/>
    <hyperlink ref="AX7" r:id="rId403" display="https://twitter.com/rutgersdcim"/>
    <hyperlink ref="AX8" r:id="rId404" display="https://twitter.com/rutgerscomminfo"/>
    <hyperlink ref="AX9" r:id="rId405" display="https://twitter.com/jessicacalarco"/>
    <hyperlink ref="AX10" r:id="rId406" display="https://twitter.com/lrainie"/>
    <hyperlink ref="AX11" r:id="rId407" display="https://twitter.com/pewresearch"/>
    <hyperlink ref="AX12" r:id="rId408" display="https://twitter.com/viafoura"/>
    <hyperlink ref="AX13" r:id="rId409" display="https://twitter.com/jannaq"/>
    <hyperlink ref="AX14" r:id="rId410" display="https://twitter.com/amit_raj75"/>
    <hyperlink ref="AX15" r:id="rId411" display="https://twitter.com/pmoindia"/>
    <hyperlink ref="AX16" r:id="rId412" display="https://twitter.com/rashtrapatibhvn"/>
    <hyperlink ref="AX17" r:id="rId413" display="https://twitter.com/news24"/>
    <hyperlink ref="AX18" r:id="rId414" display="https://twitter.com/ndtv"/>
    <hyperlink ref="AX19" r:id="rId415" display="https://twitter.com/dougalpollux"/>
    <hyperlink ref="AX20" r:id="rId416" display="https://twitter.com/snowden"/>
    <hyperlink ref="AX21" r:id="rId417" display="https://twitter.com/assishenriques"/>
    <hyperlink ref="AX22" r:id="rId418" display="https://twitter.com/mikeb8637"/>
    <hyperlink ref="AX23" r:id="rId419" display="https://twitter.com/marcvanderwoude"/>
    <hyperlink ref="AX24" r:id="rId420" display="https://twitter.com/nothingsmonstrd"/>
    <hyperlink ref="AX25" r:id="rId421" display="https://twitter.com/ruisalvador12"/>
    <hyperlink ref="AX26" r:id="rId422" display="https://twitter.com/ruipinto_fl"/>
    <hyperlink ref="AX27" r:id="rId423" display="https://twitter.com/cryptomer_pers"/>
    <hyperlink ref="AX28" r:id="rId424" display="https://twitter.com/oritkopel"/>
    <hyperlink ref="AX29" r:id="rId425" display="https://twitter.com/brchelmo"/>
    <hyperlink ref="AX30" r:id="rId426" display="https://twitter.com/catharinanana2"/>
    <hyperlink ref="AX31" r:id="rId427" display="https://twitter.com/_denoir"/>
    <hyperlink ref="AX32" r:id="rId428" display="https://twitter.com/kentuckydeal"/>
    <hyperlink ref="AX33" r:id="rId429" display="https://twitter.com/griffinthepeter"/>
    <hyperlink ref="AX34" r:id="rId430" display="https://twitter.com/lillauch"/>
    <hyperlink ref="AX35" r:id="rId431" display="https://twitter.com/spiderthemood"/>
    <hyperlink ref="AX36" r:id="rId432" display="https://twitter.com/likely75463987"/>
    <hyperlink ref="AX37" r:id="rId433" display="https://twitter.com/yahoofinanceuk"/>
    <hyperlink ref="AX38" r:id="rId434" display="https://twitter.com/oscarwgrut"/>
    <hyperlink ref="AX39" r:id="rId435" display="https://twitter.com/lennstar_de"/>
    <hyperlink ref="AX40" r:id="rId436" display="https://twitter.com/austenklumb"/>
    <hyperlink ref="AX41" r:id="rId437" display="https://twitter.com/maevcreavennutr"/>
    <hyperlink ref="AX42" r:id="rId438" display="https://twitter.com/ficticiusbeing"/>
    <hyperlink ref="AX43" r:id="rId439" display="https://twitter.com/voltane"/>
    <hyperlink ref="AX44" r:id="rId440" display="https://twitter.com/liz_kintzele"/>
    <hyperlink ref="AX45" r:id="rId441" display="https://twitter.com/ildannymoore"/>
    <hyperlink ref="AX46" r:id="rId442" display="https://twitter.com/jmulvenon"/>
    <hyperlink ref="AX47" r:id="rId443" display="https://twitter.com/_elena"/>
    <hyperlink ref="AX48" r:id="rId444" display="https://twitter.com/vgcerf"/>
    <hyperlink ref="AX49" r:id="rId445" display="https://twitter.com/paulvixie"/>
    <hyperlink ref="AX50" r:id="rId446" display="https://twitter.com/kleinrock"/>
    <hyperlink ref="AX51" r:id="rId447" display="https://twitter.com/internet_hof"/>
    <hyperlink ref="AX52" r:id="rId448" display="https://twitter.com/sherazadesemsar"/>
    <hyperlink ref="AX53" r:id="rId449" display="https://twitter.com/markscott82"/>
    <hyperlink ref="AX54" r:id="rId450" display="https://twitter.com/politicoeurope"/>
    <hyperlink ref="AX55" r:id="rId451" display="https://twitter.com/websummit"/>
    <hyperlink ref="AX56" r:id="rId452" display="https://twitter.com/bernardnatashal"/>
    <hyperlink ref="AX57" r:id="rId453" display="https://twitter.com/kate_day"/>
    <hyperlink ref="AX58" r:id="rId454" display="https://twitter.com/mitchellbaker"/>
    <hyperlink ref="AX59" r:id="rId455" display="https://twitter.com/mozilla"/>
    <hyperlink ref="AX60" r:id="rId456" display="https://twitter.com/prlvx"/>
    <hyperlink ref="AX61" r:id="rId457" display="https://twitter.com/politico"/>
    <hyperlink ref="AX62" r:id="rId458" display="https://twitter.com/imagineinternet"/>
    <hyperlink ref="AX63" r:id="rId459" display="https://twitter.com/elonuniversity"/>
    <hyperlink ref="AX64" r:id="rId460" display="https://twitter.com/pewinternet"/>
    <hyperlink ref="AX65" r:id="rId461" display="https://twitter.com/eloncomm"/>
    <hyperlink ref="AX66" r:id="rId462" display="https://twitter.com/elondan"/>
    <hyperlink ref="AX67" r:id="rId463" display="https://twitter.com/dalwar23"/>
    <hyperlink ref="AX68" r:id="rId464" display="https://twitter.com/coimbrasummit"/>
    <hyperlink ref="AX69" r:id="rId465" display="https://twitter.com/rocford"/>
    <hyperlink ref="AX70" r:id="rId466" display="https://twitter.com/neo_globe"/>
    <hyperlink ref="AX71" r:id="rId467" display="https://twitter.com/ianmcalvert"/>
    <hyperlink ref="AX72" r:id="rId468" display="https://twitter.com/bradsmi"/>
    <hyperlink ref="AX73" r:id="rId469" display="https://twitter.com/djunivrse"/>
    <hyperlink ref="AX74" r:id="rId470" display="https://twitter.com/danbuk4"/>
    <hyperlink ref="AX75" r:id="rId471" display="https://twitter.com/timberners_lee"/>
    <hyperlink ref="AX76" r:id="rId472" display="https://twitter.com/edsaperia"/>
    <hyperlink ref="AX77" r:id="rId473" display="https://twitter.com/nwspk"/>
    <hyperlink ref="AX78" r:id="rId474" display="https://twitter.com/anna_rothschild"/>
    <hyperlink ref="AX79" r:id="rId475" display="https://twitter.com/maggiekb1"/>
    <hyperlink ref="AX80" r:id="rId476" display="https://twitter.com/leedrutman"/>
    <hyperlink ref="AX81" r:id="rId477" display="https://twitter.com/sfrostenson"/>
    <hyperlink ref="AX82" r:id="rId478" display="https://twitter.com/mattgrossmann"/>
    <hyperlink ref="AX83" r:id="rId479" display="https://twitter.com/brendannyhan"/>
    <hyperlink ref="AX84" r:id="rId480" display="https://twitter.com/justinwolfers"/>
    <hyperlink ref="AX85" r:id="rId481" display="https://twitter.com/byheatherlong"/>
    <hyperlink ref="AX86" r:id="rId482" display="https://twitter.com/bencasselman"/>
    <hyperlink ref="AX87" r:id="rId483" display="https://twitter.com/couldrynick"/>
    <hyperlink ref="AX88" r:id="rId484" display="https://twitter.com/carlotaprzperez"/>
    <hyperlink ref="AX89" r:id="rId485" display="https://twitter.com/jryancollins"/>
    <hyperlink ref="AX90" r:id="rId486" display="https://twitter.com/rainerkattel"/>
    <hyperlink ref="AX91" r:id="rId487" display="https://twitter.com/iipp_ucl"/>
    <hyperlink ref="AX92" r:id="rId488" display="https://twitter.com/mazzucatom"/>
    <hyperlink ref="AX93" r:id="rId489" display="https://twitter.com/stefanofeltri"/>
    <hyperlink ref="AX94" r:id="rId490" display="https://twitter.com/kevinrkosar"/>
    <hyperlink ref="AX95" r:id="rId491" display="https://twitter.com/katewaldock"/>
    <hyperlink ref="AX96" r:id="rId492" display="https://twitter.com/ciran0"/>
    <hyperlink ref="AX97" r:id="rId493" display="https://twitter.com/aimeevanrobot"/>
    <hyperlink ref="AX98" r:id="rId494" display="https://twitter.com/cjcolclough"/>
    <hyperlink ref="AX99" r:id="rId495" display="https://twitter.com/mullercatelijne"/>
    <hyperlink ref="AX100" r:id="rId496" display="https://twitter.com/ranaforoohar"/>
    <hyperlink ref="AX101" r:id="rId497" display="https://twitter.com/kubazielinski"/>
    <hyperlink ref="AX102" r:id="rId498" display="https://twitter.com/cnbci"/>
    <hyperlink ref="AX103" r:id="rId499" display="https://twitter.com/livingfacts"/>
    <hyperlink ref="AX104" r:id="rId500" display="https://twitter.com/briantkennedy"/>
    <hyperlink ref="AX105" r:id="rId501" display="https://twitter.com/tomhingley_law"/>
    <hyperlink ref="AX106" r:id="rId502" display="https://twitter.com/pewreligion"/>
    <hyperlink ref="AX107" r:id="rId503" display="https://twitter.com/kim_c_parker"/>
    <hyperlink ref="AX108" r:id="rId504" display="https://twitter.com/carrolldoherty"/>
    <hyperlink ref="AX109" r:id="rId505" display="https://twitter.com/pawelterlecki"/>
    <hyperlink ref="AX110" r:id="rId506" display="https://twitter.com/facttank"/>
    <hyperlink ref="AX111" r:id="rId507" display="https://twitter.com/avery_gemini"/>
    <hyperlink ref="AX112" r:id="rId508" display="https://twitter.com/snowdena"/>
    <hyperlink ref="AX113" r:id="rId509" display="https://twitter.com/a"/>
    <hyperlink ref="AX114" r:id="rId510" display="https://twitter.com/politicoa"/>
  </hyperlinks>
  <printOptions/>
  <pageMargins left="0.7" right="0.7" top="0.75" bottom="0.75" header="0.3" footer="0.3"/>
  <pageSetup horizontalDpi="600" verticalDpi="600" orientation="portrait" r:id="rId514"/>
  <legacyDrawing r:id="rId512"/>
  <tableParts>
    <tablePart r:id="rId5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1636</v>
      </c>
      <c r="Z2" s="13" t="s">
        <v>1653</v>
      </c>
      <c r="AA2" s="13" t="s">
        <v>1680</v>
      </c>
      <c r="AB2" s="13" t="s">
        <v>1737</v>
      </c>
      <c r="AC2" s="13" t="s">
        <v>1805</v>
      </c>
      <c r="AD2" s="13" t="s">
        <v>1836</v>
      </c>
      <c r="AE2" s="13" t="s">
        <v>1840</v>
      </c>
      <c r="AF2" s="13" t="s">
        <v>1860</v>
      </c>
      <c r="AG2" s="119" t="s">
        <v>2204</v>
      </c>
      <c r="AH2" s="119" t="s">
        <v>2205</v>
      </c>
      <c r="AI2" s="119" t="s">
        <v>2206</v>
      </c>
      <c r="AJ2" s="119" t="s">
        <v>2207</v>
      </c>
      <c r="AK2" s="119" t="s">
        <v>2208</v>
      </c>
      <c r="AL2" s="119" t="s">
        <v>2209</v>
      </c>
      <c r="AM2" s="119" t="s">
        <v>2210</v>
      </c>
      <c r="AN2" s="119" t="s">
        <v>2211</v>
      </c>
      <c r="AO2" s="119" t="s">
        <v>2214</v>
      </c>
    </row>
    <row r="3" spans="1:41" ht="15">
      <c r="A3" s="87" t="s">
        <v>1585</v>
      </c>
      <c r="B3" s="65" t="s">
        <v>1596</v>
      </c>
      <c r="C3" s="65" t="s">
        <v>56</v>
      </c>
      <c r="D3" s="103"/>
      <c r="E3" s="102"/>
      <c r="F3" s="104" t="s">
        <v>2286</v>
      </c>
      <c r="G3" s="105"/>
      <c r="H3" s="105"/>
      <c r="I3" s="106">
        <v>3</v>
      </c>
      <c r="J3" s="107"/>
      <c r="K3" s="48">
        <v>29</v>
      </c>
      <c r="L3" s="48">
        <v>53</v>
      </c>
      <c r="M3" s="48">
        <v>25</v>
      </c>
      <c r="N3" s="48">
        <v>78</v>
      </c>
      <c r="O3" s="48">
        <v>21</v>
      </c>
      <c r="P3" s="49">
        <v>0.0425531914893617</v>
      </c>
      <c r="Q3" s="49">
        <v>0.08163265306122448</v>
      </c>
      <c r="R3" s="48">
        <v>1</v>
      </c>
      <c r="S3" s="48">
        <v>0</v>
      </c>
      <c r="T3" s="48">
        <v>29</v>
      </c>
      <c r="U3" s="48">
        <v>78</v>
      </c>
      <c r="V3" s="48">
        <v>4</v>
      </c>
      <c r="W3" s="49">
        <v>1.938169</v>
      </c>
      <c r="X3" s="49">
        <v>0.0603448275862069</v>
      </c>
      <c r="Y3" s="78" t="s">
        <v>1637</v>
      </c>
      <c r="Z3" s="78" t="s">
        <v>1654</v>
      </c>
      <c r="AA3" s="78" t="s">
        <v>1681</v>
      </c>
      <c r="AB3" s="84" t="s">
        <v>1738</v>
      </c>
      <c r="AC3" s="84" t="s">
        <v>1806</v>
      </c>
      <c r="AD3" s="84" t="s">
        <v>1837</v>
      </c>
      <c r="AE3" s="84" t="s">
        <v>1841</v>
      </c>
      <c r="AF3" s="84" t="s">
        <v>1861</v>
      </c>
      <c r="AG3" s="116">
        <v>43</v>
      </c>
      <c r="AH3" s="120">
        <v>3.2477341389728096</v>
      </c>
      <c r="AI3" s="116">
        <v>28</v>
      </c>
      <c r="AJ3" s="120">
        <v>2.1148036253776437</v>
      </c>
      <c r="AK3" s="116">
        <v>1</v>
      </c>
      <c r="AL3" s="120">
        <v>0.0755287009063444</v>
      </c>
      <c r="AM3" s="116">
        <v>1253</v>
      </c>
      <c r="AN3" s="120">
        <v>94.63746223564955</v>
      </c>
      <c r="AO3" s="116">
        <v>1324</v>
      </c>
    </row>
    <row r="4" spans="1:41" ht="15">
      <c r="A4" s="87" t="s">
        <v>1586</v>
      </c>
      <c r="B4" s="65" t="s">
        <v>1597</v>
      </c>
      <c r="C4" s="65" t="s">
        <v>56</v>
      </c>
      <c r="D4" s="109"/>
      <c r="E4" s="108"/>
      <c r="F4" s="110" t="s">
        <v>2287</v>
      </c>
      <c r="G4" s="111"/>
      <c r="H4" s="111"/>
      <c r="I4" s="112">
        <v>4</v>
      </c>
      <c r="J4" s="113"/>
      <c r="K4" s="48">
        <v>27</v>
      </c>
      <c r="L4" s="48">
        <v>23</v>
      </c>
      <c r="M4" s="48">
        <v>6</v>
      </c>
      <c r="N4" s="48">
        <v>29</v>
      </c>
      <c r="O4" s="48">
        <v>0</v>
      </c>
      <c r="P4" s="49">
        <v>0</v>
      </c>
      <c r="Q4" s="49">
        <v>0</v>
      </c>
      <c r="R4" s="48">
        <v>1</v>
      </c>
      <c r="S4" s="48">
        <v>0</v>
      </c>
      <c r="T4" s="48">
        <v>27</v>
      </c>
      <c r="U4" s="48">
        <v>29</v>
      </c>
      <c r="V4" s="48">
        <v>2</v>
      </c>
      <c r="W4" s="49">
        <v>1.854595</v>
      </c>
      <c r="X4" s="49">
        <v>0.037037037037037035</v>
      </c>
      <c r="Y4" s="78" t="s">
        <v>1638</v>
      </c>
      <c r="Z4" s="78" t="s">
        <v>436</v>
      </c>
      <c r="AA4" s="78" t="s">
        <v>1682</v>
      </c>
      <c r="AB4" s="84" t="s">
        <v>1739</v>
      </c>
      <c r="AC4" s="84" t="s">
        <v>1807</v>
      </c>
      <c r="AD4" s="84"/>
      <c r="AE4" s="84" t="s">
        <v>1842</v>
      </c>
      <c r="AF4" s="84" t="s">
        <v>1862</v>
      </c>
      <c r="AG4" s="116">
        <v>0</v>
      </c>
      <c r="AH4" s="120">
        <v>0</v>
      </c>
      <c r="AI4" s="116">
        <v>0</v>
      </c>
      <c r="AJ4" s="120">
        <v>0</v>
      </c>
      <c r="AK4" s="116">
        <v>0</v>
      </c>
      <c r="AL4" s="120">
        <v>0</v>
      </c>
      <c r="AM4" s="116">
        <v>66</v>
      </c>
      <c r="AN4" s="120">
        <v>100</v>
      </c>
      <c r="AO4" s="116">
        <v>66</v>
      </c>
    </row>
    <row r="5" spans="1:41" ht="15">
      <c r="A5" s="87" t="s">
        <v>1587</v>
      </c>
      <c r="B5" s="65" t="s">
        <v>1598</v>
      </c>
      <c r="C5" s="65" t="s">
        <v>56</v>
      </c>
      <c r="D5" s="109"/>
      <c r="E5" s="108"/>
      <c r="F5" s="110" t="s">
        <v>2288</v>
      </c>
      <c r="G5" s="111"/>
      <c r="H5" s="111"/>
      <c r="I5" s="112">
        <v>5</v>
      </c>
      <c r="J5" s="113"/>
      <c r="K5" s="48">
        <v>15</v>
      </c>
      <c r="L5" s="48">
        <v>26</v>
      </c>
      <c r="M5" s="48">
        <v>0</v>
      </c>
      <c r="N5" s="48">
        <v>26</v>
      </c>
      <c r="O5" s="48">
        <v>0</v>
      </c>
      <c r="P5" s="49">
        <v>0</v>
      </c>
      <c r="Q5" s="49">
        <v>0</v>
      </c>
      <c r="R5" s="48">
        <v>1</v>
      </c>
      <c r="S5" s="48">
        <v>0</v>
      </c>
      <c r="T5" s="48">
        <v>15</v>
      </c>
      <c r="U5" s="48">
        <v>26</v>
      </c>
      <c r="V5" s="48">
        <v>4</v>
      </c>
      <c r="W5" s="49">
        <v>1.955556</v>
      </c>
      <c r="X5" s="49">
        <v>0.12380952380952381</v>
      </c>
      <c r="Y5" s="78"/>
      <c r="Z5" s="78"/>
      <c r="AA5" s="78" t="s">
        <v>450</v>
      </c>
      <c r="AB5" s="84" t="s">
        <v>1740</v>
      </c>
      <c r="AC5" s="84" t="s">
        <v>1808</v>
      </c>
      <c r="AD5" s="84" t="s">
        <v>1838</v>
      </c>
      <c r="AE5" s="84" t="s">
        <v>1843</v>
      </c>
      <c r="AF5" s="84" t="s">
        <v>1863</v>
      </c>
      <c r="AG5" s="116">
        <v>2</v>
      </c>
      <c r="AH5" s="120">
        <v>1.5267175572519085</v>
      </c>
      <c r="AI5" s="116">
        <v>0</v>
      </c>
      <c r="AJ5" s="120">
        <v>0</v>
      </c>
      <c r="AK5" s="116">
        <v>0</v>
      </c>
      <c r="AL5" s="120">
        <v>0</v>
      </c>
      <c r="AM5" s="116">
        <v>129</v>
      </c>
      <c r="AN5" s="120">
        <v>98.47328244274809</v>
      </c>
      <c r="AO5" s="116">
        <v>131</v>
      </c>
    </row>
    <row r="6" spans="1:41" ht="15">
      <c r="A6" s="87" t="s">
        <v>1588</v>
      </c>
      <c r="B6" s="65" t="s">
        <v>1599</v>
      </c>
      <c r="C6" s="65" t="s">
        <v>56</v>
      </c>
      <c r="D6" s="109"/>
      <c r="E6" s="108"/>
      <c r="F6" s="110" t="s">
        <v>2289</v>
      </c>
      <c r="G6" s="111"/>
      <c r="H6" s="111"/>
      <c r="I6" s="112">
        <v>6</v>
      </c>
      <c r="J6" s="113"/>
      <c r="K6" s="48">
        <v>11</v>
      </c>
      <c r="L6" s="48">
        <v>8</v>
      </c>
      <c r="M6" s="48">
        <v>0</v>
      </c>
      <c r="N6" s="48">
        <v>8</v>
      </c>
      <c r="O6" s="48">
        <v>8</v>
      </c>
      <c r="P6" s="49" t="s">
        <v>1610</v>
      </c>
      <c r="Q6" s="49" t="s">
        <v>1610</v>
      </c>
      <c r="R6" s="48">
        <v>11</v>
      </c>
      <c r="S6" s="48">
        <v>11</v>
      </c>
      <c r="T6" s="48">
        <v>1</v>
      </c>
      <c r="U6" s="48">
        <v>1</v>
      </c>
      <c r="V6" s="48">
        <v>0</v>
      </c>
      <c r="W6" s="49">
        <v>0</v>
      </c>
      <c r="X6" s="49">
        <v>0</v>
      </c>
      <c r="Y6" s="78" t="s">
        <v>1639</v>
      </c>
      <c r="Z6" s="78" t="s">
        <v>432</v>
      </c>
      <c r="AA6" s="78" t="s">
        <v>1683</v>
      </c>
      <c r="AB6" s="84" t="s">
        <v>1741</v>
      </c>
      <c r="AC6" s="84" t="s">
        <v>1786</v>
      </c>
      <c r="AD6" s="84"/>
      <c r="AE6" s="84"/>
      <c r="AF6" s="84" t="s">
        <v>1864</v>
      </c>
      <c r="AG6" s="116">
        <v>1</v>
      </c>
      <c r="AH6" s="120">
        <v>1.098901098901099</v>
      </c>
      <c r="AI6" s="116">
        <v>5</v>
      </c>
      <c r="AJ6" s="120">
        <v>5.4945054945054945</v>
      </c>
      <c r="AK6" s="116">
        <v>0</v>
      </c>
      <c r="AL6" s="120">
        <v>0</v>
      </c>
      <c r="AM6" s="116">
        <v>85</v>
      </c>
      <c r="AN6" s="120">
        <v>93.4065934065934</v>
      </c>
      <c r="AO6" s="116">
        <v>91</v>
      </c>
    </row>
    <row r="7" spans="1:41" ht="15">
      <c r="A7" s="87" t="s">
        <v>1589</v>
      </c>
      <c r="B7" s="65" t="s">
        <v>1600</v>
      </c>
      <c r="C7" s="65" t="s">
        <v>56</v>
      </c>
      <c r="D7" s="109"/>
      <c r="E7" s="108"/>
      <c r="F7" s="110" t="s">
        <v>2290</v>
      </c>
      <c r="G7" s="111"/>
      <c r="H7" s="111"/>
      <c r="I7" s="112">
        <v>7</v>
      </c>
      <c r="J7" s="113"/>
      <c r="K7" s="48">
        <v>7</v>
      </c>
      <c r="L7" s="48">
        <v>15</v>
      </c>
      <c r="M7" s="48">
        <v>0</v>
      </c>
      <c r="N7" s="48">
        <v>15</v>
      </c>
      <c r="O7" s="48">
        <v>0</v>
      </c>
      <c r="P7" s="49">
        <v>0.07142857142857142</v>
      </c>
      <c r="Q7" s="49">
        <v>0.13333333333333333</v>
      </c>
      <c r="R7" s="48">
        <v>1</v>
      </c>
      <c r="S7" s="48">
        <v>0</v>
      </c>
      <c r="T7" s="48">
        <v>7</v>
      </c>
      <c r="U7" s="48">
        <v>15</v>
      </c>
      <c r="V7" s="48">
        <v>2</v>
      </c>
      <c r="W7" s="49">
        <v>1.142857</v>
      </c>
      <c r="X7" s="49">
        <v>0.35714285714285715</v>
      </c>
      <c r="Y7" s="78" t="s">
        <v>1640</v>
      </c>
      <c r="Z7" s="78" t="s">
        <v>1655</v>
      </c>
      <c r="AA7" s="78" t="s">
        <v>451</v>
      </c>
      <c r="AB7" s="84" t="s">
        <v>1742</v>
      </c>
      <c r="AC7" s="84" t="s">
        <v>1809</v>
      </c>
      <c r="AD7" s="84"/>
      <c r="AE7" s="84" t="s">
        <v>1844</v>
      </c>
      <c r="AF7" s="84" t="s">
        <v>1865</v>
      </c>
      <c r="AG7" s="116">
        <v>6</v>
      </c>
      <c r="AH7" s="120">
        <v>4</v>
      </c>
      <c r="AI7" s="116">
        <v>0</v>
      </c>
      <c r="AJ7" s="120">
        <v>0</v>
      </c>
      <c r="AK7" s="116">
        <v>0</v>
      </c>
      <c r="AL7" s="120">
        <v>0</v>
      </c>
      <c r="AM7" s="116">
        <v>144</v>
      </c>
      <c r="AN7" s="120">
        <v>96</v>
      </c>
      <c r="AO7" s="116">
        <v>150</v>
      </c>
    </row>
    <row r="8" spans="1:41" ht="15">
      <c r="A8" s="87" t="s">
        <v>1590</v>
      </c>
      <c r="B8" s="65" t="s">
        <v>1601</v>
      </c>
      <c r="C8" s="65" t="s">
        <v>56</v>
      </c>
      <c r="D8" s="109"/>
      <c r="E8" s="108"/>
      <c r="F8" s="110" t="s">
        <v>2291</v>
      </c>
      <c r="G8" s="111"/>
      <c r="H8" s="111"/>
      <c r="I8" s="112">
        <v>8</v>
      </c>
      <c r="J8" s="113"/>
      <c r="K8" s="48">
        <v>7</v>
      </c>
      <c r="L8" s="48">
        <v>10</v>
      </c>
      <c r="M8" s="48">
        <v>0</v>
      </c>
      <c r="N8" s="48">
        <v>10</v>
      </c>
      <c r="O8" s="48">
        <v>0</v>
      </c>
      <c r="P8" s="49">
        <v>0.1111111111111111</v>
      </c>
      <c r="Q8" s="49">
        <v>0.2</v>
      </c>
      <c r="R8" s="48">
        <v>1</v>
      </c>
      <c r="S8" s="48">
        <v>0</v>
      </c>
      <c r="T8" s="48">
        <v>7</v>
      </c>
      <c r="U8" s="48">
        <v>10</v>
      </c>
      <c r="V8" s="48">
        <v>2</v>
      </c>
      <c r="W8" s="49">
        <v>1.346939</v>
      </c>
      <c r="X8" s="49">
        <v>0.23809523809523808</v>
      </c>
      <c r="Y8" s="78"/>
      <c r="Z8" s="78"/>
      <c r="AA8" s="78"/>
      <c r="AB8" s="84" t="s">
        <v>1743</v>
      </c>
      <c r="AC8" s="84" t="s">
        <v>1810</v>
      </c>
      <c r="AD8" s="84" t="s">
        <v>1839</v>
      </c>
      <c r="AE8" s="84" t="s">
        <v>1845</v>
      </c>
      <c r="AF8" s="84" t="s">
        <v>1866</v>
      </c>
      <c r="AG8" s="116">
        <v>3</v>
      </c>
      <c r="AH8" s="120">
        <v>4.3478260869565215</v>
      </c>
      <c r="AI8" s="116">
        <v>0</v>
      </c>
      <c r="AJ8" s="120">
        <v>0</v>
      </c>
      <c r="AK8" s="116">
        <v>0</v>
      </c>
      <c r="AL8" s="120">
        <v>0</v>
      </c>
      <c r="AM8" s="116">
        <v>66</v>
      </c>
      <c r="AN8" s="120">
        <v>95.65217391304348</v>
      </c>
      <c r="AO8" s="116">
        <v>69</v>
      </c>
    </row>
    <row r="9" spans="1:41" ht="15">
      <c r="A9" s="87" t="s">
        <v>1591</v>
      </c>
      <c r="B9" s="65" t="s">
        <v>1602</v>
      </c>
      <c r="C9" s="65" t="s">
        <v>56</v>
      </c>
      <c r="D9" s="109"/>
      <c r="E9" s="108"/>
      <c r="F9" s="110" t="s">
        <v>2292</v>
      </c>
      <c r="G9" s="111"/>
      <c r="H9" s="111"/>
      <c r="I9" s="112">
        <v>9</v>
      </c>
      <c r="J9" s="113"/>
      <c r="K9" s="48">
        <v>5</v>
      </c>
      <c r="L9" s="48">
        <v>4</v>
      </c>
      <c r="M9" s="48">
        <v>0</v>
      </c>
      <c r="N9" s="48">
        <v>4</v>
      </c>
      <c r="O9" s="48">
        <v>0</v>
      </c>
      <c r="P9" s="49">
        <v>0</v>
      </c>
      <c r="Q9" s="49">
        <v>0</v>
      </c>
      <c r="R9" s="48">
        <v>1</v>
      </c>
      <c r="S9" s="48">
        <v>0</v>
      </c>
      <c r="T9" s="48">
        <v>5</v>
      </c>
      <c r="U9" s="48">
        <v>4</v>
      </c>
      <c r="V9" s="48">
        <v>2</v>
      </c>
      <c r="W9" s="49">
        <v>1.28</v>
      </c>
      <c r="X9" s="49">
        <v>0.2</v>
      </c>
      <c r="Y9" s="78"/>
      <c r="Z9" s="78"/>
      <c r="AA9" s="78" t="s">
        <v>445</v>
      </c>
      <c r="AB9" s="84" t="s">
        <v>1744</v>
      </c>
      <c r="AC9" s="84" t="s">
        <v>1811</v>
      </c>
      <c r="AD9" s="84"/>
      <c r="AE9" s="84" t="s">
        <v>1846</v>
      </c>
      <c r="AF9" s="84" t="s">
        <v>1867</v>
      </c>
      <c r="AG9" s="116">
        <v>1</v>
      </c>
      <c r="AH9" s="120">
        <v>0.6578947368421053</v>
      </c>
      <c r="AI9" s="116">
        <v>0</v>
      </c>
      <c r="AJ9" s="120">
        <v>0</v>
      </c>
      <c r="AK9" s="116">
        <v>0</v>
      </c>
      <c r="AL9" s="120">
        <v>0</v>
      </c>
      <c r="AM9" s="116">
        <v>151</v>
      </c>
      <c r="AN9" s="120">
        <v>99.34210526315789</v>
      </c>
      <c r="AO9" s="116">
        <v>152</v>
      </c>
    </row>
    <row r="10" spans="1:41" ht="14.25" customHeight="1">
      <c r="A10" s="87" t="s">
        <v>1592</v>
      </c>
      <c r="B10" s="65" t="s">
        <v>1603</v>
      </c>
      <c r="C10" s="65" t="s">
        <v>56</v>
      </c>
      <c r="D10" s="109"/>
      <c r="E10" s="108"/>
      <c r="F10" s="110" t="s">
        <v>1592</v>
      </c>
      <c r="G10" s="111"/>
      <c r="H10" s="111"/>
      <c r="I10" s="112">
        <v>10</v>
      </c>
      <c r="J10" s="113"/>
      <c r="K10" s="48">
        <v>4</v>
      </c>
      <c r="L10" s="48">
        <v>3</v>
      </c>
      <c r="M10" s="48">
        <v>0</v>
      </c>
      <c r="N10" s="48">
        <v>3</v>
      </c>
      <c r="O10" s="48">
        <v>0</v>
      </c>
      <c r="P10" s="49">
        <v>0</v>
      </c>
      <c r="Q10" s="49">
        <v>0</v>
      </c>
      <c r="R10" s="48">
        <v>1</v>
      </c>
      <c r="S10" s="48">
        <v>0</v>
      </c>
      <c r="T10" s="48">
        <v>4</v>
      </c>
      <c r="U10" s="48">
        <v>3</v>
      </c>
      <c r="V10" s="48">
        <v>2</v>
      </c>
      <c r="W10" s="49">
        <v>1.125</v>
      </c>
      <c r="X10" s="49">
        <v>0.25</v>
      </c>
      <c r="Y10" s="78" t="s">
        <v>408</v>
      </c>
      <c r="Z10" s="78" t="s">
        <v>432</v>
      </c>
      <c r="AA10" s="78"/>
      <c r="AB10" s="84" t="s">
        <v>705</v>
      </c>
      <c r="AC10" s="84" t="s">
        <v>705</v>
      </c>
      <c r="AD10" s="84" t="s">
        <v>278</v>
      </c>
      <c r="AE10" s="84" t="s">
        <v>1847</v>
      </c>
      <c r="AF10" s="84" t="s">
        <v>1868</v>
      </c>
      <c r="AG10" s="116">
        <v>0</v>
      </c>
      <c r="AH10" s="120">
        <v>0</v>
      </c>
      <c r="AI10" s="116">
        <v>0</v>
      </c>
      <c r="AJ10" s="120">
        <v>0</v>
      </c>
      <c r="AK10" s="116">
        <v>0</v>
      </c>
      <c r="AL10" s="120">
        <v>0</v>
      </c>
      <c r="AM10" s="116">
        <v>3</v>
      </c>
      <c r="AN10" s="120">
        <v>100</v>
      </c>
      <c r="AO10" s="116">
        <v>3</v>
      </c>
    </row>
    <row r="11" spans="1:41" ht="15">
      <c r="A11" s="87" t="s">
        <v>1593</v>
      </c>
      <c r="B11" s="65" t="s">
        <v>1604</v>
      </c>
      <c r="C11" s="65" t="s">
        <v>56</v>
      </c>
      <c r="D11" s="109"/>
      <c r="E11" s="108"/>
      <c r="F11" s="110" t="s">
        <v>2293</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t="s">
        <v>409</v>
      </c>
      <c r="Z11" s="78" t="s">
        <v>433</v>
      </c>
      <c r="AA11" s="78"/>
      <c r="AB11" s="84" t="s">
        <v>274</v>
      </c>
      <c r="AC11" s="84" t="s">
        <v>705</v>
      </c>
      <c r="AD11" s="84" t="s">
        <v>253</v>
      </c>
      <c r="AE11" s="84" t="s">
        <v>1848</v>
      </c>
      <c r="AF11" s="84" t="s">
        <v>1869</v>
      </c>
      <c r="AG11" s="116">
        <v>0</v>
      </c>
      <c r="AH11" s="120">
        <v>0</v>
      </c>
      <c r="AI11" s="116">
        <v>0</v>
      </c>
      <c r="AJ11" s="120">
        <v>0</v>
      </c>
      <c r="AK11" s="116">
        <v>0</v>
      </c>
      <c r="AL11" s="120">
        <v>0</v>
      </c>
      <c r="AM11" s="116">
        <v>19</v>
      </c>
      <c r="AN11" s="120">
        <v>100</v>
      </c>
      <c r="AO11" s="116">
        <v>19</v>
      </c>
    </row>
    <row r="12" spans="1:41" ht="15">
      <c r="A12" s="87" t="s">
        <v>1594</v>
      </c>
      <c r="B12" s="65" t="s">
        <v>1605</v>
      </c>
      <c r="C12" s="65" t="s">
        <v>56</v>
      </c>
      <c r="D12" s="109"/>
      <c r="E12" s="108"/>
      <c r="F12" s="110" t="s">
        <v>2294</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408</v>
      </c>
      <c r="Z12" s="78" t="s">
        <v>432</v>
      </c>
      <c r="AA12" s="78"/>
      <c r="AB12" s="84" t="s">
        <v>1745</v>
      </c>
      <c r="AC12" s="84" t="s">
        <v>1812</v>
      </c>
      <c r="AD12" s="84"/>
      <c r="AE12" s="84" t="s">
        <v>234</v>
      </c>
      <c r="AF12" s="84" t="s">
        <v>1870</v>
      </c>
      <c r="AG12" s="116">
        <v>2</v>
      </c>
      <c r="AH12" s="120">
        <v>7.142857142857143</v>
      </c>
      <c r="AI12" s="116">
        <v>0</v>
      </c>
      <c r="AJ12" s="120">
        <v>0</v>
      </c>
      <c r="AK12" s="116">
        <v>0</v>
      </c>
      <c r="AL12" s="120">
        <v>0</v>
      </c>
      <c r="AM12" s="116">
        <v>26</v>
      </c>
      <c r="AN12" s="120">
        <v>92.85714285714286</v>
      </c>
      <c r="AO12" s="116">
        <v>28</v>
      </c>
    </row>
    <row r="13" spans="1:41" ht="15">
      <c r="A13" s="87" t="s">
        <v>1595</v>
      </c>
      <c r="B13" s="65" t="s">
        <v>1606</v>
      </c>
      <c r="C13" s="65" t="s">
        <v>56</v>
      </c>
      <c r="D13" s="109"/>
      <c r="E13" s="108"/>
      <c r="F13" s="110" t="s">
        <v>2295</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408</v>
      </c>
      <c r="Z13" s="78" t="s">
        <v>432</v>
      </c>
      <c r="AA13" s="78" t="s">
        <v>447</v>
      </c>
      <c r="AB13" s="84" t="s">
        <v>1746</v>
      </c>
      <c r="AC13" s="84" t="s">
        <v>705</v>
      </c>
      <c r="AD13" s="84"/>
      <c r="AE13" s="84" t="s">
        <v>222</v>
      </c>
      <c r="AF13" s="84" t="s">
        <v>1871</v>
      </c>
      <c r="AG13" s="116">
        <v>0</v>
      </c>
      <c r="AH13" s="120">
        <v>0</v>
      </c>
      <c r="AI13" s="116">
        <v>0</v>
      </c>
      <c r="AJ13" s="120">
        <v>0</v>
      </c>
      <c r="AK13" s="116">
        <v>0</v>
      </c>
      <c r="AL13" s="120">
        <v>0</v>
      </c>
      <c r="AM13" s="116">
        <v>4</v>
      </c>
      <c r="AN13" s="120">
        <v>100</v>
      </c>
      <c r="AO13" s="116">
        <v>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1585</v>
      </c>
      <c r="B2" s="84" t="s">
        <v>264</v>
      </c>
      <c r="C2" s="78">
        <f>VLOOKUP(GroupVertices[[#This Row],[Vertex]],Vertices[],MATCH("ID",Vertices[[#Headers],[Vertex]:[Vertex Content Word Count]],0),FALSE)</f>
        <v>111</v>
      </c>
    </row>
    <row r="3" spans="1:3" ht="15">
      <c r="A3" s="78" t="s">
        <v>1585</v>
      </c>
      <c r="B3" s="84" t="s">
        <v>253</v>
      </c>
      <c r="C3" s="78">
        <f>VLOOKUP(GroupVertices[[#This Row],[Vertex]],Vertices[],MATCH("ID",Vertices[[#Headers],[Vertex]:[Vertex Content Word Count]],0),FALSE)</f>
        <v>10</v>
      </c>
    </row>
    <row r="4" spans="1:3" ht="15">
      <c r="A4" s="78" t="s">
        <v>1585</v>
      </c>
      <c r="B4" s="84" t="s">
        <v>263</v>
      </c>
      <c r="C4" s="78">
        <f>VLOOKUP(GroupVertices[[#This Row],[Vertex]],Vertices[],MATCH("ID",Vertices[[#Headers],[Vertex]:[Vertex Content Word Count]],0),FALSE)</f>
        <v>11</v>
      </c>
    </row>
    <row r="5" spans="1:3" ht="15">
      <c r="A5" s="78" t="s">
        <v>1585</v>
      </c>
      <c r="B5" s="84" t="s">
        <v>320</v>
      </c>
      <c r="C5" s="78">
        <f>VLOOKUP(GroupVertices[[#This Row],[Vertex]],Vertices[],MATCH("ID",Vertices[[#Headers],[Vertex]:[Vertex Content Word Count]],0),FALSE)</f>
        <v>110</v>
      </c>
    </row>
    <row r="6" spans="1:3" ht="15">
      <c r="A6" s="78" t="s">
        <v>1585</v>
      </c>
      <c r="B6" s="84" t="s">
        <v>262</v>
      </c>
      <c r="C6" s="78">
        <f>VLOOKUP(GroupVertices[[#This Row],[Vertex]],Vertices[],MATCH("ID",Vertices[[#Headers],[Vertex]:[Vertex Content Word Count]],0),FALSE)</f>
        <v>109</v>
      </c>
    </row>
    <row r="7" spans="1:3" ht="15">
      <c r="A7" s="78" t="s">
        <v>1585</v>
      </c>
      <c r="B7" s="84" t="s">
        <v>261</v>
      </c>
      <c r="C7" s="78">
        <f>VLOOKUP(GroupVertices[[#This Row],[Vertex]],Vertices[],MATCH("ID",Vertices[[#Headers],[Vertex]:[Vertex Content Word Count]],0),FALSE)</f>
        <v>108</v>
      </c>
    </row>
    <row r="8" spans="1:3" ht="15">
      <c r="A8" s="78" t="s">
        <v>1585</v>
      </c>
      <c r="B8" s="84" t="s">
        <v>260</v>
      </c>
      <c r="C8" s="78">
        <f>VLOOKUP(GroupVertices[[#This Row],[Vertex]],Vertices[],MATCH("ID",Vertices[[#Headers],[Vertex]:[Vertex Content Word Count]],0),FALSE)</f>
        <v>107</v>
      </c>
    </row>
    <row r="9" spans="1:3" ht="15">
      <c r="A9" s="78" t="s">
        <v>1585</v>
      </c>
      <c r="B9" s="84" t="s">
        <v>259</v>
      </c>
      <c r="C9" s="78">
        <f>VLOOKUP(GroupVertices[[#This Row],[Vertex]],Vertices[],MATCH("ID",Vertices[[#Headers],[Vertex]:[Vertex Content Word Count]],0),FALSE)</f>
        <v>106</v>
      </c>
    </row>
    <row r="10" spans="1:3" ht="15">
      <c r="A10" s="78" t="s">
        <v>1585</v>
      </c>
      <c r="B10" s="84" t="s">
        <v>258</v>
      </c>
      <c r="C10" s="78">
        <f>VLOOKUP(GroupVertices[[#This Row],[Vertex]],Vertices[],MATCH("ID",Vertices[[#Headers],[Vertex]:[Vertex Content Word Count]],0),FALSE)</f>
        <v>105</v>
      </c>
    </row>
    <row r="11" spans="1:3" ht="15">
      <c r="A11" s="78" t="s">
        <v>1585</v>
      </c>
      <c r="B11" s="84" t="s">
        <v>257</v>
      </c>
      <c r="C11" s="78">
        <f>VLOOKUP(GroupVertices[[#This Row],[Vertex]],Vertices[],MATCH("ID",Vertices[[#Headers],[Vertex]:[Vertex Content Word Count]],0),FALSE)</f>
        <v>104</v>
      </c>
    </row>
    <row r="12" spans="1:3" ht="15">
      <c r="A12" s="78" t="s">
        <v>1585</v>
      </c>
      <c r="B12" s="84" t="s">
        <v>256</v>
      </c>
      <c r="C12" s="78">
        <f>VLOOKUP(GroupVertices[[#This Row],[Vertex]],Vertices[],MATCH("ID",Vertices[[#Headers],[Vertex]:[Vertex Content Word Count]],0),FALSE)</f>
        <v>103</v>
      </c>
    </row>
    <row r="13" spans="1:3" ht="15">
      <c r="A13" s="78" t="s">
        <v>1585</v>
      </c>
      <c r="B13" s="84" t="s">
        <v>255</v>
      </c>
      <c r="C13" s="78">
        <f>VLOOKUP(GroupVertices[[#This Row],[Vertex]],Vertices[],MATCH("ID",Vertices[[#Headers],[Vertex]:[Vertex Content Word Count]],0),FALSE)</f>
        <v>102</v>
      </c>
    </row>
    <row r="14" spans="1:3" ht="15">
      <c r="A14" s="78" t="s">
        <v>1585</v>
      </c>
      <c r="B14" s="84" t="s">
        <v>254</v>
      </c>
      <c r="C14" s="78">
        <f>VLOOKUP(GroupVertices[[#This Row],[Vertex]],Vertices[],MATCH("ID",Vertices[[#Headers],[Vertex]:[Vertex Content Word Count]],0),FALSE)</f>
        <v>101</v>
      </c>
    </row>
    <row r="15" spans="1:3" ht="15">
      <c r="A15" s="78" t="s">
        <v>1585</v>
      </c>
      <c r="B15" s="84" t="s">
        <v>293</v>
      </c>
      <c r="C15" s="78">
        <f>VLOOKUP(GroupVertices[[#This Row],[Vertex]],Vertices[],MATCH("ID",Vertices[[#Headers],[Vertex]:[Vertex Content Word Count]],0),FALSE)</f>
        <v>72</v>
      </c>
    </row>
    <row r="16" spans="1:3" ht="15">
      <c r="A16" s="78" t="s">
        <v>1585</v>
      </c>
      <c r="B16" s="84" t="s">
        <v>250</v>
      </c>
      <c r="C16" s="78">
        <f>VLOOKUP(GroupVertices[[#This Row],[Vertex]],Vertices[],MATCH("ID",Vertices[[#Headers],[Vertex]:[Vertex Content Word Count]],0),FALSE)</f>
        <v>71</v>
      </c>
    </row>
    <row r="17" spans="1:3" ht="15">
      <c r="A17" s="78" t="s">
        <v>1585</v>
      </c>
      <c r="B17" s="84" t="s">
        <v>244</v>
      </c>
      <c r="C17" s="78">
        <f>VLOOKUP(GroupVertices[[#This Row],[Vertex]],Vertices[],MATCH("ID",Vertices[[#Headers],[Vertex]:[Vertex Content Word Count]],0),FALSE)</f>
        <v>68</v>
      </c>
    </row>
    <row r="18" spans="1:3" ht="15">
      <c r="A18" s="78" t="s">
        <v>1585</v>
      </c>
      <c r="B18" s="84" t="s">
        <v>274</v>
      </c>
      <c r="C18" s="78">
        <f>VLOOKUP(GroupVertices[[#This Row],[Vertex]],Vertices[],MATCH("ID",Vertices[[#Headers],[Vertex]:[Vertex Content Word Count]],0),FALSE)</f>
        <v>20</v>
      </c>
    </row>
    <row r="19" spans="1:3" ht="15">
      <c r="A19" s="78" t="s">
        <v>1585</v>
      </c>
      <c r="B19" s="84" t="s">
        <v>243</v>
      </c>
      <c r="C19" s="78">
        <f>VLOOKUP(GroupVertices[[#This Row],[Vertex]],Vertices[],MATCH("ID",Vertices[[#Headers],[Vertex]:[Vertex Content Word Count]],0),FALSE)</f>
        <v>67</v>
      </c>
    </row>
    <row r="20" spans="1:3" ht="15">
      <c r="A20" s="78" t="s">
        <v>1585</v>
      </c>
      <c r="B20" s="84" t="s">
        <v>232</v>
      </c>
      <c r="C20" s="78">
        <f>VLOOKUP(GroupVertices[[#This Row],[Vertex]],Vertices[],MATCH("ID",Vertices[[#Headers],[Vertex]:[Vertex Content Word Count]],0),FALSE)</f>
        <v>42</v>
      </c>
    </row>
    <row r="21" spans="1:3" ht="15">
      <c r="A21" s="78" t="s">
        <v>1585</v>
      </c>
      <c r="B21" s="84" t="s">
        <v>281</v>
      </c>
      <c r="C21" s="78">
        <f>VLOOKUP(GroupVertices[[#This Row],[Vertex]],Vertices[],MATCH("ID",Vertices[[#Headers],[Vertex]:[Vertex Content Word Count]],0),FALSE)</f>
        <v>43</v>
      </c>
    </row>
    <row r="22" spans="1:3" ht="15">
      <c r="A22" s="78" t="s">
        <v>1585</v>
      </c>
      <c r="B22" s="84" t="s">
        <v>230</v>
      </c>
      <c r="C22" s="78">
        <f>VLOOKUP(GroupVertices[[#This Row],[Vertex]],Vertices[],MATCH("ID",Vertices[[#Headers],[Vertex]:[Vertex Content Word Count]],0),FALSE)</f>
        <v>40</v>
      </c>
    </row>
    <row r="23" spans="1:3" ht="15">
      <c r="A23" s="78" t="s">
        <v>1585</v>
      </c>
      <c r="B23" s="84" t="s">
        <v>229</v>
      </c>
      <c r="C23" s="78">
        <f>VLOOKUP(GroupVertices[[#This Row],[Vertex]],Vertices[],MATCH("ID",Vertices[[#Headers],[Vertex]:[Vertex Content Word Count]],0),FALSE)</f>
        <v>39</v>
      </c>
    </row>
    <row r="24" spans="1:3" ht="15">
      <c r="A24" s="78" t="s">
        <v>1585</v>
      </c>
      <c r="B24" s="84" t="s">
        <v>226</v>
      </c>
      <c r="C24" s="78">
        <f>VLOOKUP(GroupVertices[[#This Row],[Vertex]],Vertices[],MATCH("ID",Vertices[[#Headers],[Vertex]:[Vertex Content Word Count]],0),FALSE)</f>
        <v>31</v>
      </c>
    </row>
    <row r="25" spans="1:3" ht="15">
      <c r="A25" s="78" t="s">
        <v>1585</v>
      </c>
      <c r="B25" s="84" t="s">
        <v>225</v>
      </c>
      <c r="C25" s="78">
        <f>VLOOKUP(GroupVertices[[#This Row],[Vertex]],Vertices[],MATCH("ID",Vertices[[#Headers],[Vertex]:[Vertex Content Word Count]],0),FALSE)</f>
        <v>30</v>
      </c>
    </row>
    <row r="26" spans="1:3" ht="15">
      <c r="A26" s="78" t="s">
        <v>1585</v>
      </c>
      <c r="B26" s="84" t="s">
        <v>224</v>
      </c>
      <c r="C26" s="78">
        <f>VLOOKUP(GroupVertices[[#This Row],[Vertex]],Vertices[],MATCH("ID",Vertices[[#Headers],[Vertex]:[Vertex Content Word Count]],0),FALSE)</f>
        <v>29</v>
      </c>
    </row>
    <row r="27" spans="1:3" ht="15">
      <c r="A27" s="78" t="s">
        <v>1585</v>
      </c>
      <c r="B27" s="84" t="s">
        <v>221</v>
      </c>
      <c r="C27" s="78">
        <f>VLOOKUP(GroupVertices[[#This Row],[Vertex]],Vertices[],MATCH("ID",Vertices[[#Headers],[Vertex]:[Vertex Content Word Count]],0),FALSE)</f>
        <v>25</v>
      </c>
    </row>
    <row r="28" spans="1:3" ht="15">
      <c r="A28" s="78" t="s">
        <v>1585</v>
      </c>
      <c r="B28" s="84" t="s">
        <v>275</v>
      </c>
      <c r="C28" s="78">
        <f>VLOOKUP(GroupVertices[[#This Row],[Vertex]],Vertices[],MATCH("ID",Vertices[[#Headers],[Vertex]:[Vertex Content Word Count]],0),FALSE)</f>
        <v>26</v>
      </c>
    </row>
    <row r="29" spans="1:3" ht="15">
      <c r="A29" s="78" t="s">
        <v>1585</v>
      </c>
      <c r="B29" s="84" t="s">
        <v>216</v>
      </c>
      <c r="C29" s="78">
        <f>VLOOKUP(GroupVertices[[#This Row],[Vertex]],Vertices[],MATCH("ID",Vertices[[#Headers],[Vertex]:[Vertex Content Word Count]],0),FALSE)</f>
        <v>19</v>
      </c>
    </row>
    <row r="30" spans="1:3" ht="15">
      <c r="A30" s="78" t="s">
        <v>1585</v>
      </c>
      <c r="B30" s="84" t="s">
        <v>214</v>
      </c>
      <c r="C30" s="78">
        <f>VLOOKUP(GroupVertices[[#This Row],[Vertex]],Vertices[],MATCH("ID",Vertices[[#Headers],[Vertex]:[Vertex Content Word Count]],0),FALSE)</f>
        <v>12</v>
      </c>
    </row>
    <row r="31" spans="1:3" ht="15">
      <c r="A31" s="78" t="s">
        <v>1586</v>
      </c>
      <c r="B31" s="84" t="s">
        <v>252</v>
      </c>
      <c r="C31" s="78">
        <f>VLOOKUP(GroupVertices[[#This Row],[Vertex]],Vertices[],MATCH("ID",Vertices[[#Headers],[Vertex]:[Vertex Content Word Count]],0),FALSE)</f>
        <v>74</v>
      </c>
    </row>
    <row r="32" spans="1:3" ht="15">
      <c r="A32" s="78" t="s">
        <v>1586</v>
      </c>
      <c r="B32" s="84" t="s">
        <v>319</v>
      </c>
      <c r="C32" s="78">
        <f>VLOOKUP(GroupVertices[[#This Row],[Vertex]],Vertices[],MATCH("ID",Vertices[[#Headers],[Vertex]:[Vertex Content Word Count]],0),FALSE)</f>
        <v>100</v>
      </c>
    </row>
    <row r="33" spans="1:3" ht="15">
      <c r="A33" s="78" t="s">
        <v>1586</v>
      </c>
      <c r="B33" s="84" t="s">
        <v>318</v>
      </c>
      <c r="C33" s="78">
        <f>VLOOKUP(GroupVertices[[#This Row],[Vertex]],Vertices[],MATCH("ID",Vertices[[#Headers],[Vertex]:[Vertex Content Word Count]],0),FALSE)</f>
        <v>99</v>
      </c>
    </row>
    <row r="34" spans="1:3" ht="15">
      <c r="A34" s="78" t="s">
        <v>1586</v>
      </c>
      <c r="B34" s="84" t="s">
        <v>317</v>
      </c>
      <c r="C34" s="78">
        <f>VLOOKUP(GroupVertices[[#This Row],[Vertex]],Vertices[],MATCH("ID",Vertices[[#Headers],[Vertex]:[Vertex Content Word Count]],0),FALSE)</f>
        <v>98</v>
      </c>
    </row>
    <row r="35" spans="1:3" ht="15">
      <c r="A35" s="78" t="s">
        <v>1586</v>
      </c>
      <c r="B35" s="84" t="s">
        <v>316</v>
      </c>
      <c r="C35" s="78">
        <f>VLOOKUP(GroupVertices[[#This Row],[Vertex]],Vertices[],MATCH("ID",Vertices[[#Headers],[Vertex]:[Vertex Content Word Count]],0),FALSE)</f>
        <v>97</v>
      </c>
    </row>
    <row r="36" spans="1:3" ht="15">
      <c r="A36" s="78" t="s">
        <v>1586</v>
      </c>
      <c r="B36" s="84" t="s">
        <v>315</v>
      </c>
      <c r="C36" s="78">
        <f>VLOOKUP(GroupVertices[[#This Row],[Vertex]],Vertices[],MATCH("ID",Vertices[[#Headers],[Vertex]:[Vertex Content Word Count]],0),FALSE)</f>
        <v>96</v>
      </c>
    </row>
    <row r="37" spans="1:3" ht="15">
      <c r="A37" s="78" t="s">
        <v>1586</v>
      </c>
      <c r="B37" s="84" t="s">
        <v>314</v>
      </c>
      <c r="C37" s="78">
        <f>VLOOKUP(GroupVertices[[#This Row],[Vertex]],Vertices[],MATCH("ID",Vertices[[#Headers],[Vertex]:[Vertex Content Word Count]],0),FALSE)</f>
        <v>95</v>
      </c>
    </row>
    <row r="38" spans="1:3" ht="15">
      <c r="A38" s="78" t="s">
        <v>1586</v>
      </c>
      <c r="B38" s="84" t="s">
        <v>313</v>
      </c>
      <c r="C38" s="78">
        <f>VLOOKUP(GroupVertices[[#This Row],[Vertex]],Vertices[],MATCH("ID",Vertices[[#Headers],[Vertex]:[Vertex Content Word Count]],0),FALSE)</f>
        <v>94</v>
      </c>
    </row>
    <row r="39" spans="1:3" ht="15">
      <c r="A39" s="78" t="s">
        <v>1586</v>
      </c>
      <c r="B39" s="84" t="s">
        <v>312</v>
      </c>
      <c r="C39" s="78">
        <f>VLOOKUP(GroupVertices[[#This Row],[Vertex]],Vertices[],MATCH("ID",Vertices[[#Headers],[Vertex]:[Vertex Content Word Count]],0),FALSE)</f>
        <v>93</v>
      </c>
    </row>
    <row r="40" spans="1:3" ht="15">
      <c r="A40" s="78" t="s">
        <v>1586</v>
      </c>
      <c r="B40" s="84" t="s">
        <v>311</v>
      </c>
      <c r="C40" s="78">
        <f>VLOOKUP(GroupVertices[[#This Row],[Vertex]],Vertices[],MATCH("ID",Vertices[[#Headers],[Vertex]:[Vertex Content Word Count]],0),FALSE)</f>
        <v>92</v>
      </c>
    </row>
    <row r="41" spans="1:3" ht="15">
      <c r="A41" s="78" t="s">
        <v>1586</v>
      </c>
      <c r="B41" s="84" t="s">
        <v>310</v>
      </c>
      <c r="C41" s="78">
        <f>VLOOKUP(GroupVertices[[#This Row],[Vertex]],Vertices[],MATCH("ID",Vertices[[#Headers],[Vertex]:[Vertex Content Word Count]],0),FALSE)</f>
        <v>91</v>
      </c>
    </row>
    <row r="42" spans="1:3" ht="15">
      <c r="A42" s="78" t="s">
        <v>1586</v>
      </c>
      <c r="B42" s="84" t="s">
        <v>309</v>
      </c>
      <c r="C42" s="78">
        <f>VLOOKUP(GroupVertices[[#This Row],[Vertex]],Vertices[],MATCH("ID",Vertices[[#Headers],[Vertex]:[Vertex Content Word Count]],0),FALSE)</f>
        <v>90</v>
      </c>
    </row>
    <row r="43" spans="1:3" ht="15">
      <c r="A43" s="78" t="s">
        <v>1586</v>
      </c>
      <c r="B43" s="84" t="s">
        <v>308</v>
      </c>
      <c r="C43" s="78">
        <f>VLOOKUP(GroupVertices[[#This Row],[Vertex]],Vertices[],MATCH("ID",Vertices[[#Headers],[Vertex]:[Vertex Content Word Count]],0),FALSE)</f>
        <v>89</v>
      </c>
    </row>
    <row r="44" spans="1:3" ht="15">
      <c r="A44" s="78" t="s">
        <v>1586</v>
      </c>
      <c r="B44" s="84" t="s">
        <v>307</v>
      </c>
      <c r="C44" s="78">
        <f>VLOOKUP(GroupVertices[[#This Row],[Vertex]],Vertices[],MATCH("ID",Vertices[[#Headers],[Vertex]:[Vertex Content Word Count]],0),FALSE)</f>
        <v>88</v>
      </c>
    </row>
    <row r="45" spans="1:3" ht="15">
      <c r="A45" s="78" t="s">
        <v>1586</v>
      </c>
      <c r="B45" s="84" t="s">
        <v>306</v>
      </c>
      <c r="C45" s="78">
        <f>VLOOKUP(GroupVertices[[#This Row],[Vertex]],Vertices[],MATCH("ID",Vertices[[#Headers],[Vertex]:[Vertex Content Word Count]],0),FALSE)</f>
        <v>87</v>
      </c>
    </row>
    <row r="46" spans="1:3" ht="15">
      <c r="A46" s="78" t="s">
        <v>1586</v>
      </c>
      <c r="B46" s="84" t="s">
        <v>305</v>
      </c>
      <c r="C46" s="78">
        <f>VLOOKUP(GroupVertices[[#This Row],[Vertex]],Vertices[],MATCH("ID",Vertices[[#Headers],[Vertex]:[Vertex Content Word Count]],0),FALSE)</f>
        <v>86</v>
      </c>
    </row>
    <row r="47" spans="1:3" ht="15">
      <c r="A47" s="78" t="s">
        <v>1586</v>
      </c>
      <c r="B47" s="84" t="s">
        <v>304</v>
      </c>
      <c r="C47" s="78">
        <f>VLOOKUP(GroupVertices[[#This Row],[Vertex]],Vertices[],MATCH("ID",Vertices[[#Headers],[Vertex]:[Vertex Content Word Count]],0),FALSE)</f>
        <v>85</v>
      </c>
    </row>
    <row r="48" spans="1:3" ht="15">
      <c r="A48" s="78" t="s">
        <v>1586</v>
      </c>
      <c r="B48" s="84" t="s">
        <v>303</v>
      </c>
      <c r="C48" s="78">
        <f>VLOOKUP(GroupVertices[[#This Row],[Vertex]],Vertices[],MATCH("ID",Vertices[[#Headers],[Vertex]:[Vertex Content Word Count]],0),FALSE)</f>
        <v>84</v>
      </c>
    </row>
    <row r="49" spans="1:3" ht="15">
      <c r="A49" s="78" t="s">
        <v>1586</v>
      </c>
      <c r="B49" s="84" t="s">
        <v>302</v>
      </c>
      <c r="C49" s="78">
        <f>VLOOKUP(GroupVertices[[#This Row],[Vertex]],Vertices[],MATCH("ID",Vertices[[#Headers],[Vertex]:[Vertex Content Word Count]],0),FALSE)</f>
        <v>83</v>
      </c>
    </row>
    <row r="50" spans="1:3" ht="15">
      <c r="A50" s="78" t="s">
        <v>1586</v>
      </c>
      <c r="B50" s="84" t="s">
        <v>301</v>
      </c>
      <c r="C50" s="78">
        <f>VLOOKUP(GroupVertices[[#This Row],[Vertex]],Vertices[],MATCH("ID",Vertices[[#Headers],[Vertex]:[Vertex Content Word Count]],0),FALSE)</f>
        <v>82</v>
      </c>
    </row>
    <row r="51" spans="1:3" ht="15">
      <c r="A51" s="78" t="s">
        <v>1586</v>
      </c>
      <c r="B51" s="84" t="s">
        <v>300</v>
      </c>
      <c r="C51" s="78">
        <f>VLOOKUP(GroupVertices[[#This Row],[Vertex]],Vertices[],MATCH("ID",Vertices[[#Headers],[Vertex]:[Vertex Content Word Count]],0),FALSE)</f>
        <v>81</v>
      </c>
    </row>
    <row r="52" spans="1:3" ht="15">
      <c r="A52" s="78" t="s">
        <v>1586</v>
      </c>
      <c r="B52" s="84" t="s">
        <v>299</v>
      </c>
      <c r="C52" s="78">
        <f>VLOOKUP(GroupVertices[[#This Row],[Vertex]],Vertices[],MATCH("ID",Vertices[[#Headers],[Vertex]:[Vertex Content Word Count]],0),FALSE)</f>
        <v>80</v>
      </c>
    </row>
    <row r="53" spans="1:3" ht="15">
      <c r="A53" s="78" t="s">
        <v>1586</v>
      </c>
      <c r="B53" s="84" t="s">
        <v>298</v>
      </c>
      <c r="C53" s="78">
        <f>VLOOKUP(GroupVertices[[#This Row],[Vertex]],Vertices[],MATCH("ID",Vertices[[#Headers],[Vertex]:[Vertex Content Word Count]],0),FALSE)</f>
        <v>79</v>
      </c>
    </row>
    <row r="54" spans="1:3" ht="15">
      <c r="A54" s="78" t="s">
        <v>1586</v>
      </c>
      <c r="B54" s="84" t="s">
        <v>297</v>
      </c>
      <c r="C54" s="78">
        <f>VLOOKUP(GroupVertices[[#This Row],[Vertex]],Vertices[],MATCH("ID",Vertices[[#Headers],[Vertex]:[Vertex Content Word Count]],0),FALSE)</f>
        <v>78</v>
      </c>
    </row>
    <row r="55" spans="1:3" ht="15">
      <c r="A55" s="78" t="s">
        <v>1586</v>
      </c>
      <c r="B55" s="84" t="s">
        <v>296</v>
      </c>
      <c r="C55" s="78">
        <f>VLOOKUP(GroupVertices[[#This Row],[Vertex]],Vertices[],MATCH("ID",Vertices[[#Headers],[Vertex]:[Vertex Content Word Count]],0),FALSE)</f>
        <v>77</v>
      </c>
    </row>
    <row r="56" spans="1:3" ht="15">
      <c r="A56" s="78" t="s">
        <v>1586</v>
      </c>
      <c r="B56" s="84" t="s">
        <v>295</v>
      </c>
      <c r="C56" s="78">
        <f>VLOOKUP(GroupVertices[[#This Row],[Vertex]],Vertices[],MATCH("ID",Vertices[[#Headers],[Vertex]:[Vertex Content Word Count]],0),FALSE)</f>
        <v>76</v>
      </c>
    </row>
    <row r="57" spans="1:3" ht="15">
      <c r="A57" s="78" t="s">
        <v>1586</v>
      </c>
      <c r="B57" s="84" t="s">
        <v>294</v>
      </c>
      <c r="C57" s="78">
        <f>VLOOKUP(GroupVertices[[#This Row],[Vertex]],Vertices[],MATCH("ID",Vertices[[#Headers],[Vertex]:[Vertex Content Word Count]],0),FALSE)</f>
        <v>75</v>
      </c>
    </row>
    <row r="58" spans="1:3" ht="15">
      <c r="A58" s="78" t="s">
        <v>1587</v>
      </c>
      <c r="B58" s="84" t="s">
        <v>236</v>
      </c>
      <c r="C58" s="78">
        <f>VLOOKUP(GroupVertices[[#This Row],[Vertex]],Vertices[],MATCH("ID",Vertices[[#Headers],[Vertex]:[Vertex Content Word Count]],0),FALSE)</f>
        <v>47</v>
      </c>
    </row>
    <row r="59" spans="1:3" ht="15">
      <c r="A59" s="78" t="s">
        <v>1587</v>
      </c>
      <c r="B59" s="84" t="s">
        <v>240</v>
      </c>
      <c r="C59" s="78">
        <f>VLOOKUP(GroupVertices[[#This Row],[Vertex]],Vertices[],MATCH("ID",Vertices[[#Headers],[Vertex]:[Vertex Content Word Count]],0),FALSE)</f>
        <v>60</v>
      </c>
    </row>
    <row r="60" spans="1:3" ht="15">
      <c r="A60" s="78" t="s">
        <v>1587</v>
      </c>
      <c r="B60" s="84" t="s">
        <v>291</v>
      </c>
      <c r="C60" s="78">
        <f>VLOOKUP(GroupVertices[[#This Row],[Vertex]],Vertices[],MATCH("ID",Vertices[[#Headers],[Vertex]:[Vertex Content Word Count]],0),FALSE)</f>
        <v>61</v>
      </c>
    </row>
    <row r="61" spans="1:3" ht="15">
      <c r="A61" s="78" t="s">
        <v>1587</v>
      </c>
      <c r="B61" s="84" t="s">
        <v>288</v>
      </c>
      <c r="C61" s="78">
        <f>VLOOKUP(GroupVertices[[#This Row],[Vertex]],Vertices[],MATCH("ID",Vertices[[#Headers],[Vertex]:[Vertex Content Word Count]],0),FALSE)</f>
        <v>55</v>
      </c>
    </row>
    <row r="62" spans="1:3" ht="15">
      <c r="A62" s="78" t="s">
        <v>1587</v>
      </c>
      <c r="B62" s="84" t="s">
        <v>286</v>
      </c>
      <c r="C62" s="78">
        <f>VLOOKUP(GroupVertices[[#This Row],[Vertex]],Vertices[],MATCH("ID",Vertices[[#Headers],[Vertex]:[Vertex Content Word Count]],0),FALSE)</f>
        <v>53</v>
      </c>
    </row>
    <row r="63" spans="1:3" ht="15">
      <c r="A63" s="78" t="s">
        <v>1587</v>
      </c>
      <c r="B63" s="84" t="s">
        <v>289</v>
      </c>
      <c r="C63" s="78">
        <f>VLOOKUP(GroupVertices[[#This Row],[Vertex]],Vertices[],MATCH("ID",Vertices[[#Headers],[Vertex]:[Vertex Content Word Count]],0),FALSE)</f>
        <v>58</v>
      </c>
    </row>
    <row r="64" spans="1:3" ht="15">
      <c r="A64" s="78" t="s">
        <v>1587</v>
      </c>
      <c r="B64" s="84" t="s">
        <v>290</v>
      </c>
      <c r="C64" s="78">
        <f>VLOOKUP(GroupVertices[[#This Row],[Vertex]],Vertices[],MATCH("ID",Vertices[[#Headers],[Vertex]:[Vertex Content Word Count]],0),FALSE)</f>
        <v>59</v>
      </c>
    </row>
    <row r="65" spans="1:3" ht="15">
      <c r="A65" s="78" t="s">
        <v>1587</v>
      </c>
      <c r="B65" s="84" t="s">
        <v>238</v>
      </c>
      <c r="C65" s="78">
        <f>VLOOKUP(GroupVertices[[#This Row],[Vertex]],Vertices[],MATCH("ID",Vertices[[#Headers],[Vertex]:[Vertex Content Word Count]],0),FALSE)</f>
        <v>56</v>
      </c>
    </row>
    <row r="66" spans="1:3" ht="15">
      <c r="A66" s="78" t="s">
        <v>1587</v>
      </c>
      <c r="B66" s="84" t="s">
        <v>239</v>
      </c>
      <c r="C66" s="78">
        <f>VLOOKUP(GroupVertices[[#This Row],[Vertex]],Vertices[],MATCH("ID",Vertices[[#Headers],[Vertex]:[Vertex Content Word Count]],0),FALSE)</f>
        <v>57</v>
      </c>
    </row>
    <row r="67" spans="1:3" ht="15">
      <c r="A67" s="78" t="s">
        <v>1587</v>
      </c>
      <c r="B67" s="84" t="s">
        <v>287</v>
      </c>
      <c r="C67" s="78">
        <f>VLOOKUP(GroupVertices[[#This Row],[Vertex]],Vertices[],MATCH("ID",Vertices[[#Headers],[Vertex]:[Vertex Content Word Count]],0),FALSE)</f>
        <v>54</v>
      </c>
    </row>
    <row r="68" spans="1:3" ht="15">
      <c r="A68" s="78" t="s">
        <v>1587</v>
      </c>
      <c r="B68" s="84" t="s">
        <v>237</v>
      </c>
      <c r="C68" s="78">
        <f>VLOOKUP(GroupVertices[[#This Row],[Vertex]],Vertices[],MATCH("ID",Vertices[[#Headers],[Vertex]:[Vertex Content Word Count]],0),FALSE)</f>
        <v>52</v>
      </c>
    </row>
    <row r="69" spans="1:3" ht="15">
      <c r="A69" s="78" t="s">
        <v>1587</v>
      </c>
      <c r="B69" s="84" t="s">
        <v>285</v>
      </c>
      <c r="C69" s="78">
        <f>VLOOKUP(GroupVertices[[#This Row],[Vertex]],Vertices[],MATCH("ID",Vertices[[#Headers],[Vertex]:[Vertex Content Word Count]],0),FALSE)</f>
        <v>51</v>
      </c>
    </row>
    <row r="70" spans="1:3" ht="15">
      <c r="A70" s="78" t="s">
        <v>1587</v>
      </c>
      <c r="B70" s="84" t="s">
        <v>284</v>
      </c>
      <c r="C70" s="78">
        <f>VLOOKUP(GroupVertices[[#This Row],[Vertex]],Vertices[],MATCH("ID",Vertices[[#Headers],[Vertex]:[Vertex Content Word Count]],0),FALSE)</f>
        <v>50</v>
      </c>
    </row>
    <row r="71" spans="1:3" ht="15">
      <c r="A71" s="78" t="s">
        <v>1587</v>
      </c>
      <c r="B71" s="84" t="s">
        <v>283</v>
      </c>
      <c r="C71" s="78">
        <f>VLOOKUP(GroupVertices[[#This Row],[Vertex]],Vertices[],MATCH("ID",Vertices[[#Headers],[Vertex]:[Vertex Content Word Count]],0),FALSE)</f>
        <v>49</v>
      </c>
    </row>
    <row r="72" spans="1:3" ht="15">
      <c r="A72" s="78" t="s">
        <v>1587</v>
      </c>
      <c r="B72" s="84" t="s">
        <v>282</v>
      </c>
      <c r="C72" s="78">
        <f>VLOOKUP(GroupVertices[[#This Row],[Vertex]],Vertices[],MATCH("ID",Vertices[[#Headers],[Vertex]:[Vertex Content Word Count]],0),FALSE)</f>
        <v>48</v>
      </c>
    </row>
    <row r="73" spans="1:3" ht="15">
      <c r="A73" s="78" t="s">
        <v>1588</v>
      </c>
      <c r="B73" s="84" t="s">
        <v>217</v>
      </c>
      <c r="C73" s="78">
        <f>VLOOKUP(GroupVertices[[#This Row],[Vertex]],Vertices[],MATCH("ID",Vertices[[#Headers],[Vertex]:[Vertex Content Word Count]],0),FALSE)</f>
        <v>21</v>
      </c>
    </row>
    <row r="74" spans="1:3" ht="15">
      <c r="A74" s="78" t="s">
        <v>1588</v>
      </c>
      <c r="B74" s="84" t="s">
        <v>218</v>
      </c>
      <c r="C74" s="78">
        <f>VLOOKUP(GroupVertices[[#This Row],[Vertex]],Vertices[],MATCH("ID",Vertices[[#Headers],[Vertex]:[Vertex Content Word Count]],0),FALSE)</f>
        <v>22</v>
      </c>
    </row>
    <row r="75" spans="1:3" ht="15">
      <c r="A75" s="78" t="s">
        <v>1588</v>
      </c>
      <c r="B75" s="84" t="s">
        <v>219</v>
      </c>
      <c r="C75" s="78">
        <f>VLOOKUP(GroupVertices[[#This Row],[Vertex]],Vertices[],MATCH("ID",Vertices[[#Headers],[Vertex]:[Vertex Content Word Count]],0),FALSE)</f>
        <v>23</v>
      </c>
    </row>
    <row r="76" spans="1:3" ht="15">
      <c r="A76" s="78" t="s">
        <v>1588</v>
      </c>
      <c r="B76" s="84" t="s">
        <v>220</v>
      </c>
      <c r="C76" s="78">
        <f>VLOOKUP(GroupVertices[[#This Row],[Vertex]],Vertices[],MATCH("ID",Vertices[[#Headers],[Vertex]:[Vertex Content Word Count]],0),FALSE)</f>
        <v>24</v>
      </c>
    </row>
    <row r="77" spans="1:3" ht="15">
      <c r="A77" s="78" t="s">
        <v>1588</v>
      </c>
      <c r="B77" s="84" t="s">
        <v>231</v>
      </c>
      <c r="C77" s="78">
        <f>VLOOKUP(GroupVertices[[#This Row],[Vertex]],Vertices[],MATCH("ID",Vertices[[#Headers],[Vertex]:[Vertex Content Word Count]],0),FALSE)</f>
        <v>41</v>
      </c>
    </row>
    <row r="78" spans="1:3" ht="15">
      <c r="A78" s="78" t="s">
        <v>1588</v>
      </c>
      <c r="B78" s="84" t="s">
        <v>233</v>
      </c>
      <c r="C78" s="78">
        <f>VLOOKUP(GroupVertices[[#This Row],[Vertex]],Vertices[],MATCH("ID",Vertices[[#Headers],[Vertex]:[Vertex Content Word Count]],0),FALSE)</f>
        <v>44</v>
      </c>
    </row>
    <row r="79" spans="1:3" ht="15">
      <c r="A79" s="78" t="s">
        <v>1588</v>
      </c>
      <c r="B79" s="84" t="s">
        <v>249</v>
      </c>
      <c r="C79" s="78">
        <f>VLOOKUP(GroupVertices[[#This Row],[Vertex]],Vertices[],MATCH("ID",Vertices[[#Headers],[Vertex]:[Vertex Content Word Count]],0),FALSE)</f>
        <v>70</v>
      </c>
    </row>
    <row r="80" spans="1:3" ht="15">
      <c r="A80" s="78" t="s">
        <v>1588</v>
      </c>
      <c r="B80" s="84" t="s">
        <v>251</v>
      </c>
      <c r="C80" s="78">
        <f>VLOOKUP(GroupVertices[[#This Row],[Vertex]],Vertices[],MATCH("ID",Vertices[[#Headers],[Vertex]:[Vertex Content Word Count]],0),FALSE)</f>
        <v>73</v>
      </c>
    </row>
    <row r="81" spans="1:3" ht="15">
      <c r="A81" s="78" t="s">
        <v>1588</v>
      </c>
      <c r="B81" s="84" t="s">
        <v>740</v>
      </c>
      <c r="C81" s="78">
        <f>VLOOKUP(GroupVertices[[#This Row],[Vertex]],Vertices[],MATCH("ID",Vertices[[#Headers],[Vertex]:[Vertex Content Word Count]],0),FALSE)</f>
        <v>112</v>
      </c>
    </row>
    <row r="82" spans="1:3" ht="15">
      <c r="A82" s="78" t="s">
        <v>1588</v>
      </c>
      <c r="B82" s="84" t="s">
        <v>741</v>
      </c>
      <c r="C82" s="78">
        <f>VLOOKUP(GroupVertices[[#This Row],[Vertex]],Vertices[],MATCH("ID",Vertices[[#Headers],[Vertex]:[Vertex Content Word Count]],0),FALSE)</f>
        <v>113</v>
      </c>
    </row>
    <row r="83" spans="1:3" ht="15">
      <c r="A83" s="78" t="s">
        <v>1588</v>
      </c>
      <c r="B83" s="84" t="s">
        <v>742</v>
      </c>
      <c r="C83" s="78">
        <f>VLOOKUP(GroupVertices[[#This Row],[Vertex]],Vertices[],MATCH("ID",Vertices[[#Headers],[Vertex]:[Vertex Content Word Count]],0),FALSE)</f>
        <v>114</v>
      </c>
    </row>
    <row r="84" spans="1:3" ht="15">
      <c r="A84" s="78" t="s">
        <v>1589</v>
      </c>
      <c r="B84" s="84" t="s">
        <v>292</v>
      </c>
      <c r="C84" s="78">
        <f>VLOOKUP(GroupVertices[[#This Row],[Vertex]],Vertices[],MATCH("ID",Vertices[[#Headers],[Vertex]:[Vertex Content Word Count]],0),FALSE)</f>
        <v>64</v>
      </c>
    </row>
    <row r="85" spans="1:3" ht="15">
      <c r="A85" s="78" t="s">
        <v>1589</v>
      </c>
      <c r="B85" s="84" t="s">
        <v>248</v>
      </c>
      <c r="C85" s="78">
        <f>VLOOKUP(GroupVertices[[#This Row],[Vertex]],Vertices[],MATCH("ID",Vertices[[#Headers],[Vertex]:[Vertex Content Word Count]],0),FALSE)</f>
        <v>69</v>
      </c>
    </row>
    <row r="86" spans="1:3" ht="15">
      <c r="A86" s="78" t="s">
        <v>1589</v>
      </c>
      <c r="B86" s="84" t="s">
        <v>246</v>
      </c>
      <c r="C86" s="78">
        <f>VLOOKUP(GroupVertices[[#This Row],[Vertex]],Vertices[],MATCH("ID",Vertices[[#Headers],[Vertex]:[Vertex Content Word Count]],0),FALSE)</f>
        <v>62</v>
      </c>
    </row>
    <row r="87" spans="1:3" ht="15">
      <c r="A87" s="78" t="s">
        <v>1589</v>
      </c>
      <c r="B87" s="84" t="s">
        <v>247</v>
      </c>
      <c r="C87" s="78">
        <f>VLOOKUP(GroupVertices[[#This Row],[Vertex]],Vertices[],MATCH("ID",Vertices[[#Headers],[Vertex]:[Vertex Content Word Count]],0),FALSE)</f>
        <v>65</v>
      </c>
    </row>
    <row r="88" spans="1:3" ht="15">
      <c r="A88" s="78" t="s">
        <v>1589</v>
      </c>
      <c r="B88" s="84" t="s">
        <v>245</v>
      </c>
      <c r="C88" s="78">
        <f>VLOOKUP(GroupVertices[[#This Row],[Vertex]],Vertices[],MATCH("ID",Vertices[[#Headers],[Vertex]:[Vertex Content Word Count]],0),FALSE)</f>
        <v>13</v>
      </c>
    </row>
    <row r="89" spans="1:3" ht="15">
      <c r="A89" s="78" t="s">
        <v>1589</v>
      </c>
      <c r="B89" s="84" t="s">
        <v>242</v>
      </c>
      <c r="C89" s="78">
        <f>VLOOKUP(GroupVertices[[#This Row],[Vertex]],Vertices[],MATCH("ID",Vertices[[#Headers],[Vertex]:[Vertex Content Word Count]],0),FALSE)</f>
        <v>66</v>
      </c>
    </row>
    <row r="90" spans="1:3" ht="15">
      <c r="A90" s="78" t="s">
        <v>1589</v>
      </c>
      <c r="B90" s="84" t="s">
        <v>241</v>
      </c>
      <c r="C90" s="78">
        <f>VLOOKUP(GroupVertices[[#This Row],[Vertex]],Vertices[],MATCH("ID",Vertices[[#Headers],[Vertex]:[Vertex Content Word Count]],0),FALSE)</f>
        <v>63</v>
      </c>
    </row>
    <row r="91" spans="1:3" ht="15">
      <c r="A91" s="78" t="s">
        <v>1590</v>
      </c>
      <c r="B91" s="84" t="s">
        <v>212</v>
      </c>
      <c r="C91" s="78">
        <f>VLOOKUP(GroupVertices[[#This Row],[Vertex]],Vertices[],MATCH("ID",Vertices[[#Headers],[Vertex]:[Vertex Content Word Count]],0),FALSE)</f>
        <v>3</v>
      </c>
    </row>
    <row r="92" spans="1:3" ht="15">
      <c r="A92" s="78" t="s">
        <v>1590</v>
      </c>
      <c r="B92" s="84" t="s">
        <v>213</v>
      </c>
      <c r="C92" s="78">
        <f>VLOOKUP(GroupVertices[[#This Row],[Vertex]],Vertices[],MATCH("ID",Vertices[[#Headers],[Vertex]:[Vertex Content Word Count]],0),FALSE)</f>
        <v>6</v>
      </c>
    </row>
    <row r="93" spans="1:3" ht="15">
      <c r="A93" s="78" t="s">
        <v>1590</v>
      </c>
      <c r="B93" s="84" t="s">
        <v>269</v>
      </c>
      <c r="C93" s="78">
        <f>VLOOKUP(GroupVertices[[#This Row],[Vertex]],Vertices[],MATCH("ID",Vertices[[#Headers],[Vertex]:[Vertex Content Word Count]],0),FALSE)</f>
        <v>9</v>
      </c>
    </row>
    <row r="94" spans="1:3" ht="15">
      <c r="A94" s="78" t="s">
        <v>1590</v>
      </c>
      <c r="B94" s="84" t="s">
        <v>268</v>
      </c>
      <c r="C94" s="78">
        <f>VLOOKUP(GroupVertices[[#This Row],[Vertex]],Vertices[],MATCH("ID",Vertices[[#Headers],[Vertex]:[Vertex Content Word Count]],0),FALSE)</f>
        <v>8</v>
      </c>
    </row>
    <row r="95" spans="1:3" ht="15">
      <c r="A95" s="78" t="s">
        <v>1590</v>
      </c>
      <c r="B95" s="84" t="s">
        <v>267</v>
      </c>
      <c r="C95" s="78">
        <f>VLOOKUP(GroupVertices[[#This Row],[Vertex]],Vertices[],MATCH("ID",Vertices[[#Headers],[Vertex]:[Vertex Content Word Count]],0),FALSE)</f>
        <v>7</v>
      </c>
    </row>
    <row r="96" spans="1:3" ht="15">
      <c r="A96" s="78" t="s">
        <v>1590</v>
      </c>
      <c r="B96" s="84" t="s">
        <v>266</v>
      </c>
      <c r="C96" s="78">
        <f>VLOOKUP(GroupVertices[[#This Row],[Vertex]],Vertices[],MATCH("ID",Vertices[[#Headers],[Vertex]:[Vertex Content Word Count]],0),FALSE)</f>
        <v>5</v>
      </c>
    </row>
    <row r="97" spans="1:3" ht="15">
      <c r="A97" s="78" t="s">
        <v>1590</v>
      </c>
      <c r="B97" s="84" t="s">
        <v>265</v>
      </c>
      <c r="C97" s="78">
        <f>VLOOKUP(GroupVertices[[#This Row],[Vertex]],Vertices[],MATCH("ID",Vertices[[#Headers],[Vertex]:[Vertex Content Word Count]],0),FALSE)</f>
        <v>4</v>
      </c>
    </row>
    <row r="98" spans="1:3" ht="15">
      <c r="A98" s="78" t="s">
        <v>1591</v>
      </c>
      <c r="B98" s="84" t="s">
        <v>215</v>
      </c>
      <c r="C98" s="78">
        <f>VLOOKUP(GroupVertices[[#This Row],[Vertex]],Vertices[],MATCH("ID",Vertices[[#Headers],[Vertex]:[Vertex Content Word Count]],0),FALSE)</f>
        <v>14</v>
      </c>
    </row>
    <row r="99" spans="1:3" ht="15">
      <c r="A99" s="78" t="s">
        <v>1591</v>
      </c>
      <c r="B99" s="84" t="s">
        <v>273</v>
      </c>
      <c r="C99" s="78">
        <f>VLOOKUP(GroupVertices[[#This Row],[Vertex]],Vertices[],MATCH("ID",Vertices[[#Headers],[Vertex]:[Vertex Content Word Count]],0),FALSE)</f>
        <v>18</v>
      </c>
    </row>
    <row r="100" spans="1:3" ht="15">
      <c r="A100" s="78" t="s">
        <v>1591</v>
      </c>
      <c r="B100" s="84" t="s">
        <v>272</v>
      </c>
      <c r="C100" s="78">
        <f>VLOOKUP(GroupVertices[[#This Row],[Vertex]],Vertices[],MATCH("ID",Vertices[[#Headers],[Vertex]:[Vertex Content Word Count]],0),FALSE)</f>
        <v>17</v>
      </c>
    </row>
    <row r="101" spans="1:3" ht="15">
      <c r="A101" s="78" t="s">
        <v>1591</v>
      </c>
      <c r="B101" s="84" t="s">
        <v>271</v>
      </c>
      <c r="C101" s="78">
        <f>VLOOKUP(GroupVertices[[#This Row],[Vertex]],Vertices[],MATCH("ID",Vertices[[#Headers],[Vertex]:[Vertex Content Word Count]],0),FALSE)</f>
        <v>16</v>
      </c>
    </row>
    <row r="102" spans="1:3" ht="15">
      <c r="A102" s="78" t="s">
        <v>1591</v>
      </c>
      <c r="B102" s="84" t="s">
        <v>270</v>
      </c>
      <c r="C102" s="78">
        <f>VLOOKUP(GroupVertices[[#This Row],[Vertex]],Vertices[],MATCH("ID",Vertices[[#Headers],[Vertex]:[Vertex Content Word Count]],0),FALSE)</f>
        <v>15</v>
      </c>
    </row>
    <row r="103" spans="1:3" ht="15">
      <c r="A103" s="78" t="s">
        <v>1592</v>
      </c>
      <c r="B103" s="84" t="s">
        <v>227</v>
      </c>
      <c r="C103" s="78">
        <f>VLOOKUP(GroupVertices[[#This Row],[Vertex]],Vertices[],MATCH("ID",Vertices[[#Headers],[Vertex]:[Vertex Content Word Count]],0),FALSE)</f>
        <v>32</v>
      </c>
    </row>
    <row r="104" spans="1:3" ht="15">
      <c r="A104" s="78" t="s">
        <v>1592</v>
      </c>
      <c r="B104" s="84" t="s">
        <v>278</v>
      </c>
      <c r="C104" s="78">
        <f>VLOOKUP(GroupVertices[[#This Row],[Vertex]],Vertices[],MATCH("ID",Vertices[[#Headers],[Vertex]:[Vertex Content Word Count]],0),FALSE)</f>
        <v>35</v>
      </c>
    </row>
    <row r="105" spans="1:3" ht="15">
      <c r="A105" s="78" t="s">
        <v>1592</v>
      </c>
      <c r="B105" s="84" t="s">
        <v>277</v>
      </c>
      <c r="C105" s="78">
        <f>VLOOKUP(GroupVertices[[#This Row],[Vertex]],Vertices[],MATCH("ID",Vertices[[#Headers],[Vertex]:[Vertex Content Word Count]],0),FALSE)</f>
        <v>34</v>
      </c>
    </row>
    <row r="106" spans="1:3" ht="15">
      <c r="A106" s="78" t="s">
        <v>1592</v>
      </c>
      <c r="B106" s="84" t="s">
        <v>276</v>
      </c>
      <c r="C106" s="78">
        <f>VLOOKUP(GroupVertices[[#This Row],[Vertex]],Vertices[],MATCH("ID",Vertices[[#Headers],[Vertex]:[Vertex Content Word Count]],0),FALSE)</f>
        <v>33</v>
      </c>
    </row>
    <row r="107" spans="1:3" ht="15">
      <c r="A107" s="78" t="s">
        <v>1593</v>
      </c>
      <c r="B107" s="84" t="s">
        <v>228</v>
      </c>
      <c r="C107" s="78">
        <f>VLOOKUP(GroupVertices[[#This Row],[Vertex]],Vertices[],MATCH("ID",Vertices[[#Headers],[Vertex]:[Vertex Content Word Count]],0),FALSE)</f>
        <v>36</v>
      </c>
    </row>
    <row r="108" spans="1:3" ht="15">
      <c r="A108" s="78" t="s">
        <v>1593</v>
      </c>
      <c r="B108" s="84" t="s">
        <v>280</v>
      </c>
      <c r="C108" s="78">
        <f>VLOOKUP(GroupVertices[[#This Row],[Vertex]],Vertices[],MATCH("ID",Vertices[[#Headers],[Vertex]:[Vertex Content Word Count]],0),FALSE)</f>
        <v>38</v>
      </c>
    </row>
    <row r="109" spans="1:3" ht="15">
      <c r="A109" s="78" t="s">
        <v>1593</v>
      </c>
      <c r="B109" s="84" t="s">
        <v>279</v>
      </c>
      <c r="C109" s="78">
        <f>VLOOKUP(GroupVertices[[#This Row],[Vertex]],Vertices[],MATCH("ID",Vertices[[#Headers],[Vertex]:[Vertex Content Word Count]],0),FALSE)</f>
        <v>37</v>
      </c>
    </row>
    <row r="110" spans="1:3" ht="15">
      <c r="A110" s="78" t="s">
        <v>1594</v>
      </c>
      <c r="B110" s="84" t="s">
        <v>235</v>
      </c>
      <c r="C110" s="78">
        <f>VLOOKUP(GroupVertices[[#This Row],[Vertex]],Vertices[],MATCH("ID",Vertices[[#Headers],[Vertex]:[Vertex Content Word Count]],0),FALSE)</f>
        <v>46</v>
      </c>
    </row>
    <row r="111" spans="1:3" ht="15">
      <c r="A111" s="78" t="s">
        <v>1594</v>
      </c>
      <c r="B111" s="84" t="s">
        <v>234</v>
      </c>
      <c r="C111" s="78">
        <f>VLOOKUP(GroupVertices[[#This Row],[Vertex]],Vertices[],MATCH("ID",Vertices[[#Headers],[Vertex]:[Vertex Content Word Count]],0),FALSE)</f>
        <v>45</v>
      </c>
    </row>
    <row r="112" spans="1:3" ht="15">
      <c r="A112" s="78" t="s">
        <v>1595</v>
      </c>
      <c r="B112" s="84" t="s">
        <v>223</v>
      </c>
      <c r="C112" s="78">
        <f>VLOOKUP(GroupVertices[[#This Row],[Vertex]],Vertices[],MATCH("ID",Vertices[[#Headers],[Vertex]:[Vertex Content Word Count]],0),FALSE)</f>
        <v>28</v>
      </c>
    </row>
    <row r="113" spans="1:3" ht="15">
      <c r="A113" s="78" t="s">
        <v>1595</v>
      </c>
      <c r="B113" s="84" t="s">
        <v>222</v>
      </c>
      <c r="C113" s="78">
        <f>VLOOKUP(GroupVertices[[#This Row],[Vertex]],Vertices[],MATCH("ID",Vertices[[#Headers],[Vertex]:[Vertex Content Word Count]],0),FALSE)</f>
        <v>27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2218</v>
      </c>
      <c r="B2" s="34" t="s">
        <v>1546</v>
      </c>
      <c r="D2" s="31">
        <f>MIN(Vertices[Degree])</f>
        <v>0</v>
      </c>
      <c r="E2" s="3">
        <f>COUNTIF(Vertices[Degree],"&gt;= "&amp;D2)-COUNTIF(Vertices[Degree],"&gt;="&amp;D3)</f>
        <v>0</v>
      </c>
      <c r="F2" s="37">
        <f>MIN(Vertices[In-Degree])</f>
        <v>0</v>
      </c>
      <c r="G2" s="38">
        <f>COUNTIF(Vertices[In-Degree],"&gt;= "&amp;F2)-COUNTIF(Vertices[In-Degree],"&gt;="&amp;F3)</f>
        <v>25</v>
      </c>
      <c r="H2" s="37">
        <f>MIN(Vertices[Out-Degree])</f>
        <v>0</v>
      </c>
      <c r="I2" s="38">
        <f>COUNTIF(Vertices[Out-Degree],"&gt;= "&amp;H2)-COUNTIF(Vertices[Out-Degree],"&gt;="&amp;H3)</f>
        <v>59</v>
      </c>
      <c r="J2" s="37">
        <f>MIN(Vertices[Betweenness Centrality])</f>
        <v>0</v>
      </c>
      <c r="K2" s="38">
        <f>COUNTIF(Vertices[Betweenness Centrality],"&gt;= "&amp;J2)-COUNTIF(Vertices[Betweenness Centrality],"&gt;="&amp;J3)</f>
        <v>98</v>
      </c>
      <c r="L2" s="37">
        <f>MIN(Vertices[Closeness Centrality])</f>
        <v>0</v>
      </c>
      <c r="M2" s="38">
        <f>COUNTIF(Vertices[Closeness Centrality],"&gt;= "&amp;L2)-COUNTIF(Vertices[Closeness Centrality],"&gt;="&amp;L3)</f>
        <v>104</v>
      </c>
      <c r="N2" s="37">
        <f>MIN(Vertices[Eigenvector Centrality])</f>
        <v>0</v>
      </c>
      <c r="O2" s="38">
        <f>COUNTIF(Vertices[Eigenvector Centrality],"&gt;= "&amp;N2)-COUNTIF(Vertices[Eigenvector Centrality],"&gt;="&amp;N3)</f>
        <v>23</v>
      </c>
      <c r="P2" s="37">
        <f>MIN(Vertices[PageRank])</f>
        <v>0</v>
      </c>
      <c r="Q2" s="38">
        <f>COUNTIF(Vertices[PageRank],"&gt;= "&amp;P2)-COUNTIF(Vertices[PageRank],"&gt;="&amp;P3)</f>
        <v>3</v>
      </c>
      <c r="R2" s="37">
        <f>MIN(Vertices[Clustering Coefficient])</f>
        <v>0</v>
      </c>
      <c r="S2" s="43">
        <f>COUNTIF(Vertices[Clustering Coefficient],"&gt;= "&amp;R2)-COUNTIF(Vertices[Clustering Coefficient],"&gt;="&amp;R3)</f>
        <v>70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0.5272727272727272</v>
      </c>
      <c r="G3" s="40">
        <f>COUNTIF(Vertices[In-Degree],"&gt;= "&amp;F3)-COUNTIF(Vertices[In-Degree],"&gt;="&amp;F4)</f>
        <v>59</v>
      </c>
      <c r="H3" s="39">
        <f aca="true" t="shared" si="3" ref="H3:H26">H2+($H$57-$H$2)/BinDivisor</f>
        <v>0.509090909090909</v>
      </c>
      <c r="I3" s="40">
        <f>COUNTIF(Vertices[Out-Degree],"&gt;= "&amp;H3)-COUNTIF(Vertices[Out-Degree],"&gt;="&amp;H4)</f>
        <v>20</v>
      </c>
      <c r="J3" s="39">
        <f aca="true" t="shared" si="4" ref="J3:J26">J2+($J$57-$J$2)/BinDivisor</f>
        <v>117.07903096363637</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0.0016931454545454545</v>
      </c>
      <c r="O3" s="40">
        <f>COUNTIF(Vertices[Eigenvector Centrality],"&gt;= "&amp;N3)-COUNTIF(Vertices[Eigenvector Centrality],"&gt;="&amp;N4)</f>
        <v>34</v>
      </c>
      <c r="P3" s="39">
        <f aca="true" t="shared" si="7" ref="P3:P26">P2+($P$57-$P$2)/BinDivisor</f>
        <v>0.21275130909090909</v>
      </c>
      <c r="Q3" s="40">
        <f>COUNTIF(Vertices[PageRank],"&gt;= "&amp;P3)-COUNTIF(Vertices[PageRank],"&gt;="&amp;P4)</f>
        <v>11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112</v>
      </c>
      <c r="D4" s="32">
        <f t="shared" si="1"/>
        <v>0</v>
      </c>
      <c r="E4" s="3">
        <f>COUNTIF(Vertices[Degree],"&gt;= "&amp;D4)-COUNTIF(Vertices[Degree],"&gt;="&amp;D5)</f>
        <v>0</v>
      </c>
      <c r="F4" s="37">
        <f t="shared" si="2"/>
        <v>1.0545454545454545</v>
      </c>
      <c r="G4" s="38">
        <f>COUNTIF(Vertices[In-Degree],"&gt;= "&amp;F4)-COUNTIF(Vertices[In-Degree],"&gt;="&amp;F5)</f>
        <v>0</v>
      </c>
      <c r="H4" s="37">
        <f t="shared" si="3"/>
        <v>1.018181818181818</v>
      </c>
      <c r="I4" s="38">
        <f>COUNTIF(Vertices[Out-Degree],"&gt;= "&amp;H4)-COUNTIF(Vertices[Out-Degree],"&gt;="&amp;H5)</f>
        <v>0</v>
      </c>
      <c r="J4" s="37">
        <f t="shared" si="4"/>
        <v>234.15806192727274</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0.003386290909090909</v>
      </c>
      <c r="O4" s="38">
        <f>COUNTIF(Vertices[Eigenvector Centrality],"&gt;= "&amp;N4)-COUNTIF(Vertices[Eigenvector Centrality],"&gt;="&amp;N5)</f>
        <v>9</v>
      </c>
      <c r="P4" s="37">
        <f t="shared" si="7"/>
        <v>0.42550261818181817</v>
      </c>
      <c r="Q4" s="38">
        <f>COUNTIF(Vertices[PageRank],"&gt;= "&amp;P4)-COUNTIF(Vertices[PageRank],"&gt;="&amp;P5)</f>
        <v>48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1.5818181818181816</v>
      </c>
      <c r="G5" s="40">
        <f>COUNTIF(Vertices[In-Degree],"&gt;= "&amp;F5)-COUNTIF(Vertices[In-Degree],"&gt;="&amp;F6)</f>
        <v>16</v>
      </c>
      <c r="H5" s="39">
        <f t="shared" si="3"/>
        <v>1.5272727272727271</v>
      </c>
      <c r="I5" s="40">
        <f>COUNTIF(Vertices[Out-Degree],"&gt;= "&amp;H5)-COUNTIF(Vertices[Out-Degree],"&gt;="&amp;H6)</f>
        <v>7</v>
      </c>
      <c r="J5" s="39">
        <f t="shared" si="4"/>
        <v>351.23709289090914</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0.005079436363636364</v>
      </c>
      <c r="O5" s="40">
        <f>COUNTIF(Vertices[Eigenvector Centrality],"&gt;= "&amp;N5)-COUNTIF(Vertices[Eigenvector Centrality],"&gt;="&amp;N6)</f>
        <v>0</v>
      </c>
      <c r="P5" s="39">
        <f t="shared" si="7"/>
        <v>0.6382539272727272</v>
      </c>
      <c r="Q5" s="40">
        <f>COUNTIF(Vertices[PageRank],"&gt;= "&amp;P5)-COUNTIF(Vertices[PageRank],"&gt;="&amp;P6)</f>
        <v>13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172</v>
      </c>
      <c r="D6" s="32">
        <f t="shared" si="1"/>
        <v>0</v>
      </c>
      <c r="E6" s="3">
        <f>COUNTIF(Vertices[Degree],"&gt;= "&amp;D6)-COUNTIF(Vertices[Degree],"&gt;="&amp;D7)</f>
        <v>0</v>
      </c>
      <c r="F6" s="37">
        <f t="shared" si="2"/>
        <v>2.109090909090909</v>
      </c>
      <c r="G6" s="38">
        <f>COUNTIF(Vertices[In-Degree],"&gt;= "&amp;F6)-COUNTIF(Vertices[In-Degree],"&gt;="&amp;F7)</f>
        <v>0</v>
      </c>
      <c r="H6" s="37">
        <f t="shared" si="3"/>
        <v>2.036363636363636</v>
      </c>
      <c r="I6" s="38">
        <f>COUNTIF(Vertices[Out-Degree],"&gt;= "&amp;H6)-COUNTIF(Vertices[Out-Degree],"&gt;="&amp;H7)</f>
        <v>0</v>
      </c>
      <c r="J6" s="37">
        <f t="shared" si="4"/>
        <v>468.3161238545455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0.006772581818181818</v>
      </c>
      <c r="O6" s="38">
        <f>COUNTIF(Vertices[Eigenvector Centrality],"&gt;= "&amp;N6)-COUNTIF(Vertices[Eigenvector Centrality],"&gt;="&amp;N7)</f>
        <v>1</v>
      </c>
      <c r="P6" s="37">
        <f t="shared" si="7"/>
        <v>0.8510052363636363</v>
      </c>
      <c r="Q6" s="38">
        <f>COUNTIF(Vertices[PageRank],"&gt;= "&amp;P6)-COUNTIF(Vertices[PageRank],"&gt;="&amp;P7)</f>
        <v>15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42</v>
      </c>
      <c r="D7" s="32">
        <f t="shared" si="1"/>
        <v>0</v>
      </c>
      <c r="E7" s="3">
        <f>COUNTIF(Vertices[Degree],"&gt;= "&amp;D7)-COUNTIF(Vertices[Degree],"&gt;="&amp;D8)</f>
        <v>0</v>
      </c>
      <c r="F7" s="39">
        <f t="shared" si="2"/>
        <v>2.6363636363636362</v>
      </c>
      <c r="G7" s="40">
        <f>COUNTIF(Vertices[In-Degree],"&gt;= "&amp;F7)-COUNTIF(Vertices[In-Degree],"&gt;="&amp;F8)</f>
        <v>3</v>
      </c>
      <c r="H7" s="39">
        <f t="shared" si="3"/>
        <v>2.545454545454545</v>
      </c>
      <c r="I7" s="40">
        <f>COUNTIF(Vertices[Out-Degree],"&gt;= "&amp;H7)-COUNTIF(Vertices[Out-Degree],"&gt;="&amp;H8)</f>
        <v>11</v>
      </c>
      <c r="J7" s="39">
        <f t="shared" si="4"/>
        <v>585.3951548181818</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0.008465727272727272</v>
      </c>
      <c r="O7" s="40">
        <f>COUNTIF(Vertices[Eigenvector Centrality],"&gt;= "&amp;N7)-COUNTIF(Vertices[Eigenvector Centrality],"&gt;="&amp;N8)</f>
        <v>3</v>
      </c>
      <c r="P7" s="39">
        <f t="shared" si="7"/>
        <v>1.0637565454545455</v>
      </c>
      <c r="Q7" s="40">
        <f>COUNTIF(Vertices[PageRank],"&gt;= "&amp;P7)-COUNTIF(Vertices[PageRank],"&gt;="&amp;P8)</f>
        <v>5</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214</v>
      </c>
      <c r="D8" s="32">
        <f t="shared" si="1"/>
        <v>0</v>
      </c>
      <c r="E8" s="3">
        <f>COUNTIF(Vertices[Degree],"&gt;= "&amp;D8)-COUNTIF(Vertices[Degree],"&gt;="&amp;D9)</f>
        <v>0</v>
      </c>
      <c r="F8" s="37">
        <f t="shared" si="2"/>
        <v>3.1636363636363636</v>
      </c>
      <c r="G8" s="38">
        <f>COUNTIF(Vertices[In-Degree],"&gt;= "&amp;F8)-COUNTIF(Vertices[In-Degree],"&gt;="&amp;F9)</f>
        <v>0</v>
      </c>
      <c r="H8" s="37">
        <f t="shared" si="3"/>
        <v>3.054545454545454</v>
      </c>
      <c r="I8" s="38">
        <f>COUNTIF(Vertices[Out-Degree],"&gt;= "&amp;H8)-COUNTIF(Vertices[Out-Degree],"&gt;="&amp;H9)</f>
        <v>0</v>
      </c>
      <c r="J8" s="37">
        <f t="shared" si="4"/>
        <v>702.4741857818182</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0.010158872727272727</v>
      </c>
      <c r="O8" s="38">
        <f>COUNTIF(Vertices[Eigenvector Centrality],"&gt;= "&amp;N8)-COUNTIF(Vertices[Eigenvector Centrality],"&gt;="&amp;N9)</f>
        <v>1</v>
      </c>
      <c r="P8" s="37">
        <f t="shared" si="7"/>
        <v>1.2765078545454545</v>
      </c>
      <c r="Q8" s="38">
        <f>COUNTIF(Vertices[PageRank],"&gt;= "&amp;P8)-COUNTIF(Vertices[PageRank],"&gt;="&amp;P9)</f>
        <v>4</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3.690909090909091</v>
      </c>
      <c r="G9" s="40">
        <f>COUNTIF(Vertices[In-Degree],"&gt;= "&amp;F9)-COUNTIF(Vertices[In-Degree],"&gt;="&amp;F10)</f>
        <v>1</v>
      </c>
      <c r="H9" s="39">
        <f t="shared" si="3"/>
        <v>3.5636363636363626</v>
      </c>
      <c r="I9" s="40">
        <f>COUNTIF(Vertices[Out-Degree],"&gt;= "&amp;H9)-COUNTIF(Vertices[Out-Degree],"&gt;="&amp;H10)</f>
        <v>6</v>
      </c>
      <c r="J9" s="39">
        <f t="shared" si="4"/>
        <v>819.5532167454545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0.011852018181818183</v>
      </c>
      <c r="O9" s="40">
        <f>COUNTIF(Vertices[Eigenvector Centrality],"&gt;= "&amp;N9)-COUNTIF(Vertices[Eigenvector Centrality],"&gt;="&amp;N10)</f>
        <v>10</v>
      </c>
      <c r="P9" s="39">
        <f t="shared" si="7"/>
        <v>1.4892591636363635</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2219</v>
      </c>
      <c r="B10" s="34">
        <v>3</v>
      </c>
      <c r="D10" s="32">
        <f t="shared" si="1"/>
        <v>0</v>
      </c>
      <c r="E10" s="3">
        <f>COUNTIF(Vertices[Degree],"&gt;= "&amp;D10)-COUNTIF(Vertices[Degree],"&gt;="&amp;D11)</f>
        <v>0</v>
      </c>
      <c r="F10" s="37">
        <f t="shared" si="2"/>
        <v>4.218181818181818</v>
      </c>
      <c r="G10" s="38">
        <f>COUNTIF(Vertices[In-Degree],"&gt;= "&amp;F10)-COUNTIF(Vertices[In-Degree],"&gt;="&amp;F11)</f>
        <v>0</v>
      </c>
      <c r="H10" s="37">
        <f t="shared" si="3"/>
        <v>4.072727272727271</v>
      </c>
      <c r="I10" s="38">
        <f>COUNTIF(Vertices[Out-Degree],"&gt;= "&amp;H10)-COUNTIF(Vertices[Out-Degree],"&gt;="&amp;H11)</f>
        <v>0</v>
      </c>
      <c r="J10" s="37">
        <f t="shared" si="4"/>
        <v>936.6322477090908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0.013545163636363638</v>
      </c>
      <c r="O10" s="38">
        <f>COUNTIF(Vertices[Eigenvector Centrality],"&gt;= "&amp;N10)-COUNTIF(Vertices[Eigenvector Centrality],"&gt;="&amp;N11)</f>
        <v>7</v>
      </c>
      <c r="P10" s="37">
        <f t="shared" si="7"/>
        <v>1.7020104727272725</v>
      </c>
      <c r="Q10" s="38">
        <f>COUNTIF(Vertices[PageRank],"&gt;= "&amp;P10)-COUNTIF(Vertices[PageRank],"&gt;="&amp;P11)</f>
        <v>3</v>
      </c>
      <c r="R10" s="37">
        <f t="shared" si="8"/>
        <v>0.14545454545454548</v>
      </c>
      <c r="S10" s="43">
        <f>COUNTIF(Vertices[Clustering Coefficient],"&gt;= "&amp;R10)-COUNTIF(Vertices[Clustering Coefficient],"&gt;="&amp;R11)</f>
        <v>2</v>
      </c>
      <c r="T10" s="37" t="e">
        <f ca="1" t="shared" si="9"/>
        <v>#REF!</v>
      </c>
      <c r="U10" s="38" t="e">
        <f ca="1" t="shared" si="0"/>
        <v>#REF!</v>
      </c>
    </row>
    <row r="11" spans="1:21" ht="15">
      <c r="A11" s="123"/>
      <c r="B11" s="123"/>
      <c r="D11" s="32">
        <f t="shared" si="1"/>
        <v>0</v>
      </c>
      <c r="E11" s="3">
        <f>COUNTIF(Vertices[Degree],"&gt;= "&amp;D11)-COUNTIF(Vertices[Degree],"&gt;="&amp;D12)</f>
        <v>0</v>
      </c>
      <c r="F11" s="39">
        <f t="shared" si="2"/>
        <v>4.745454545454545</v>
      </c>
      <c r="G11" s="40">
        <f>COUNTIF(Vertices[In-Degree],"&gt;= "&amp;F11)-COUNTIF(Vertices[In-Degree],"&gt;="&amp;F12)</f>
        <v>3</v>
      </c>
      <c r="H11" s="39">
        <f t="shared" si="3"/>
        <v>4.58181818181818</v>
      </c>
      <c r="I11" s="40">
        <f>COUNTIF(Vertices[Out-Degree],"&gt;= "&amp;H11)-COUNTIF(Vertices[Out-Degree],"&gt;="&amp;H12)</f>
        <v>2</v>
      </c>
      <c r="J11" s="39">
        <f t="shared" si="4"/>
        <v>1053.7112786727273</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0.015238309090909093</v>
      </c>
      <c r="O11" s="40">
        <f>COUNTIF(Vertices[Eigenvector Centrality],"&gt;= "&amp;N11)-COUNTIF(Vertices[Eigenvector Centrality],"&gt;="&amp;N12)</f>
        <v>7</v>
      </c>
      <c r="P11" s="39">
        <f t="shared" si="7"/>
        <v>1.9147617818181815</v>
      </c>
      <c r="Q11" s="40">
        <f>COUNTIF(Vertices[PageRank],"&gt;= "&amp;P11)-COUNTIF(Vertices[PageRank],"&gt;="&amp;P12)</f>
        <v>2</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322</v>
      </c>
      <c r="B12" s="34">
        <v>18</v>
      </c>
      <c r="D12" s="32">
        <f t="shared" si="1"/>
        <v>0</v>
      </c>
      <c r="E12" s="3">
        <f>COUNTIF(Vertices[Degree],"&gt;= "&amp;D12)-COUNTIF(Vertices[Degree],"&gt;="&amp;D13)</f>
        <v>0</v>
      </c>
      <c r="F12" s="37">
        <f t="shared" si="2"/>
        <v>5.2727272727272725</v>
      </c>
      <c r="G12" s="38">
        <f>COUNTIF(Vertices[In-Degree],"&gt;= "&amp;F12)-COUNTIF(Vertices[In-Degree],"&gt;="&amp;F13)</f>
        <v>0</v>
      </c>
      <c r="H12" s="37">
        <f t="shared" si="3"/>
        <v>5.090909090909089</v>
      </c>
      <c r="I12" s="38">
        <f>COUNTIF(Vertices[Out-Degree],"&gt;= "&amp;H12)-COUNTIF(Vertices[Out-Degree],"&gt;="&amp;H13)</f>
        <v>0</v>
      </c>
      <c r="J12" s="37">
        <f t="shared" si="4"/>
        <v>1170.7903096363636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0.016931454545454548</v>
      </c>
      <c r="O12" s="38">
        <f>COUNTIF(Vertices[Eigenvector Centrality],"&gt;= "&amp;N12)-COUNTIF(Vertices[Eigenvector Centrality],"&gt;="&amp;N13)</f>
        <v>3</v>
      </c>
      <c r="P12" s="37">
        <f t="shared" si="7"/>
        <v>2.1275130909090905</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321</v>
      </c>
      <c r="B13" s="34">
        <v>165</v>
      </c>
      <c r="D13" s="32">
        <f t="shared" si="1"/>
        <v>0</v>
      </c>
      <c r="E13" s="3">
        <f>COUNTIF(Vertices[Degree],"&gt;= "&amp;D13)-COUNTIF(Vertices[Degree],"&gt;="&amp;D14)</f>
        <v>0</v>
      </c>
      <c r="F13" s="39">
        <f t="shared" si="2"/>
        <v>5.8</v>
      </c>
      <c r="G13" s="40">
        <f>COUNTIF(Vertices[In-Degree],"&gt;= "&amp;F13)-COUNTIF(Vertices[In-Degree],"&gt;="&amp;F14)</f>
        <v>0</v>
      </c>
      <c r="H13" s="39">
        <f t="shared" si="3"/>
        <v>5.599999999999998</v>
      </c>
      <c r="I13" s="40">
        <f>COUNTIF(Vertices[Out-Degree],"&gt;= "&amp;H13)-COUNTIF(Vertices[Out-Degree],"&gt;="&amp;H14)</f>
        <v>1</v>
      </c>
      <c r="J13" s="39">
        <f t="shared" si="4"/>
        <v>1287.8693406</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0.0186246</v>
      </c>
      <c r="O13" s="40">
        <f>COUNTIF(Vertices[Eigenvector Centrality],"&gt;= "&amp;N13)-COUNTIF(Vertices[Eigenvector Centrality],"&gt;="&amp;N14)</f>
        <v>2</v>
      </c>
      <c r="P13" s="39">
        <f t="shared" si="7"/>
        <v>2.3402643999999997</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31</v>
      </c>
      <c r="D14" s="32">
        <f t="shared" si="1"/>
        <v>0</v>
      </c>
      <c r="E14" s="3">
        <f>COUNTIF(Vertices[Degree],"&gt;= "&amp;D14)-COUNTIF(Vertices[Degree],"&gt;="&amp;D15)</f>
        <v>0</v>
      </c>
      <c r="F14" s="37">
        <f t="shared" si="2"/>
        <v>6.327272727272727</v>
      </c>
      <c r="G14" s="38">
        <f>COUNTIF(Vertices[In-Degree],"&gt;= "&amp;F14)-COUNTIF(Vertices[In-Degree],"&gt;="&amp;F15)</f>
        <v>0</v>
      </c>
      <c r="H14" s="37">
        <f t="shared" si="3"/>
        <v>6.109090909090907</v>
      </c>
      <c r="I14" s="38">
        <f>COUNTIF(Vertices[Out-Degree],"&gt;= "&amp;H14)-COUNTIF(Vertices[Out-Degree],"&gt;="&amp;H15)</f>
        <v>0</v>
      </c>
      <c r="J14" s="37">
        <f t="shared" si="4"/>
        <v>1404.9483715636363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0.020317745454545455</v>
      </c>
      <c r="O14" s="38">
        <f>COUNTIF(Vertices[Eigenvector Centrality],"&gt;= "&amp;N14)-COUNTIF(Vertices[Eigenvector Centrality],"&gt;="&amp;N15)</f>
        <v>3</v>
      </c>
      <c r="P14" s="37">
        <f t="shared" si="7"/>
        <v>2.553015709090909</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6.8545454545454545</v>
      </c>
      <c r="G15" s="40">
        <f>COUNTIF(Vertices[In-Degree],"&gt;= "&amp;F15)-COUNTIF(Vertices[In-Degree],"&gt;="&amp;F16)</f>
        <v>0</v>
      </c>
      <c r="H15" s="39">
        <f t="shared" si="3"/>
        <v>6.6181818181818155</v>
      </c>
      <c r="I15" s="40">
        <f>COUNTIF(Vertices[Out-Degree],"&gt;= "&amp;H15)-COUNTIF(Vertices[Out-Degree],"&gt;="&amp;H16)</f>
        <v>1</v>
      </c>
      <c r="J15" s="39">
        <f t="shared" si="4"/>
        <v>1522.0274025272727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0.02201089090909091</v>
      </c>
      <c r="O15" s="40">
        <f>COUNTIF(Vertices[Eigenvector Centrality],"&gt;= "&amp;N15)-COUNTIF(Vertices[Eigenvector Centrality],"&gt;="&amp;N16)</f>
        <v>1</v>
      </c>
      <c r="P15" s="39">
        <f t="shared" si="7"/>
        <v>2.765767018181818</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31</v>
      </c>
      <c r="D16" s="32">
        <f t="shared" si="1"/>
        <v>0</v>
      </c>
      <c r="E16" s="3">
        <f>COUNTIF(Vertices[Degree],"&gt;= "&amp;D16)-COUNTIF(Vertices[Degree],"&gt;="&amp;D17)</f>
        <v>0</v>
      </c>
      <c r="F16" s="37">
        <f t="shared" si="2"/>
        <v>7.381818181818182</v>
      </c>
      <c r="G16" s="38">
        <f>COUNTIF(Vertices[In-Degree],"&gt;= "&amp;F16)-COUNTIF(Vertices[In-Degree],"&gt;="&amp;F17)</f>
        <v>0</v>
      </c>
      <c r="H16" s="37">
        <f t="shared" si="3"/>
        <v>7.127272727272724</v>
      </c>
      <c r="I16" s="38">
        <f>COUNTIF(Vertices[Out-Degree],"&gt;= "&amp;H16)-COUNTIF(Vertices[Out-Degree],"&gt;="&amp;H17)</f>
        <v>0</v>
      </c>
      <c r="J16" s="37">
        <f t="shared" si="4"/>
        <v>1639.106433490909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0.023704036363636362</v>
      </c>
      <c r="O16" s="38">
        <f>COUNTIF(Vertices[Eigenvector Centrality],"&gt;= "&amp;N16)-COUNTIF(Vertices[Eigenvector Centrality],"&gt;="&amp;N17)</f>
        <v>1</v>
      </c>
      <c r="P16" s="37">
        <f t="shared" si="7"/>
        <v>2.9785183272727274</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7.909090909090909</v>
      </c>
      <c r="G17" s="40">
        <f>COUNTIF(Vertices[In-Degree],"&gt;= "&amp;F17)-COUNTIF(Vertices[In-Degree],"&gt;="&amp;F18)</f>
        <v>2</v>
      </c>
      <c r="H17" s="39">
        <f t="shared" si="3"/>
        <v>7.636363636363633</v>
      </c>
      <c r="I17" s="40">
        <f>COUNTIF(Vertices[Out-Degree],"&gt;= "&amp;H17)-COUNTIF(Vertices[Out-Degree],"&gt;="&amp;H18)</f>
        <v>2</v>
      </c>
      <c r="J17" s="39">
        <f t="shared" si="4"/>
        <v>1756.1854644545454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0.025397181818181815</v>
      </c>
      <c r="O17" s="40">
        <f>COUNTIF(Vertices[Eigenvector Centrality],"&gt;= "&amp;N17)-COUNTIF(Vertices[Eigenvector Centrality],"&gt;="&amp;N18)</f>
        <v>0</v>
      </c>
      <c r="P17" s="39">
        <f t="shared" si="7"/>
        <v>3.1912696363636366</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0.031055900621118012</v>
      </c>
      <c r="D18" s="32">
        <f t="shared" si="1"/>
        <v>0</v>
      </c>
      <c r="E18" s="3">
        <f>COUNTIF(Vertices[Degree],"&gt;= "&amp;D18)-COUNTIF(Vertices[Degree],"&gt;="&amp;D19)</f>
        <v>0</v>
      </c>
      <c r="F18" s="37">
        <f t="shared" si="2"/>
        <v>8.436363636363636</v>
      </c>
      <c r="G18" s="38">
        <f>COUNTIF(Vertices[In-Degree],"&gt;= "&amp;F18)-COUNTIF(Vertices[In-Degree],"&gt;="&amp;F19)</f>
        <v>0</v>
      </c>
      <c r="H18" s="37">
        <f t="shared" si="3"/>
        <v>8.145454545454543</v>
      </c>
      <c r="I18" s="38">
        <f>COUNTIF(Vertices[Out-Degree],"&gt;= "&amp;H18)-COUNTIF(Vertices[Out-Degree],"&gt;="&amp;H19)</f>
        <v>0</v>
      </c>
      <c r="J18" s="37">
        <f t="shared" si="4"/>
        <v>1873.2644954181817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0.02709032727272727</v>
      </c>
      <c r="O18" s="38">
        <f>COUNTIF(Vertices[Eigenvector Centrality],"&gt;= "&amp;N18)-COUNTIF(Vertices[Eigenvector Centrality],"&gt;="&amp;N19)</f>
        <v>2</v>
      </c>
      <c r="P18" s="37">
        <f t="shared" si="7"/>
        <v>3.404020945454546</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0.060240963855421686</v>
      </c>
      <c r="D19" s="32">
        <f t="shared" si="1"/>
        <v>0</v>
      </c>
      <c r="E19" s="3">
        <f>COUNTIF(Vertices[Degree],"&gt;= "&amp;D19)-COUNTIF(Vertices[Degree],"&gt;="&amp;D20)</f>
        <v>0</v>
      </c>
      <c r="F19" s="39">
        <f t="shared" si="2"/>
        <v>8.963636363636363</v>
      </c>
      <c r="G19" s="40">
        <f>COUNTIF(Vertices[In-Degree],"&gt;= "&amp;F19)-COUNTIF(Vertices[In-Degree],"&gt;="&amp;F20)</f>
        <v>1</v>
      </c>
      <c r="H19" s="39">
        <f t="shared" si="3"/>
        <v>8.654545454545453</v>
      </c>
      <c r="I19" s="40">
        <f>COUNTIF(Vertices[Out-Degree],"&gt;= "&amp;H19)-COUNTIF(Vertices[Out-Degree],"&gt;="&amp;H20)</f>
        <v>0</v>
      </c>
      <c r="J19" s="39">
        <f t="shared" si="4"/>
        <v>1990.343526381818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0.028783472727272722</v>
      </c>
      <c r="O19" s="40">
        <f>COUNTIF(Vertices[Eigenvector Centrality],"&gt;= "&amp;N19)-COUNTIF(Vertices[Eigenvector Centrality],"&gt;="&amp;N20)</f>
        <v>0</v>
      </c>
      <c r="P19" s="39">
        <f t="shared" si="7"/>
        <v>3.616772254545455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9.49090909090909</v>
      </c>
      <c r="G20" s="38">
        <f>COUNTIF(Vertices[In-Degree],"&gt;= "&amp;F20)-COUNTIF(Vertices[In-Degree],"&gt;="&amp;F21)</f>
        <v>0</v>
      </c>
      <c r="H20" s="37">
        <f t="shared" si="3"/>
        <v>9.163636363636362</v>
      </c>
      <c r="I20" s="38">
        <f>COUNTIF(Vertices[Out-Degree],"&gt;= "&amp;H20)-COUNTIF(Vertices[Out-Degree],"&gt;="&amp;H21)</f>
        <v>0</v>
      </c>
      <c r="J20" s="37">
        <f t="shared" si="4"/>
        <v>2107.4225573454546</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0.030476618181818176</v>
      </c>
      <c r="O20" s="38">
        <f>COUNTIF(Vertices[Eigenvector Centrality],"&gt;= "&amp;N20)-COUNTIF(Vertices[Eigenvector Centrality],"&gt;="&amp;N21)</f>
        <v>0</v>
      </c>
      <c r="P20" s="37">
        <f t="shared" si="7"/>
        <v>3.8295235636363643</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15</v>
      </c>
      <c r="D21" s="32">
        <f t="shared" si="1"/>
        <v>0</v>
      </c>
      <c r="E21" s="3">
        <f>COUNTIF(Vertices[Degree],"&gt;= "&amp;D21)-COUNTIF(Vertices[Degree],"&gt;="&amp;D22)</f>
        <v>0</v>
      </c>
      <c r="F21" s="39">
        <f t="shared" si="2"/>
        <v>10.018181818181818</v>
      </c>
      <c r="G21" s="40">
        <f>COUNTIF(Vertices[In-Degree],"&gt;= "&amp;F21)-COUNTIF(Vertices[In-Degree],"&gt;="&amp;F22)</f>
        <v>0</v>
      </c>
      <c r="H21" s="39">
        <f t="shared" si="3"/>
        <v>9.672727272727272</v>
      </c>
      <c r="I21" s="40">
        <f>COUNTIF(Vertices[Out-Degree],"&gt;= "&amp;H21)-COUNTIF(Vertices[Out-Degree],"&gt;="&amp;H22)</f>
        <v>0</v>
      </c>
      <c r="J21" s="39">
        <f t="shared" si="4"/>
        <v>2224.501588309091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0.03216976363636363</v>
      </c>
      <c r="O21" s="40">
        <f>COUNTIF(Vertices[Eigenvector Centrality],"&gt;= "&amp;N21)-COUNTIF(Vertices[Eigenvector Centrality],"&gt;="&amp;N22)</f>
        <v>2</v>
      </c>
      <c r="P21" s="39">
        <f t="shared" si="7"/>
        <v>4.0422748727272735</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11</v>
      </c>
      <c r="D22" s="32">
        <f t="shared" si="1"/>
        <v>0</v>
      </c>
      <c r="E22" s="3">
        <f>COUNTIF(Vertices[Degree],"&gt;= "&amp;D22)-COUNTIF(Vertices[Degree],"&gt;="&amp;D23)</f>
        <v>0</v>
      </c>
      <c r="F22" s="37">
        <f t="shared" si="2"/>
        <v>10.545454545454545</v>
      </c>
      <c r="G22" s="38">
        <f>COUNTIF(Vertices[In-Degree],"&gt;= "&amp;F22)-COUNTIF(Vertices[In-Degree],"&gt;="&amp;F23)</f>
        <v>0</v>
      </c>
      <c r="H22" s="37">
        <f t="shared" si="3"/>
        <v>10.181818181818182</v>
      </c>
      <c r="I22" s="38">
        <f>COUNTIF(Vertices[Out-Degree],"&gt;= "&amp;H22)-COUNTIF(Vertices[Out-Degree],"&gt;="&amp;H23)</f>
        <v>0</v>
      </c>
      <c r="J22" s="37">
        <f t="shared" si="4"/>
        <v>2341.5806192727273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0.03386290909090909</v>
      </c>
      <c r="O22" s="38">
        <f>COUNTIF(Vertices[Eigenvector Centrality],"&gt;= "&amp;N22)-COUNTIF(Vertices[Eigenvector Centrality],"&gt;="&amp;N23)</f>
        <v>0</v>
      </c>
      <c r="P22" s="37">
        <f t="shared" si="7"/>
        <v>4.255026181818183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93</v>
      </c>
      <c r="D23" s="32">
        <f t="shared" si="1"/>
        <v>0</v>
      </c>
      <c r="E23" s="3">
        <f>COUNTIF(Vertices[Degree],"&gt;= "&amp;D23)-COUNTIF(Vertices[Degree],"&gt;="&amp;D24)</f>
        <v>0</v>
      </c>
      <c r="F23" s="39">
        <f t="shared" si="2"/>
        <v>11.072727272727272</v>
      </c>
      <c r="G23" s="40">
        <f>COUNTIF(Vertices[In-Degree],"&gt;= "&amp;F23)-COUNTIF(Vertices[In-Degree],"&gt;="&amp;F24)</f>
        <v>0</v>
      </c>
      <c r="H23" s="39">
        <f t="shared" si="3"/>
        <v>10.690909090909091</v>
      </c>
      <c r="I23" s="40">
        <f>COUNTIF(Vertices[Out-Degree],"&gt;= "&amp;H23)-COUNTIF(Vertices[Out-Degree],"&gt;="&amp;H24)</f>
        <v>0</v>
      </c>
      <c r="J23" s="39">
        <f t="shared" si="4"/>
        <v>2458.6596502363636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0.035556054545454546</v>
      </c>
      <c r="O23" s="40">
        <f>COUNTIF(Vertices[Eigenvector Centrality],"&gt;= "&amp;N23)-COUNTIF(Vertices[Eigenvector Centrality],"&gt;="&amp;N24)</f>
        <v>2</v>
      </c>
      <c r="P23" s="39">
        <f t="shared" si="7"/>
        <v>4.467777490909092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199</v>
      </c>
      <c r="D24" s="32">
        <f t="shared" si="1"/>
        <v>0</v>
      </c>
      <c r="E24" s="3">
        <f>COUNTIF(Vertices[Degree],"&gt;= "&amp;D24)-COUNTIF(Vertices[Degree],"&gt;="&amp;D25)</f>
        <v>0</v>
      </c>
      <c r="F24" s="37">
        <f t="shared" si="2"/>
        <v>11.6</v>
      </c>
      <c r="G24" s="38">
        <f>COUNTIF(Vertices[In-Degree],"&gt;= "&amp;F24)-COUNTIF(Vertices[In-Degree],"&gt;="&amp;F25)</f>
        <v>0</v>
      </c>
      <c r="H24" s="37">
        <f t="shared" si="3"/>
        <v>11.200000000000001</v>
      </c>
      <c r="I24" s="38">
        <f>COUNTIF(Vertices[Out-Degree],"&gt;= "&amp;H24)-COUNTIF(Vertices[Out-Degree],"&gt;="&amp;H25)</f>
        <v>0</v>
      </c>
      <c r="J24" s="37">
        <f t="shared" si="4"/>
        <v>2575.7386812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0.0372492</v>
      </c>
      <c r="O24" s="38">
        <f>COUNTIF(Vertices[Eigenvector Centrality],"&gt;= "&amp;N24)-COUNTIF(Vertices[Eigenvector Centrality],"&gt;="&amp;N25)</f>
        <v>0</v>
      </c>
      <c r="P24" s="37">
        <f t="shared" si="7"/>
        <v>4.680528800000001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12.127272727272727</v>
      </c>
      <c r="G25" s="40">
        <f>COUNTIF(Vertices[In-Degree],"&gt;= "&amp;F25)-COUNTIF(Vertices[In-Degree],"&gt;="&amp;F26)</f>
        <v>0</v>
      </c>
      <c r="H25" s="39">
        <f t="shared" si="3"/>
        <v>11.70909090909091</v>
      </c>
      <c r="I25" s="40">
        <f>COUNTIF(Vertices[Out-Degree],"&gt;= "&amp;H25)-COUNTIF(Vertices[Out-Degree],"&gt;="&amp;H26)</f>
        <v>0</v>
      </c>
      <c r="J25" s="39">
        <f t="shared" si="4"/>
        <v>2692.8177121636363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0.03894234545454546</v>
      </c>
      <c r="O25" s="40">
        <f>COUNTIF(Vertices[Eigenvector Centrality],"&gt;= "&amp;N25)-COUNTIF(Vertices[Eigenvector Centrality],"&gt;="&amp;N26)</f>
        <v>0</v>
      </c>
      <c r="P25" s="39">
        <f t="shared" si="7"/>
        <v>4.89328010909091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12.654545454545454</v>
      </c>
      <c r="G26" s="38">
        <f>COUNTIF(Vertices[In-Degree],"&gt;= "&amp;F26)-COUNTIF(Vertices[In-Degree],"&gt;="&amp;F28)</f>
        <v>1</v>
      </c>
      <c r="H26" s="37">
        <f t="shared" si="3"/>
        <v>12.21818181818182</v>
      </c>
      <c r="I26" s="38">
        <f>COUNTIF(Vertices[Out-Degree],"&gt;= "&amp;H26)-COUNTIF(Vertices[Out-Degree],"&gt;="&amp;H28)</f>
        <v>0</v>
      </c>
      <c r="J26" s="37">
        <f t="shared" si="4"/>
        <v>2809.8967431272727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0.04063549090909092</v>
      </c>
      <c r="O26" s="38">
        <f>COUNTIF(Vertices[Eigenvector Centrality],"&gt;= "&amp;N26)-COUNTIF(Vertices[Eigenvector Centrality],"&gt;="&amp;N28)</f>
        <v>0</v>
      </c>
      <c r="P26" s="37">
        <f t="shared" si="7"/>
        <v>5.10603141818182</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2.810966</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13.181818181818182</v>
      </c>
      <c r="G28" s="40">
        <f>COUNTIF(Vertices[In-Degree],"&gt;= "&amp;F28)-COUNTIF(Vertices[In-Degree],"&gt;="&amp;F40)</f>
        <v>0</v>
      </c>
      <c r="H28" s="39">
        <f>H26+($H$57-$H$2)/BinDivisor</f>
        <v>12.72727272727273</v>
      </c>
      <c r="I28" s="40">
        <f>COUNTIF(Vertices[Out-Degree],"&gt;= "&amp;H28)-COUNTIF(Vertices[Out-Degree],"&gt;="&amp;H40)</f>
        <v>0</v>
      </c>
      <c r="J28" s="39">
        <f>J26+($J$57-$J$2)/BinDivisor</f>
        <v>2926.975774090909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0.042328636363636374</v>
      </c>
      <c r="O28" s="40">
        <f>COUNTIF(Vertices[Eigenvector Centrality],"&gt;= "&amp;N28)-COUNTIF(Vertices[Eigenvector Centrality],"&gt;="&amp;N40)</f>
        <v>0</v>
      </c>
      <c r="P28" s="39">
        <f>P26+($P$57-$P$2)/BinDivisor</f>
        <v>5.318782727272729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0.013352638352638353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2220</v>
      </c>
      <c r="B30" s="34">
        <v>0.528998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2221</v>
      </c>
      <c r="B32" s="34" t="s">
        <v>2235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2222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2223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2224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2225</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-2</v>
      </c>
      <c r="L38" s="61"/>
      <c r="M38" s="62">
        <f>COUNTIF(Vertices[Closeness Centrality],"&gt;= "&amp;L38)-COUNTIF(Vertices[Closeness Centrality],"&gt;="&amp;L40)</f>
        <v>-4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-18</v>
      </c>
      <c r="T38" s="61"/>
      <c r="U38" s="62">
        <f ca="1">COUNTIF(Vertices[Clustering Coefficient],"&gt;= "&amp;T38)-COUNTIF(Vertices[Clustering Coefficient],"&gt;="&amp;T40)</f>
        <v>0</v>
      </c>
    </row>
    <row r="39" spans="1:21" ht="15">
      <c r="A39" s="34" t="s">
        <v>2226</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-2</v>
      </c>
      <c r="L39" s="61"/>
      <c r="M39" s="62">
        <f>COUNTIF(Vertices[Closeness Centrality],"&gt;= "&amp;L39)-COUNTIF(Vertices[Closeness Centrality],"&gt;="&amp;L40)</f>
        <v>-4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-18</v>
      </c>
      <c r="T39" s="61"/>
      <c r="U39" s="62">
        <f ca="1">COUNTIF(Vertices[Clustering Coefficient],"&gt;= "&amp;T39)-COUNTIF(Vertices[Clustering Coefficient],"&gt;="&amp;T40)</f>
        <v>0</v>
      </c>
    </row>
    <row r="40" spans="1:21" ht="15">
      <c r="A40" s="34" t="s">
        <v>2227</v>
      </c>
      <c r="B40" s="34" t="s">
        <v>85</v>
      </c>
      <c r="D40" s="32">
        <f>D28+($D$57-$D$2)/BinDivisor</f>
        <v>0</v>
      </c>
      <c r="E40" s="3">
        <f>COUNTIF(Vertices[Degree],"&gt;= "&amp;D40)-COUNTIF(Vertices[Degree],"&gt;="&amp;D41)</f>
        <v>0</v>
      </c>
      <c r="F40" s="37">
        <f>F28+($F$57-$F$2)/BinDivisor</f>
        <v>13.709090909090909</v>
      </c>
      <c r="G40" s="38">
        <f>COUNTIF(Vertices[In-Degree],"&gt;= "&amp;F40)-COUNTIF(Vertices[In-Degree],"&gt;="&amp;F41)</f>
        <v>0</v>
      </c>
      <c r="H40" s="37">
        <f>H28+($H$57-$H$2)/BinDivisor</f>
        <v>13.23636363636364</v>
      </c>
      <c r="I40" s="38">
        <f>COUNTIF(Vertices[Out-Degree],"&gt;= "&amp;H40)-COUNTIF(Vertices[Out-Degree],"&gt;="&amp;H41)</f>
        <v>0</v>
      </c>
      <c r="J40" s="37">
        <f>J28+($J$57-$J$2)/BinDivisor</f>
        <v>3044.0548050545453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0.04402178181818183</v>
      </c>
      <c r="O40" s="38">
        <f>COUNTIF(Vertices[Eigenvector Centrality],"&gt;= "&amp;N40)-COUNTIF(Vertices[Eigenvector Centrality],"&gt;="&amp;N41)</f>
        <v>0</v>
      </c>
      <c r="P40" s="37">
        <f>P28+($P$57-$P$2)/BinDivisor</f>
        <v>5.531534036363638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2228</v>
      </c>
      <c r="B41" s="34" t="s">
        <v>85</v>
      </c>
      <c r="D41" s="32">
        <f aca="true" t="shared" si="10" ref="D41:D56">D40+($D$57-$D$2)/BinDivisor</f>
        <v>0</v>
      </c>
      <c r="E41" s="3">
        <f>COUNTIF(Vertices[Degree],"&gt;= "&amp;D41)-COUNTIF(Vertices[Degree],"&gt;="&amp;D42)</f>
        <v>0</v>
      </c>
      <c r="F41" s="39">
        <f aca="true" t="shared" si="11" ref="F41:F56">F40+($F$57-$F$2)/BinDivisor</f>
        <v>14.236363636363636</v>
      </c>
      <c r="G41" s="40">
        <f>COUNTIF(Vertices[In-Degree],"&gt;= "&amp;F41)-COUNTIF(Vertices[In-Degree],"&gt;="&amp;F42)</f>
        <v>0</v>
      </c>
      <c r="H41" s="39">
        <f aca="true" t="shared" si="12" ref="H41:H56">H40+($H$57-$H$2)/BinDivisor</f>
        <v>13.74545454545455</v>
      </c>
      <c r="I41" s="40">
        <f>COUNTIF(Vertices[Out-Degree],"&gt;= "&amp;H41)-COUNTIF(Vertices[Out-Degree],"&gt;="&amp;H42)</f>
        <v>2</v>
      </c>
      <c r="J41" s="39">
        <f aca="true" t="shared" si="13" ref="J41:J56">J40+($J$57-$J$2)/BinDivisor</f>
        <v>3161.1338360181817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0.04571492727272729</v>
      </c>
      <c r="O41" s="40">
        <f>COUNTIF(Vertices[Eigenvector Centrality],"&gt;= "&amp;N41)-COUNTIF(Vertices[Eigenvector Centrality],"&gt;="&amp;N42)</f>
        <v>0</v>
      </c>
      <c r="P41" s="39">
        <f aca="true" t="shared" si="16" ref="P41:P56">P40+($P$57-$P$2)/BinDivisor</f>
        <v>5.744285345454547</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4" t="s">
        <v>2229</v>
      </c>
      <c r="B42" s="34" t="s">
        <v>85</v>
      </c>
      <c r="D42" s="32">
        <f t="shared" si="10"/>
        <v>0</v>
      </c>
      <c r="E42" s="3">
        <f>COUNTIF(Vertices[Degree],"&gt;= "&amp;D42)-COUNTIF(Vertices[Degree],"&gt;="&amp;D43)</f>
        <v>0</v>
      </c>
      <c r="F42" s="37">
        <f t="shared" si="11"/>
        <v>14.763636363636364</v>
      </c>
      <c r="G42" s="38">
        <f>COUNTIF(Vertices[In-Degree],"&gt;= "&amp;F42)-COUNTIF(Vertices[In-Degree],"&gt;="&amp;F43)</f>
        <v>0</v>
      </c>
      <c r="H42" s="37">
        <f t="shared" si="12"/>
        <v>14.25454545454546</v>
      </c>
      <c r="I42" s="38">
        <f>COUNTIF(Vertices[Out-Degree],"&gt;= "&amp;H42)-COUNTIF(Vertices[Out-Degree],"&gt;="&amp;H43)</f>
        <v>0</v>
      </c>
      <c r="J42" s="37">
        <f t="shared" si="13"/>
        <v>3278.212866981818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0.047408072727272745</v>
      </c>
      <c r="O42" s="38">
        <f>COUNTIF(Vertices[Eigenvector Centrality],"&gt;= "&amp;N42)-COUNTIF(Vertices[Eigenvector Centrality],"&gt;="&amp;N43)</f>
        <v>0</v>
      </c>
      <c r="P42" s="37">
        <f t="shared" si="16"/>
        <v>5.9570366545454565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2230</v>
      </c>
      <c r="B43" s="34" t="s">
        <v>85</v>
      </c>
      <c r="D43" s="32">
        <f t="shared" si="10"/>
        <v>0</v>
      </c>
      <c r="E43" s="3">
        <f>COUNTIF(Vertices[Degree],"&gt;= "&amp;D43)-COUNTIF(Vertices[Degree],"&gt;="&amp;D44)</f>
        <v>0</v>
      </c>
      <c r="F43" s="39">
        <f t="shared" si="11"/>
        <v>15.290909090909091</v>
      </c>
      <c r="G43" s="40">
        <f>COUNTIF(Vertices[In-Degree],"&gt;= "&amp;F43)-COUNTIF(Vertices[In-Degree],"&gt;="&amp;F44)</f>
        <v>0</v>
      </c>
      <c r="H43" s="39">
        <f t="shared" si="12"/>
        <v>14.763636363636369</v>
      </c>
      <c r="I43" s="40">
        <f>COUNTIF(Vertices[Out-Degree],"&gt;= "&amp;H43)-COUNTIF(Vertices[Out-Degree],"&gt;="&amp;H44)</f>
        <v>0</v>
      </c>
      <c r="J43" s="39">
        <f t="shared" si="13"/>
        <v>3395.2918979454544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0.0491012181818182</v>
      </c>
      <c r="O43" s="40">
        <f>COUNTIF(Vertices[Eigenvector Centrality],"&gt;= "&amp;N43)-COUNTIF(Vertices[Eigenvector Centrality],"&gt;="&amp;N44)</f>
        <v>0</v>
      </c>
      <c r="P43" s="39">
        <f t="shared" si="16"/>
        <v>6.169787963636366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2231</v>
      </c>
      <c r="B44" s="34" t="s">
        <v>85</v>
      </c>
      <c r="D44" s="32">
        <f t="shared" si="10"/>
        <v>0</v>
      </c>
      <c r="E44" s="3">
        <f>COUNTIF(Vertices[Degree],"&gt;= "&amp;D44)-COUNTIF(Vertices[Degree],"&gt;="&amp;D45)</f>
        <v>0</v>
      </c>
      <c r="F44" s="37">
        <f t="shared" si="11"/>
        <v>15.818181818181818</v>
      </c>
      <c r="G44" s="38">
        <f>COUNTIF(Vertices[In-Degree],"&gt;= "&amp;F44)-COUNTIF(Vertices[In-Degree],"&gt;="&amp;F45)</f>
        <v>0</v>
      </c>
      <c r="H44" s="37">
        <f t="shared" si="12"/>
        <v>15.272727272727279</v>
      </c>
      <c r="I44" s="38">
        <f>COUNTIF(Vertices[Out-Degree],"&gt;= "&amp;H44)-COUNTIF(Vertices[Out-Degree],"&gt;="&amp;H45)</f>
        <v>0</v>
      </c>
      <c r="J44" s="37">
        <f t="shared" si="13"/>
        <v>3512.3709289090907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0.05079436363636366</v>
      </c>
      <c r="O44" s="38">
        <f>COUNTIF(Vertices[Eigenvector Centrality],"&gt;= "&amp;N44)-COUNTIF(Vertices[Eigenvector Centrality],"&gt;="&amp;N45)</f>
        <v>0</v>
      </c>
      <c r="P44" s="37">
        <f t="shared" si="16"/>
        <v>6.382539272727275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16.345454545454544</v>
      </c>
      <c r="G45" s="40">
        <f>COUNTIF(Vertices[In-Degree],"&gt;= "&amp;F45)-COUNTIF(Vertices[In-Degree],"&gt;="&amp;F46)</f>
        <v>0</v>
      </c>
      <c r="H45" s="39">
        <f t="shared" si="12"/>
        <v>15.781818181818188</v>
      </c>
      <c r="I45" s="40">
        <f>COUNTIF(Vertices[Out-Degree],"&gt;= "&amp;H45)-COUNTIF(Vertices[Out-Degree],"&gt;="&amp;H46)</f>
        <v>0</v>
      </c>
      <c r="J45" s="39">
        <f t="shared" si="13"/>
        <v>3629.449959872727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0.052487509090909115</v>
      </c>
      <c r="O45" s="40">
        <f>COUNTIF(Vertices[Eigenvector Centrality],"&gt;= "&amp;N45)-COUNTIF(Vertices[Eigenvector Centrality],"&gt;="&amp;N46)</f>
        <v>0</v>
      </c>
      <c r="P45" s="39">
        <f t="shared" si="16"/>
        <v>6.595290581818184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2232</v>
      </c>
      <c r="B46" s="34" t="s">
        <v>85</v>
      </c>
      <c r="D46" s="32">
        <f t="shared" si="10"/>
        <v>0</v>
      </c>
      <c r="E46" s="3">
        <f>COUNTIF(Vertices[Degree],"&gt;= "&amp;D46)-COUNTIF(Vertices[Degree],"&gt;="&amp;D47)</f>
        <v>0</v>
      </c>
      <c r="F46" s="37">
        <f t="shared" si="11"/>
        <v>16.87272727272727</v>
      </c>
      <c r="G46" s="38">
        <f>COUNTIF(Vertices[In-Degree],"&gt;= "&amp;F46)-COUNTIF(Vertices[In-Degree],"&gt;="&amp;F47)</f>
        <v>0</v>
      </c>
      <c r="H46" s="37">
        <f t="shared" si="12"/>
        <v>16.290909090909096</v>
      </c>
      <c r="I46" s="38">
        <f>COUNTIF(Vertices[Out-Degree],"&gt;= "&amp;H46)-COUNTIF(Vertices[Out-Degree],"&gt;="&amp;H47)</f>
        <v>0</v>
      </c>
      <c r="J46" s="37">
        <f t="shared" si="13"/>
        <v>3746.5289908363634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0.05418065454545457</v>
      </c>
      <c r="O46" s="38">
        <f>COUNTIF(Vertices[Eigenvector Centrality],"&gt;= "&amp;N46)-COUNTIF(Vertices[Eigenvector Centrality],"&gt;="&amp;N47)</f>
        <v>0</v>
      </c>
      <c r="P46" s="37">
        <f t="shared" si="16"/>
        <v>6.808041890909093</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1:21" ht="15">
      <c r="A47" s="34" t="s">
        <v>2233</v>
      </c>
      <c r="B47" s="34" t="s">
        <v>85</v>
      </c>
      <c r="D47" s="32">
        <f t="shared" si="10"/>
        <v>0</v>
      </c>
      <c r="E47" s="3">
        <f>COUNTIF(Vertices[Degree],"&gt;= "&amp;D47)-COUNTIF(Vertices[Degree],"&gt;="&amp;D48)</f>
        <v>0</v>
      </c>
      <c r="F47" s="39">
        <f t="shared" si="11"/>
        <v>17.4</v>
      </c>
      <c r="G47" s="40">
        <f>COUNTIF(Vertices[In-Degree],"&gt;= "&amp;F47)-COUNTIF(Vertices[In-Degree],"&gt;="&amp;F48)</f>
        <v>0</v>
      </c>
      <c r="H47" s="39">
        <f t="shared" si="12"/>
        <v>16.800000000000004</v>
      </c>
      <c r="I47" s="40">
        <f>COUNTIF(Vertices[Out-Degree],"&gt;= "&amp;H47)-COUNTIF(Vertices[Out-Degree],"&gt;="&amp;H48)</f>
        <v>0</v>
      </c>
      <c r="J47" s="39">
        <f t="shared" si="13"/>
        <v>3863.6080217999997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0.05587380000000003</v>
      </c>
      <c r="O47" s="40">
        <f>COUNTIF(Vertices[Eigenvector Centrality],"&gt;= "&amp;N47)-COUNTIF(Vertices[Eigenvector Centrality],"&gt;="&amp;N48)</f>
        <v>0</v>
      </c>
      <c r="P47" s="39">
        <f t="shared" si="16"/>
        <v>7.020793200000003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2234</v>
      </c>
      <c r="B48" s="34" t="s">
        <v>85</v>
      </c>
      <c r="D48" s="32">
        <f t="shared" si="10"/>
        <v>0</v>
      </c>
      <c r="E48" s="3">
        <f>COUNTIF(Vertices[Degree],"&gt;= "&amp;D48)-COUNTIF(Vertices[Degree],"&gt;="&amp;D49)</f>
        <v>0</v>
      </c>
      <c r="F48" s="37">
        <f t="shared" si="11"/>
        <v>17.927272727272726</v>
      </c>
      <c r="G48" s="38">
        <f>COUNTIF(Vertices[In-Degree],"&gt;= "&amp;F48)-COUNTIF(Vertices[In-Degree],"&gt;="&amp;F49)</f>
        <v>0</v>
      </c>
      <c r="H48" s="37">
        <f t="shared" si="12"/>
        <v>17.309090909090912</v>
      </c>
      <c r="I48" s="38">
        <f>COUNTIF(Vertices[Out-Degree],"&gt;= "&amp;H48)-COUNTIF(Vertices[Out-Degree],"&gt;="&amp;H49)</f>
        <v>0</v>
      </c>
      <c r="J48" s="37">
        <f t="shared" si="13"/>
        <v>3980.687052763636</v>
      </c>
      <c r="K48" s="38">
        <f>COUNTIF(Vertices[Betweenness Centrality],"&gt;= "&amp;J48)-COUNTIF(Vertices[Betweenness Centrality],"&gt;="&amp;J49)</f>
        <v>1</v>
      </c>
      <c r="L48" s="37">
        <f t="shared" si="14"/>
        <v>0.6181818181818183</v>
      </c>
      <c r="M48" s="38">
        <f>COUNTIF(Vertices[Closeness Centrality],"&gt;= "&amp;L48)-COUNTIF(Vertices[Closeness Centrality],"&gt;="&amp;L49)</f>
        <v>0</v>
      </c>
      <c r="N48" s="37">
        <f t="shared" si="15"/>
        <v>0.057566945454545486</v>
      </c>
      <c r="O48" s="38">
        <f>COUNTIF(Vertices[Eigenvector Centrality],"&gt;= "&amp;N48)-COUNTIF(Vertices[Eigenvector Centrality],"&gt;="&amp;N49)</f>
        <v>0</v>
      </c>
      <c r="P48" s="37">
        <f t="shared" si="16"/>
        <v>7.233544509090912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18.454545454545453</v>
      </c>
      <c r="G49" s="40">
        <f>COUNTIF(Vertices[In-Degree],"&gt;= "&amp;F49)-COUNTIF(Vertices[In-Degree],"&gt;="&amp;F50)</f>
        <v>0</v>
      </c>
      <c r="H49" s="39">
        <f t="shared" si="12"/>
        <v>17.81818181818182</v>
      </c>
      <c r="I49" s="40">
        <f>COUNTIF(Vertices[Out-Degree],"&gt;= "&amp;H49)-COUNTIF(Vertices[Out-Degree],"&gt;="&amp;H50)</f>
        <v>0</v>
      </c>
      <c r="J49" s="39">
        <f t="shared" si="13"/>
        <v>4097.766083727272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0.05926009090909094</v>
      </c>
      <c r="O49" s="40">
        <f>COUNTIF(Vertices[Eigenvector Centrality],"&gt;= "&amp;N49)-COUNTIF(Vertices[Eigenvector Centrality],"&gt;="&amp;N50)</f>
        <v>0</v>
      </c>
      <c r="P49" s="39">
        <f t="shared" si="16"/>
        <v>7.446295818181821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18.98181818181818</v>
      </c>
      <c r="G50" s="38">
        <f>COUNTIF(Vertices[In-Degree],"&gt;= "&amp;F50)-COUNTIF(Vertices[In-Degree],"&gt;="&amp;F51)</f>
        <v>0</v>
      </c>
      <c r="H50" s="37">
        <f t="shared" si="12"/>
        <v>18.327272727272728</v>
      </c>
      <c r="I50" s="38">
        <f>COUNTIF(Vertices[Out-Degree],"&gt;= "&amp;H50)-COUNTIF(Vertices[Out-Degree],"&gt;="&amp;H51)</f>
        <v>0</v>
      </c>
      <c r="J50" s="37">
        <f t="shared" si="13"/>
        <v>4214.845114690909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0.0609532363636364</v>
      </c>
      <c r="O50" s="38">
        <f>COUNTIF(Vertices[Eigenvector Centrality],"&gt;= "&amp;N50)-COUNTIF(Vertices[Eigenvector Centrality],"&gt;="&amp;N51)</f>
        <v>0</v>
      </c>
      <c r="P50" s="37">
        <f t="shared" si="16"/>
        <v>7.65904712727273</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1:21" ht="15">
      <c r="A51" s="33"/>
      <c r="B51" s="33"/>
      <c r="D51" s="32">
        <f t="shared" si="10"/>
        <v>0</v>
      </c>
      <c r="E51" s="3">
        <f>COUNTIF(Vertices[Degree],"&gt;= "&amp;D51)-COUNTIF(Vertices[Degree],"&gt;="&amp;D52)</f>
        <v>0</v>
      </c>
      <c r="F51" s="39">
        <f t="shared" si="11"/>
        <v>19.509090909090908</v>
      </c>
      <c r="G51" s="40">
        <f>COUNTIF(Vertices[In-Degree],"&gt;= "&amp;F51)-COUNTIF(Vertices[In-Degree],"&gt;="&amp;F52)</f>
        <v>0</v>
      </c>
      <c r="H51" s="39">
        <f t="shared" si="12"/>
        <v>18.836363636363636</v>
      </c>
      <c r="I51" s="40">
        <f>COUNTIF(Vertices[Out-Degree],"&gt;= "&amp;H51)-COUNTIF(Vertices[Out-Degree],"&gt;="&amp;H52)</f>
        <v>0</v>
      </c>
      <c r="J51" s="39">
        <f t="shared" si="13"/>
        <v>4331.924145654546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0.06264638181818186</v>
      </c>
      <c r="O51" s="40">
        <f>COUNTIF(Vertices[Eigenvector Centrality],"&gt;= "&amp;N51)-COUNTIF(Vertices[Eigenvector Centrality],"&gt;="&amp;N52)</f>
        <v>0</v>
      </c>
      <c r="P51" s="39">
        <f t="shared" si="16"/>
        <v>7.8717984363636395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20.036363636363635</v>
      </c>
      <c r="G52" s="38">
        <f>COUNTIF(Vertices[In-Degree],"&gt;= "&amp;F52)-COUNTIF(Vertices[In-Degree],"&gt;="&amp;F53)</f>
        <v>0</v>
      </c>
      <c r="H52" s="37">
        <f t="shared" si="12"/>
        <v>19.345454545454544</v>
      </c>
      <c r="I52" s="38">
        <f>COUNTIF(Vertices[Out-Degree],"&gt;= "&amp;H52)-COUNTIF(Vertices[Out-Degree],"&gt;="&amp;H53)</f>
        <v>0</v>
      </c>
      <c r="J52" s="37">
        <f t="shared" si="13"/>
        <v>4449.003176618183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0.0643395272727273</v>
      </c>
      <c r="O52" s="38">
        <f>COUNTIF(Vertices[Eigenvector Centrality],"&gt;= "&amp;N52)-COUNTIF(Vertices[Eigenvector Centrality],"&gt;="&amp;N53)</f>
        <v>0</v>
      </c>
      <c r="P52" s="37">
        <f t="shared" si="16"/>
        <v>8.084549745454549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20.563636363636363</v>
      </c>
      <c r="G53" s="40">
        <f>COUNTIF(Vertices[In-Degree],"&gt;= "&amp;F53)-COUNTIF(Vertices[In-Degree],"&gt;="&amp;F54)</f>
        <v>0</v>
      </c>
      <c r="H53" s="39">
        <f t="shared" si="12"/>
        <v>19.854545454545452</v>
      </c>
      <c r="I53" s="40">
        <f>COUNTIF(Vertices[Out-Degree],"&gt;= "&amp;H53)-COUNTIF(Vertices[Out-Degree],"&gt;="&amp;H54)</f>
        <v>0</v>
      </c>
      <c r="J53" s="39">
        <f t="shared" si="13"/>
        <v>4566.08220758182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0.06603267272727276</v>
      </c>
      <c r="O53" s="40">
        <f>COUNTIF(Vertices[Eigenvector Centrality],"&gt;= "&amp;N53)-COUNTIF(Vertices[Eigenvector Centrality],"&gt;="&amp;N54)</f>
        <v>0</v>
      </c>
      <c r="P53" s="39">
        <f t="shared" si="16"/>
        <v>8.297301054545457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21.09090909090909</v>
      </c>
      <c r="G54" s="38">
        <f>COUNTIF(Vertices[In-Degree],"&gt;= "&amp;F54)-COUNTIF(Vertices[In-Degree],"&gt;="&amp;F55)</f>
        <v>0</v>
      </c>
      <c r="H54" s="37">
        <f t="shared" si="12"/>
        <v>20.36363636363636</v>
      </c>
      <c r="I54" s="38">
        <f>COUNTIF(Vertices[Out-Degree],"&gt;= "&amp;H54)-COUNTIF(Vertices[Out-Degree],"&gt;="&amp;H55)</f>
        <v>0</v>
      </c>
      <c r="J54" s="37">
        <f t="shared" si="13"/>
        <v>4683.161238545456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0.0677258181818182</v>
      </c>
      <c r="O54" s="38">
        <f>COUNTIF(Vertices[Eigenvector Centrality],"&gt;= "&amp;N54)-COUNTIF(Vertices[Eigenvector Centrality],"&gt;="&amp;N55)</f>
        <v>0</v>
      </c>
      <c r="P54" s="37">
        <f t="shared" si="16"/>
        <v>8.510052363636365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21.618181818181817</v>
      </c>
      <c r="G55" s="40">
        <f>COUNTIF(Vertices[In-Degree],"&gt;= "&amp;F55)-COUNTIF(Vertices[In-Degree],"&gt;="&amp;F56)</f>
        <v>0</v>
      </c>
      <c r="H55" s="39">
        <f t="shared" si="12"/>
        <v>20.872727272727268</v>
      </c>
      <c r="I55" s="40">
        <f>COUNTIF(Vertices[Out-Degree],"&gt;= "&amp;H55)-COUNTIF(Vertices[Out-Degree],"&gt;="&amp;H56)</f>
        <v>0</v>
      </c>
      <c r="J55" s="39">
        <f t="shared" si="13"/>
        <v>4800.240269509093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0.06941896363636366</v>
      </c>
      <c r="O55" s="40">
        <f>COUNTIF(Vertices[Eigenvector Centrality],"&gt;= "&amp;N55)-COUNTIF(Vertices[Eigenvector Centrality],"&gt;="&amp;N56)</f>
        <v>0</v>
      </c>
      <c r="P55" s="39">
        <f t="shared" si="16"/>
        <v>8.722803672727274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22.145454545454545</v>
      </c>
      <c r="G56" s="38">
        <f>COUNTIF(Vertices[In-Degree],"&gt;= "&amp;F56)-COUNTIF(Vertices[In-Degree],"&gt;="&amp;F57)</f>
        <v>0</v>
      </c>
      <c r="H56" s="37">
        <f t="shared" si="12"/>
        <v>21.381818181818176</v>
      </c>
      <c r="I56" s="38">
        <f>COUNTIF(Vertices[Out-Degree],"&gt;= "&amp;H56)-COUNTIF(Vertices[Out-Degree],"&gt;="&amp;H57)</f>
        <v>0</v>
      </c>
      <c r="J56" s="37">
        <f t="shared" si="13"/>
        <v>4917.31930047273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0.0711121090909091</v>
      </c>
      <c r="O56" s="38">
        <f>COUNTIF(Vertices[Eigenvector Centrality],"&gt;= "&amp;N56)-COUNTIF(Vertices[Eigenvector Centrality],"&gt;="&amp;N57)</f>
        <v>0</v>
      </c>
      <c r="P56" s="37">
        <f t="shared" si="16"/>
        <v>8.935554981818182</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29</v>
      </c>
      <c r="G57" s="42">
        <f>COUNTIF(Vertices[In-Degree],"&gt;= "&amp;F57)-COUNTIF(Vertices[In-Degree],"&gt;="&amp;F58)</f>
        <v>1</v>
      </c>
      <c r="H57" s="41">
        <f>MAX(Vertices[Out-Degree])</f>
        <v>28</v>
      </c>
      <c r="I57" s="42">
        <f>COUNTIF(Vertices[Out-Degree],"&gt;= "&amp;H57)-COUNTIF(Vertices[Out-Degree],"&gt;="&amp;H58)</f>
        <v>1</v>
      </c>
      <c r="J57" s="41">
        <f>MAX(Vertices[Betweenness Centrality])</f>
        <v>6439.346703</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0.093123</v>
      </c>
      <c r="O57" s="42">
        <f>COUNTIF(Vertices[Eigenvector Centrality],"&gt;= "&amp;N57)-COUNTIF(Vertices[Eigenvector Centrality],"&gt;="&amp;N58)</f>
        <v>1</v>
      </c>
      <c r="P57" s="41">
        <f>MAX(Vertices[PageRank])</f>
        <v>11.701322</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29</v>
      </c>
    </row>
    <row r="79" spans="1:2" ht="15">
      <c r="A79" s="33" t="s">
        <v>90</v>
      </c>
      <c r="B79" s="47">
        <f>_xlfn.IFERROR(AVERAGE(Vertices[In-Degree]),NoMetricMessage)</f>
        <v>1.6607142857142858</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28</v>
      </c>
    </row>
    <row r="93" spans="1:2" ht="15">
      <c r="A93" s="33" t="s">
        <v>96</v>
      </c>
      <c r="B93" s="47">
        <f>_xlfn.IFERROR(AVERAGE(Vertices[Out-Degree]),NoMetricMessage)</f>
        <v>1.6607142857142858</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6439.346703</v>
      </c>
    </row>
    <row r="107" spans="1:2" ht="15">
      <c r="A107" s="33" t="s">
        <v>102</v>
      </c>
      <c r="B107" s="47">
        <f>_xlfn.IFERROR(AVERAGE(Vertices[Betweenness Centrality]),NoMetricMessage)</f>
        <v>141.33928569642862</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0.047281705357142725</v>
      </c>
    </row>
    <row r="122" spans="1:2" ht="15">
      <c r="A122" s="33" t="s">
        <v>109</v>
      </c>
      <c r="B122" s="47">
        <f>_xlfn.IFERROR(MEDIAN(Vertices[Closeness Centrality]),NoMetricMessage)</f>
        <v>0.003676</v>
      </c>
    </row>
    <row r="133" spans="1:2" ht="15">
      <c r="A133" s="33" t="s">
        <v>112</v>
      </c>
      <c r="B133" s="47">
        <f>IF(COUNT(Vertices[Eigenvector Centrality])&gt;0,N2,NoMetricMessage)</f>
        <v>0</v>
      </c>
    </row>
    <row r="134" spans="1:2" ht="15">
      <c r="A134" s="33" t="s">
        <v>113</v>
      </c>
      <c r="B134" s="47">
        <f>IF(COUNT(Vertices[Eigenvector Centrality])&gt;0,N57,NoMetricMessage)</f>
        <v>0.093123</v>
      </c>
    </row>
    <row r="135" spans="1:2" ht="15">
      <c r="A135" s="33" t="s">
        <v>114</v>
      </c>
      <c r="B135" s="47">
        <f>_xlfn.IFERROR(AVERAGE(Vertices[Eigenvector Centrality]),NoMetricMessage)</f>
        <v>0.008928607142857132</v>
      </c>
    </row>
    <row r="136" spans="1:2" ht="15">
      <c r="A136" s="33" t="s">
        <v>115</v>
      </c>
      <c r="B136" s="47">
        <f>_xlfn.IFERROR(MEDIAN(Vertices[Eigenvector Centrality]),NoMetricMessage)</f>
        <v>0.0026975000000000002</v>
      </c>
    </row>
    <row r="147" spans="1:2" ht="15">
      <c r="A147" s="33" t="s">
        <v>140</v>
      </c>
      <c r="B147" s="47">
        <f>IF(COUNT(Vertices[PageRank])&gt;0,P2,NoMetricMessage)</f>
        <v>0</v>
      </c>
    </row>
    <row r="148" spans="1:2" ht="15">
      <c r="A148" s="33" t="s">
        <v>141</v>
      </c>
      <c r="B148" s="47">
        <f>IF(COUNT(Vertices[PageRank])&gt;0,P57,NoMetricMessage)</f>
        <v>11.701322</v>
      </c>
    </row>
    <row r="149" spans="1:2" ht="15">
      <c r="A149" s="33" t="s">
        <v>142</v>
      </c>
      <c r="B149" s="47">
        <f>_xlfn.IFERROR(AVERAGE(Vertices[PageRank]),NoMetricMessage)</f>
        <v>0.9732092767857141</v>
      </c>
    </row>
    <row r="150" spans="1:2" ht="15">
      <c r="A150" s="33" t="s">
        <v>143</v>
      </c>
      <c r="B150" s="47">
        <f>_xlfn.IFERROR(MEDIAN(Vertices[PageRank]),NoMetricMessage)</f>
        <v>0.603425</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0.1413939352731646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1548</v>
      </c>
      <c r="K7" s="13" t="s">
        <v>1549</v>
      </c>
    </row>
    <row r="8" spans="1:11" ht="409.5">
      <c r="A8"/>
      <c r="B8">
        <v>2</v>
      </c>
      <c r="C8">
        <v>2</v>
      </c>
      <c r="D8" t="s">
        <v>61</v>
      </c>
      <c r="E8" t="s">
        <v>61</v>
      </c>
      <c r="H8" t="s">
        <v>73</v>
      </c>
      <c r="J8" t="s">
        <v>1550</v>
      </c>
      <c r="K8" s="13" t="s">
        <v>1551</v>
      </c>
    </row>
    <row r="9" spans="1:11" ht="409.5">
      <c r="A9"/>
      <c r="B9">
        <v>3</v>
      </c>
      <c r="C9">
        <v>4</v>
      </c>
      <c r="D9" t="s">
        <v>62</v>
      </c>
      <c r="E9" t="s">
        <v>62</v>
      </c>
      <c r="H9" t="s">
        <v>74</v>
      </c>
      <c r="J9" t="s">
        <v>1552</v>
      </c>
      <c r="K9" s="13" t="s">
        <v>1553</v>
      </c>
    </row>
    <row r="10" spans="1:11" ht="409.5">
      <c r="A10"/>
      <c r="B10">
        <v>4</v>
      </c>
      <c r="D10" t="s">
        <v>63</v>
      </c>
      <c r="E10" t="s">
        <v>63</v>
      </c>
      <c r="H10" t="s">
        <v>75</v>
      </c>
      <c r="J10" t="s">
        <v>1554</v>
      </c>
      <c r="K10" s="13" t="s">
        <v>1555</v>
      </c>
    </row>
    <row r="11" spans="1:11" ht="15">
      <c r="A11"/>
      <c r="B11">
        <v>5</v>
      </c>
      <c r="D11" t="s">
        <v>46</v>
      </c>
      <c r="E11">
        <v>1</v>
      </c>
      <c r="H11" t="s">
        <v>76</v>
      </c>
      <c r="J11" t="s">
        <v>1556</v>
      </c>
      <c r="K11" t="s">
        <v>1557</v>
      </c>
    </row>
    <row r="12" spans="1:11" ht="15">
      <c r="A12"/>
      <c r="B12"/>
      <c r="D12" t="s">
        <v>64</v>
      </c>
      <c r="E12">
        <v>2</v>
      </c>
      <c r="H12">
        <v>0</v>
      </c>
      <c r="J12" t="s">
        <v>1558</v>
      </c>
      <c r="K12" t="s">
        <v>1559</v>
      </c>
    </row>
    <row r="13" spans="1:11" ht="15">
      <c r="A13"/>
      <c r="B13"/>
      <c r="D13">
        <v>1</v>
      </c>
      <c r="E13">
        <v>3</v>
      </c>
      <c r="H13">
        <v>1</v>
      </c>
      <c r="J13" t="s">
        <v>1560</v>
      </c>
      <c r="K13" t="s">
        <v>1561</v>
      </c>
    </row>
    <row r="14" spans="4:11" ht="15">
      <c r="D14">
        <v>2</v>
      </c>
      <c r="E14">
        <v>4</v>
      </c>
      <c r="H14">
        <v>2</v>
      </c>
      <c r="J14" t="s">
        <v>1562</v>
      </c>
      <c r="K14" t="s">
        <v>1563</v>
      </c>
    </row>
    <row r="15" spans="4:11" ht="15">
      <c r="D15">
        <v>3</v>
      </c>
      <c r="E15">
        <v>5</v>
      </c>
      <c r="H15">
        <v>3</v>
      </c>
      <c r="J15" t="s">
        <v>1564</v>
      </c>
      <c r="K15" t="s">
        <v>1565</v>
      </c>
    </row>
    <row r="16" spans="4:11" ht="15">
      <c r="D16">
        <v>4</v>
      </c>
      <c r="E16">
        <v>6</v>
      </c>
      <c r="H16">
        <v>4</v>
      </c>
      <c r="J16" t="s">
        <v>1566</v>
      </c>
      <c r="K16" t="s">
        <v>1567</v>
      </c>
    </row>
    <row r="17" spans="4:11" ht="15">
      <c r="D17">
        <v>5</v>
      </c>
      <c r="E17">
        <v>7</v>
      </c>
      <c r="H17">
        <v>5</v>
      </c>
      <c r="J17" t="s">
        <v>1568</v>
      </c>
      <c r="K17" t="s">
        <v>1569</v>
      </c>
    </row>
    <row r="18" spans="4:11" ht="15">
      <c r="D18">
        <v>6</v>
      </c>
      <c r="E18">
        <v>8</v>
      </c>
      <c r="H18">
        <v>6</v>
      </c>
      <c r="J18" t="s">
        <v>1570</v>
      </c>
      <c r="K18" t="s">
        <v>1571</v>
      </c>
    </row>
    <row r="19" spans="4:11" ht="15">
      <c r="D19">
        <v>7</v>
      </c>
      <c r="E19">
        <v>9</v>
      </c>
      <c r="H19">
        <v>7</v>
      </c>
      <c r="J19" t="s">
        <v>1572</v>
      </c>
      <c r="K19" t="s">
        <v>1573</v>
      </c>
    </row>
    <row r="20" spans="4:11" ht="15">
      <c r="D20">
        <v>8</v>
      </c>
      <c r="H20">
        <v>8</v>
      </c>
      <c r="J20" t="s">
        <v>1574</v>
      </c>
      <c r="K20" t="s">
        <v>1575</v>
      </c>
    </row>
    <row r="21" spans="4:11" ht="409.5">
      <c r="D21">
        <v>9</v>
      </c>
      <c r="H21">
        <v>9</v>
      </c>
      <c r="J21" t="s">
        <v>1576</v>
      </c>
      <c r="K21" s="13" t="s">
        <v>1577</v>
      </c>
    </row>
    <row r="22" spans="4:11" ht="409.5">
      <c r="D22">
        <v>10</v>
      </c>
      <c r="J22" t="s">
        <v>1578</v>
      </c>
      <c r="K22" s="13" t="s">
        <v>1579</v>
      </c>
    </row>
    <row r="23" spans="4:11" ht="409.5">
      <c r="D23">
        <v>11</v>
      </c>
      <c r="J23" t="s">
        <v>1580</v>
      </c>
      <c r="K23" s="13" t="s">
        <v>1581</v>
      </c>
    </row>
    <row r="24" spans="10:11" ht="409.5">
      <c r="J24" t="s">
        <v>1582</v>
      </c>
      <c r="K24" s="13" t="s">
        <v>2298</v>
      </c>
    </row>
    <row r="25" spans="10:11" ht="15">
      <c r="J25" t="s">
        <v>1583</v>
      </c>
      <c r="K25" t="b">
        <v>0</v>
      </c>
    </row>
    <row r="26" spans="10:11" ht="15">
      <c r="J26" t="s">
        <v>2296</v>
      </c>
      <c r="K26" t="s">
        <v>2297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1611</v>
      </c>
      <c r="B1" s="13" t="s">
        <v>1613</v>
      </c>
      <c r="C1" s="13" t="s">
        <v>1614</v>
      </c>
      <c r="D1" s="13" t="s">
        <v>1618</v>
      </c>
      <c r="E1" s="13" t="s">
        <v>1617</v>
      </c>
      <c r="F1" s="13" t="s">
        <v>1620</v>
      </c>
      <c r="G1" s="78" t="s">
        <v>1619</v>
      </c>
      <c r="H1" s="78" t="s">
        <v>1622</v>
      </c>
      <c r="I1" s="13" t="s">
        <v>1621</v>
      </c>
      <c r="J1" s="13" t="s">
        <v>1624</v>
      </c>
      <c r="K1" s="13" t="s">
        <v>1623</v>
      </c>
      <c r="L1" s="13" t="s">
        <v>1626</v>
      </c>
      <c r="M1" s="78" t="s">
        <v>1625</v>
      </c>
      <c r="N1" s="78" t="s">
        <v>1628</v>
      </c>
      <c r="O1" s="78" t="s">
        <v>1627</v>
      </c>
      <c r="P1" s="78" t="s">
        <v>1630</v>
      </c>
      <c r="Q1" s="13" t="s">
        <v>1629</v>
      </c>
      <c r="R1" s="13" t="s">
        <v>1632</v>
      </c>
      <c r="S1" s="13" t="s">
        <v>1631</v>
      </c>
      <c r="T1" s="13" t="s">
        <v>1634</v>
      </c>
      <c r="U1" s="13" t="s">
        <v>1633</v>
      </c>
      <c r="V1" s="13" t="s">
        <v>1635</v>
      </c>
    </row>
    <row r="2" spans="1:22" ht="15">
      <c r="A2" s="83" t="s">
        <v>408</v>
      </c>
      <c r="B2" s="78">
        <v>11</v>
      </c>
      <c r="C2" s="83" t="s">
        <v>426</v>
      </c>
      <c r="D2" s="78">
        <v>2</v>
      </c>
      <c r="E2" s="83" t="s">
        <v>414</v>
      </c>
      <c r="F2" s="78">
        <v>2</v>
      </c>
      <c r="G2" s="78"/>
      <c r="H2" s="78"/>
      <c r="I2" s="83" t="s">
        <v>408</v>
      </c>
      <c r="J2" s="78">
        <v>6</v>
      </c>
      <c r="K2" s="83" t="s">
        <v>412</v>
      </c>
      <c r="L2" s="78">
        <v>1</v>
      </c>
      <c r="M2" s="78"/>
      <c r="N2" s="78"/>
      <c r="O2" s="78"/>
      <c r="P2" s="78"/>
      <c r="Q2" s="83" t="s">
        <v>408</v>
      </c>
      <c r="R2" s="78">
        <v>1</v>
      </c>
      <c r="S2" s="83" t="s">
        <v>409</v>
      </c>
      <c r="T2" s="78">
        <v>1</v>
      </c>
      <c r="U2" s="83" t="s">
        <v>408</v>
      </c>
      <c r="V2" s="78">
        <v>2</v>
      </c>
    </row>
    <row r="3" spans="1:22" ht="15">
      <c r="A3" s="83" t="s">
        <v>414</v>
      </c>
      <c r="B3" s="78">
        <v>2</v>
      </c>
      <c r="C3" s="78" t="s">
        <v>1612</v>
      </c>
      <c r="D3" s="78">
        <v>2</v>
      </c>
      <c r="E3" s="83" t="s">
        <v>415</v>
      </c>
      <c r="F3" s="78">
        <v>1</v>
      </c>
      <c r="G3" s="78"/>
      <c r="H3" s="78"/>
      <c r="I3" s="83" t="s">
        <v>413</v>
      </c>
      <c r="J3" s="78">
        <v>1</v>
      </c>
      <c r="K3" s="83" t="s">
        <v>411</v>
      </c>
      <c r="L3" s="78">
        <v>1</v>
      </c>
      <c r="M3" s="78"/>
      <c r="N3" s="78"/>
      <c r="O3" s="78"/>
      <c r="P3" s="78"/>
      <c r="Q3" s="78"/>
      <c r="R3" s="78"/>
      <c r="S3" s="78"/>
      <c r="T3" s="78"/>
      <c r="U3" s="78"/>
      <c r="V3" s="78"/>
    </row>
    <row r="4" spans="1:22" ht="15">
      <c r="A4" s="83" t="s">
        <v>413</v>
      </c>
      <c r="B4" s="78">
        <v>2</v>
      </c>
      <c r="C4" s="83" t="s">
        <v>425</v>
      </c>
      <c r="D4" s="78">
        <v>1</v>
      </c>
      <c r="E4" s="78"/>
      <c r="F4" s="78"/>
      <c r="G4" s="78"/>
      <c r="H4" s="78"/>
      <c r="I4" s="78"/>
      <c r="J4" s="78"/>
      <c r="K4" s="78"/>
      <c r="L4" s="78"/>
      <c r="M4" s="78"/>
      <c r="N4" s="78"/>
      <c r="O4" s="78"/>
      <c r="P4" s="78"/>
      <c r="Q4" s="78"/>
      <c r="R4" s="78"/>
      <c r="S4" s="78"/>
      <c r="T4" s="78"/>
      <c r="U4" s="78"/>
      <c r="V4" s="78"/>
    </row>
    <row r="5" spans="1:22" ht="15">
      <c r="A5" s="78" t="s">
        <v>1612</v>
      </c>
      <c r="B5" s="78">
        <v>2</v>
      </c>
      <c r="C5" s="83" t="s">
        <v>430</v>
      </c>
      <c r="D5" s="78">
        <v>1</v>
      </c>
      <c r="E5" s="78"/>
      <c r="F5" s="78"/>
      <c r="G5" s="78"/>
      <c r="H5" s="78"/>
      <c r="I5" s="78"/>
      <c r="J5" s="78"/>
      <c r="K5" s="78"/>
      <c r="L5" s="78"/>
      <c r="M5" s="78"/>
      <c r="N5" s="78"/>
      <c r="O5" s="78"/>
      <c r="P5" s="78"/>
      <c r="Q5" s="78"/>
      <c r="R5" s="78"/>
      <c r="S5" s="78"/>
      <c r="T5" s="78"/>
      <c r="U5" s="78"/>
      <c r="V5" s="78"/>
    </row>
    <row r="6" spans="1:22" ht="15">
      <c r="A6" s="83" t="s">
        <v>426</v>
      </c>
      <c r="B6" s="78">
        <v>2</v>
      </c>
      <c r="C6" s="83" t="s">
        <v>1615</v>
      </c>
      <c r="D6" s="78">
        <v>1</v>
      </c>
      <c r="E6" s="78"/>
      <c r="F6" s="78"/>
      <c r="G6" s="78"/>
      <c r="H6" s="78"/>
      <c r="I6" s="78"/>
      <c r="J6" s="78"/>
      <c r="K6" s="78"/>
      <c r="L6" s="78"/>
      <c r="M6" s="78"/>
      <c r="N6" s="78"/>
      <c r="O6" s="78"/>
      <c r="P6" s="78"/>
      <c r="Q6" s="78"/>
      <c r="R6" s="78"/>
      <c r="S6" s="78"/>
      <c r="T6" s="78"/>
      <c r="U6" s="78"/>
      <c r="V6" s="78"/>
    </row>
    <row r="7" spans="1:22" ht="15">
      <c r="A7" s="83" t="s">
        <v>425</v>
      </c>
      <c r="B7" s="78">
        <v>1</v>
      </c>
      <c r="C7" s="83" t="s">
        <v>1616</v>
      </c>
      <c r="D7" s="78">
        <v>1</v>
      </c>
      <c r="E7" s="78"/>
      <c r="F7" s="78"/>
      <c r="G7" s="78"/>
      <c r="H7" s="78"/>
      <c r="I7" s="78"/>
      <c r="J7" s="78"/>
      <c r="K7" s="78"/>
      <c r="L7" s="78"/>
      <c r="M7" s="78"/>
      <c r="N7" s="78"/>
      <c r="O7" s="78"/>
      <c r="P7" s="78"/>
      <c r="Q7" s="78"/>
      <c r="R7" s="78"/>
      <c r="S7" s="78"/>
      <c r="T7" s="78"/>
      <c r="U7" s="78"/>
      <c r="V7" s="78"/>
    </row>
    <row r="8" spans="1:22" ht="15">
      <c r="A8" s="83" t="s">
        <v>424</v>
      </c>
      <c r="B8" s="78">
        <v>1</v>
      </c>
      <c r="C8" s="83" t="s">
        <v>427</v>
      </c>
      <c r="D8" s="78">
        <v>1</v>
      </c>
      <c r="E8" s="78"/>
      <c r="F8" s="78"/>
      <c r="G8" s="78"/>
      <c r="H8" s="78"/>
      <c r="I8" s="78"/>
      <c r="J8" s="78"/>
      <c r="K8" s="78"/>
      <c r="L8" s="78"/>
      <c r="M8" s="78"/>
      <c r="N8" s="78"/>
      <c r="O8" s="78"/>
      <c r="P8" s="78"/>
      <c r="Q8" s="78"/>
      <c r="R8" s="78"/>
      <c r="S8" s="78"/>
      <c r="T8" s="78"/>
      <c r="U8" s="78"/>
      <c r="V8" s="78"/>
    </row>
    <row r="9" spans="1:22" ht="15">
      <c r="A9" s="83" t="s">
        <v>423</v>
      </c>
      <c r="B9" s="78">
        <v>1</v>
      </c>
      <c r="C9" s="83" t="s">
        <v>428</v>
      </c>
      <c r="D9" s="78">
        <v>1</v>
      </c>
      <c r="E9" s="78"/>
      <c r="F9" s="78"/>
      <c r="G9" s="78"/>
      <c r="H9" s="78"/>
      <c r="I9" s="78"/>
      <c r="J9" s="78"/>
      <c r="K9" s="78"/>
      <c r="L9" s="78"/>
      <c r="M9" s="78"/>
      <c r="N9" s="78"/>
      <c r="O9" s="78"/>
      <c r="P9" s="78"/>
      <c r="Q9" s="78"/>
      <c r="R9" s="78"/>
      <c r="S9" s="78"/>
      <c r="T9" s="78"/>
      <c r="U9" s="78"/>
      <c r="V9" s="78"/>
    </row>
    <row r="10" spans="1:22" ht="15">
      <c r="A10" s="83" t="s">
        <v>422</v>
      </c>
      <c r="B10" s="78">
        <v>1</v>
      </c>
      <c r="C10" s="83" t="s">
        <v>429</v>
      </c>
      <c r="D10" s="78">
        <v>1</v>
      </c>
      <c r="E10" s="78"/>
      <c r="F10" s="78"/>
      <c r="G10" s="78"/>
      <c r="H10" s="78"/>
      <c r="I10" s="78"/>
      <c r="J10" s="78"/>
      <c r="K10" s="78"/>
      <c r="L10" s="78"/>
      <c r="M10" s="78"/>
      <c r="N10" s="78"/>
      <c r="O10" s="78"/>
      <c r="P10" s="78"/>
      <c r="Q10" s="78"/>
      <c r="R10" s="78"/>
      <c r="S10" s="78"/>
      <c r="T10" s="78"/>
      <c r="U10" s="78"/>
      <c r="V10" s="78"/>
    </row>
    <row r="11" spans="1:22" ht="15">
      <c r="A11" s="83" t="s">
        <v>421</v>
      </c>
      <c r="B11" s="78">
        <v>1</v>
      </c>
      <c r="C11" s="83" t="s">
        <v>424</v>
      </c>
      <c r="D11" s="78">
        <v>1</v>
      </c>
      <c r="E11" s="78"/>
      <c r="F11" s="78"/>
      <c r="G11" s="78"/>
      <c r="H11" s="78"/>
      <c r="I11" s="78"/>
      <c r="J11" s="78"/>
      <c r="K11" s="78"/>
      <c r="L11" s="78"/>
      <c r="M11" s="78"/>
      <c r="N11" s="78"/>
      <c r="O11" s="78"/>
      <c r="P11" s="78"/>
      <c r="Q11" s="78"/>
      <c r="R11" s="78"/>
      <c r="S11" s="78"/>
      <c r="T11" s="78"/>
      <c r="U11" s="78"/>
      <c r="V11" s="78"/>
    </row>
    <row r="14" spans="1:22" ht="15" customHeight="1">
      <c r="A14" s="13" t="s">
        <v>1641</v>
      </c>
      <c r="B14" s="13" t="s">
        <v>1613</v>
      </c>
      <c r="C14" s="13" t="s">
        <v>1643</v>
      </c>
      <c r="D14" s="13" t="s">
        <v>1618</v>
      </c>
      <c r="E14" s="13" t="s">
        <v>1644</v>
      </c>
      <c r="F14" s="13" t="s">
        <v>1620</v>
      </c>
      <c r="G14" s="78" t="s">
        <v>1645</v>
      </c>
      <c r="H14" s="78" t="s">
        <v>1622</v>
      </c>
      <c r="I14" s="13" t="s">
        <v>1646</v>
      </c>
      <c r="J14" s="13" t="s">
        <v>1624</v>
      </c>
      <c r="K14" s="13" t="s">
        <v>1647</v>
      </c>
      <c r="L14" s="13" t="s">
        <v>1626</v>
      </c>
      <c r="M14" s="78" t="s">
        <v>1648</v>
      </c>
      <c r="N14" s="78" t="s">
        <v>1628</v>
      </c>
      <c r="O14" s="78" t="s">
        <v>1649</v>
      </c>
      <c r="P14" s="78" t="s">
        <v>1630</v>
      </c>
      <c r="Q14" s="13" t="s">
        <v>1650</v>
      </c>
      <c r="R14" s="13" t="s">
        <v>1632</v>
      </c>
      <c r="S14" s="13" t="s">
        <v>1651</v>
      </c>
      <c r="T14" s="13" t="s">
        <v>1634</v>
      </c>
      <c r="U14" s="13" t="s">
        <v>1652</v>
      </c>
      <c r="V14" s="13" t="s">
        <v>1635</v>
      </c>
    </row>
    <row r="15" spans="1:22" ht="15">
      <c r="A15" s="78" t="s">
        <v>432</v>
      </c>
      <c r="B15" s="78">
        <v>17</v>
      </c>
      <c r="C15" s="78" t="s">
        <v>441</v>
      </c>
      <c r="D15" s="78">
        <v>6</v>
      </c>
      <c r="E15" s="78" t="s">
        <v>436</v>
      </c>
      <c r="F15" s="78">
        <v>3</v>
      </c>
      <c r="G15" s="78"/>
      <c r="H15" s="78"/>
      <c r="I15" s="78" t="s">
        <v>432</v>
      </c>
      <c r="J15" s="78">
        <v>7</v>
      </c>
      <c r="K15" s="78" t="s">
        <v>435</v>
      </c>
      <c r="L15" s="78">
        <v>1</v>
      </c>
      <c r="M15" s="78"/>
      <c r="N15" s="78"/>
      <c r="O15" s="78"/>
      <c r="P15" s="78"/>
      <c r="Q15" s="78" t="s">
        <v>432</v>
      </c>
      <c r="R15" s="78">
        <v>1</v>
      </c>
      <c r="S15" s="78" t="s">
        <v>433</v>
      </c>
      <c r="T15" s="78">
        <v>1</v>
      </c>
      <c r="U15" s="78" t="s">
        <v>432</v>
      </c>
      <c r="V15" s="78">
        <v>2</v>
      </c>
    </row>
    <row r="16" spans="1:22" ht="15">
      <c r="A16" s="78" t="s">
        <v>441</v>
      </c>
      <c r="B16" s="78">
        <v>6</v>
      </c>
      <c r="C16" s="78" t="s">
        <v>432</v>
      </c>
      <c r="D16" s="78">
        <v>4</v>
      </c>
      <c r="E16" s="78"/>
      <c r="F16" s="78"/>
      <c r="G16" s="78"/>
      <c r="H16" s="78"/>
      <c r="I16" s="78"/>
      <c r="J16" s="78"/>
      <c r="K16" s="78" t="s">
        <v>432</v>
      </c>
      <c r="L16" s="78">
        <v>1</v>
      </c>
      <c r="M16" s="78"/>
      <c r="N16" s="78"/>
      <c r="O16" s="78"/>
      <c r="P16" s="78"/>
      <c r="Q16" s="78"/>
      <c r="R16" s="78"/>
      <c r="S16" s="78"/>
      <c r="T16" s="78"/>
      <c r="U16" s="78"/>
      <c r="V16" s="78"/>
    </row>
    <row r="17" spans="1:22" ht="15">
      <c r="A17" s="78" t="s">
        <v>431</v>
      </c>
      <c r="B17" s="78">
        <v>3</v>
      </c>
      <c r="C17" s="78" t="s">
        <v>431</v>
      </c>
      <c r="D17" s="78">
        <v>3</v>
      </c>
      <c r="E17" s="78"/>
      <c r="F17" s="78"/>
      <c r="G17" s="78"/>
      <c r="H17" s="78"/>
      <c r="I17" s="78"/>
      <c r="J17" s="78"/>
      <c r="K17" s="78"/>
      <c r="L17" s="78"/>
      <c r="M17" s="78"/>
      <c r="N17" s="78"/>
      <c r="O17" s="78"/>
      <c r="P17" s="78"/>
      <c r="Q17" s="78"/>
      <c r="R17" s="78"/>
      <c r="S17" s="78"/>
      <c r="T17" s="78"/>
      <c r="U17" s="78"/>
      <c r="V17" s="78"/>
    </row>
    <row r="18" spans="1:22" ht="15">
      <c r="A18" s="78" t="s">
        <v>442</v>
      </c>
      <c r="B18" s="78">
        <v>3</v>
      </c>
      <c r="C18" s="78" t="s">
        <v>442</v>
      </c>
      <c r="D18" s="78">
        <v>3</v>
      </c>
      <c r="E18" s="78"/>
      <c r="F18" s="78"/>
      <c r="G18" s="78"/>
      <c r="H18" s="78"/>
      <c r="I18" s="78"/>
      <c r="J18" s="78"/>
      <c r="K18" s="78"/>
      <c r="L18" s="78"/>
      <c r="M18" s="78"/>
      <c r="N18" s="78"/>
      <c r="O18" s="78"/>
      <c r="P18" s="78"/>
      <c r="Q18" s="78"/>
      <c r="R18" s="78"/>
      <c r="S18" s="78"/>
      <c r="T18" s="78"/>
      <c r="U18" s="78"/>
      <c r="V18" s="78"/>
    </row>
    <row r="19" spans="1:22" ht="15">
      <c r="A19" s="78" t="s">
        <v>436</v>
      </c>
      <c r="B19" s="78">
        <v>3</v>
      </c>
      <c r="C19" s="78" t="s">
        <v>443</v>
      </c>
      <c r="D19" s="78">
        <v>1</v>
      </c>
      <c r="E19" s="78"/>
      <c r="F19" s="78"/>
      <c r="G19" s="78"/>
      <c r="H19" s="78"/>
      <c r="I19" s="78"/>
      <c r="J19" s="78"/>
      <c r="K19" s="78"/>
      <c r="L19" s="78"/>
      <c r="M19" s="78"/>
      <c r="N19" s="78"/>
      <c r="O19" s="78"/>
      <c r="P19" s="78"/>
      <c r="Q19" s="78"/>
      <c r="R19" s="78"/>
      <c r="S19" s="78"/>
      <c r="T19" s="78"/>
      <c r="U19" s="78"/>
      <c r="V19" s="78"/>
    </row>
    <row r="20" spans="1:22" ht="15">
      <c r="A20" s="78" t="s">
        <v>440</v>
      </c>
      <c r="B20" s="78">
        <v>1</v>
      </c>
      <c r="C20" s="78" t="s">
        <v>440</v>
      </c>
      <c r="D20" s="78">
        <v>1</v>
      </c>
      <c r="E20" s="78"/>
      <c r="F20" s="78"/>
      <c r="G20" s="78"/>
      <c r="H20" s="78"/>
      <c r="I20" s="78"/>
      <c r="J20" s="78"/>
      <c r="K20" s="78"/>
      <c r="L20" s="78"/>
      <c r="M20" s="78"/>
      <c r="N20" s="78"/>
      <c r="O20" s="78"/>
      <c r="P20" s="78"/>
      <c r="Q20" s="78"/>
      <c r="R20" s="78"/>
      <c r="S20" s="78"/>
      <c r="T20" s="78"/>
      <c r="U20" s="78"/>
      <c r="V20" s="78"/>
    </row>
    <row r="21" spans="1:22" ht="15">
      <c r="A21" s="78" t="s">
        <v>1642</v>
      </c>
      <c r="B21" s="78">
        <v>1</v>
      </c>
      <c r="C21" s="78" t="s">
        <v>1642</v>
      </c>
      <c r="D21" s="78">
        <v>1</v>
      </c>
      <c r="E21" s="78"/>
      <c r="F21" s="78"/>
      <c r="G21" s="78"/>
      <c r="H21" s="78"/>
      <c r="I21" s="78"/>
      <c r="J21" s="78"/>
      <c r="K21" s="78"/>
      <c r="L21" s="78"/>
      <c r="M21" s="78"/>
      <c r="N21" s="78"/>
      <c r="O21" s="78"/>
      <c r="P21" s="78"/>
      <c r="Q21" s="78"/>
      <c r="R21" s="78"/>
      <c r="S21" s="78"/>
      <c r="T21" s="78"/>
      <c r="U21" s="78"/>
      <c r="V21" s="78"/>
    </row>
    <row r="22" spans="1:22" ht="15">
      <c r="A22" s="78" t="s">
        <v>437</v>
      </c>
      <c r="B22" s="78">
        <v>1</v>
      </c>
      <c r="C22" s="78" t="s">
        <v>437</v>
      </c>
      <c r="D22" s="78">
        <v>1</v>
      </c>
      <c r="E22" s="78"/>
      <c r="F22" s="78"/>
      <c r="G22" s="78"/>
      <c r="H22" s="78"/>
      <c r="I22" s="78"/>
      <c r="J22" s="78"/>
      <c r="K22" s="78"/>
      <c r="L22" s="78"/>
      <c r="M22" s="78"/>
      <c r="N22" s="78"/>
      <c r="O22" s="78"/>
      <c r="P22" s="78"/>
      <c r="Q22" s="78"/>
      <c r="R22" s="78"/>
      <c r="S22" s="78"/>
      <c r="T22" s="78"/>
      <c r="U22" s="78"/>
      <c r="V22" s="78"/>
    </row>
    <row r="23" spans="1:22" ht="15">
      <c r="A23" s="78" t="s">
        <v>435</v>
      </c>
      <c r="B23" s="78">
        <v>1</v>
      </c>
      <c r="C23" s="78" t="s">
        <v>434</v>
      </c>
      <c r="D23" s="78">
        <v>1</v>
      </c>
      <c r="E23" s="78"/>
      <c r="F23" s="78"/>
      <c r="G23" s="78"/>
      <c r="H23" s="78"/>
      <c r="I23" s="78"/>
      <c r="J23" s="78"/>
      <c r="K23" s="78"/>
      <c r="L23" s="78"/>
      <c r="M23" s="78"/>
      <c r="N23" s="78"/>
      <c r="O23" s="78"/>
      <c r="P23" s="78"/>
      <c r="Q23" s="78"/>
      <c r="R23" s="78"/>
      <c r="S23" s="78"/>
      <c r="T23" s="78"/>
      <c r="U23" s="78"/>
      <c r="V23" s="78"/>
    </row>
    <row r="24" spans="1:22" ht="15">
      <c r="A24" s="78" t="s">
        <v>434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1656</v>
      </c>
      <c r="B27" s="13" t="s">
        <v>1613</v>
      </c>
      <c r="C27" s="13" t="s">
        <v>1662</v>
      </c>
      <c r="D27" s="13" t="s">
        <v>1618</v>
      </c>
      <c r="E27" s="13" t="s">
        <v>1665</v>
      </c>
      <c r="F27" s="13" t="s">
        <v>1620</v>
      </c>
      <c r="G27" s="13" t="s">
        <v>1666</v>
      </c>
      <c r="H27" s="13" t="s">
        <v>1622</v>
      </c>
      <c r="I27" s="13" t="s">
        <v>1667</v>
      </c>
      <c r="J27" s="13" t="s">
        <v>1624</v>
      </c>
      <c r="K27" s="13" t="s">
        <v>1674</v>
      </c>
      <c r="L27" s="13" t="s">
        <v>1626</v>
      </c>
      <c r="M27" s="78" t="s">
        <v>1675</v>
      </c>
      <c r="N27" s="78" t="s">
        <v>1628</v>
      </c>
      <c r="O27" s="13" t="s">
        <v>1676</v>
      </c>
      <c r="P27" s="13" t="s">
        <v>1630</v>
      </c>
      <c r="Q27" s="78" t="s">
        <v>1677</v>
      </c>
      <c r="R27" s="78" t="s">
        <v>1632</v>
      </c>
      <c r="S27" s="78" t="s">
        <v>1678</v>
      </c>
      <c r="T27" s="78" t="s">
        <v>1634</v>
      </c>
      <c r="U27" s="78" t="s">
        <v>1679</v>
      </c>
      <c r="V27" s="78" t="s">
        <v>1635</v>
      </c>
    </row>
    <row r="28" spans="1:22" ht="15">
      <c r="A28" s="78" t="s">
        <v>288</v>
      </c>
      <c r="B28" s="78">
        <v>20</v>
      </c>
      <c r="C28" s="78" t="s">
        <v>288</v>
      </c>
      <c r="D28" s="78">
        <v>17</v>
      </c>
      <c r="E28" s="78" t="s">
        <v>453</v>
      </c>
      <c r="F28" s="78">
        <v>2</v>
      </c>
      <c r="G28" s="78" t="s">
        <v>450</v>
      </c>
      <c r="H28" s="78">
        <v>1</v>
      </c>
      <c r="I28" s="78" t="s">
        <v>288</v>
      </c>
      <c r="J28" s="78">
        <v>1</v>
      </c>
      <c r="K28" s="78" t="s">
        <v>288</v>
      </c>
      <c r="L28" s="78">
        <v>2</v>
      </c>
      <c r="M28" s="78"/>
      <c r="N28" s="78"/>
      <c r="O28" s="78" t="s">
        <v>445</v>
      </c>
      <c r="P28" s="78">
        <v>1</v>
      </c>
      <c r="Q28" s="78"/>
      <c r="R28" s="78"/>
      <c r="S28" s="78"/>
      <c r="T28" s="78"/>
      <c r="U28" s="78"/>
      <c r="V28" s="78"/>
    </row>
    <row r="29" spans="1:22" ht="15">
      <c r="A29" s="78" t="s">
        <v>450</v>
      </c>
      <c r="B29" s="78">
        <v>5</v>
      </c>
      <c r="C29" s="78" t="s">
        <v>450</v>
      </c>
      <c r="D29" s="78">
        <v>2</v>
      </c>
      <c r="E29" s="78" t="s">
        <v>454</v>
      </c>
      <c r="F29" s="78">
        <v>1</v>
      </c>
      <c r="G29" s="78"/>
      <c r="H29" s="78"/>
      <c r="I29" s="78" t="s">
        <v>1668</v>
      </c>
      <c r="J29" s="78">
        <v>1</v>
      </c>
      <c r="K29" s="78" t="s">
        <v>450</v>
      </c>
      <c r="L29" s="78">
        <v>2</v>
      </c>
      <c r="M29" s="78"/>
      <c r="N29" s="78"/>
      <c r="O29" s="78"/>
      <c r="P29" s="78"/>
      <c r="Q29" s="78"/>
      <c r="R29" s="78"/>
      <c r="S29" s="78"/>
      <c r="T29" s="78"/>
      <c r="U29" s="78"/>
      <c r="V29" s="78"/>
    </row>
    <row r="30" spans="1:22" ht="15">
      <c r="A30" s="78" t="s">
        <v>456</v>
      </c>
      <c r="B30" s="78">
        <v>2</v>
      </c>
      <c r="C30" s="78" t="s">
        <v>456</v>
      </c>
      <c r="D30" s="78">
        <v>2</v>
      </c>
      <c r="E30" s="78"/>
      <c r="F30" s="78"/>
      <c r="G30" s="78"/>
      <c r="H30" s="78"/>
      <c r="I30" s="78" t="s">
        <v>1669</v>
      </c>
      <c r="J30" s="78">
        <v>1</v>
      </c>
      <c r="K30" s="78"/>
      <c r="L30" s="78"/>
      <c r="M30" s="78"/>
      <c r="N30" s="78"/>
      <c r="O30" s="78"/>
      <c r="P30" s="78"/>
      <c r="Q30" s="78"/>
      <c r="R30" s="78"/>
      <c r="S30" s="78"/>
      <c r="T30" s="78"/>
      <c r="U30" s="78"/>
      <c r="V30" s="78"/>
    </row>
    <row r="31" spans="1:22" ht="15">
      <c r="A31" s="78" t="s">
        <v>453</v>
      </c>
      <c r="B31" s="78">
        <v>2</v>
      </c>
      <c r="C31" s="78" t="s">
        <v>1657</v>
      </c>
      <c r="D31" s="78">
        <v>2</v>
      </c>
      <c r="E31" s="78"/>
      <c r="F31" s="78"/>
      <c r="G31" s="78"/>
      <c r="H31" s="78"/>
      <c r="I31" s="78" t="s">
        <v>1670</v>
      </c>
      <c r="J31" s="78">
        <v>1</v>
      </c>
      <c r="K31" s="78"/>
      <c r="L31" s="78"/>
      <c r="M31" s="78"/>
      <c r="N31" s="78"/>
      <c r="O31" s="78"/>
      <c r="P31" s="78"/>
      <c r="Q31" s="78"/>
      <c r="R31" s="78"/>
      <c r="S31" s="78"/>
      <c r="T31" s="78"/>
      <c r="U31" s="78"/>
      <c r="V31" s="78"/>
    </row>
    <row r="32" spans="1:22" ht="15">
      <c r="A32" s="78" t="s">
        <v>1657</v>
      </c>
      <c r="B32" s="78">
        <v>2</v>
      </c>
      <c r="C32" s="78" t="s">
        <v>1658</v>
      </c>
      <c r="D32" s="78">
        <v>1</v>
      </c>
      <c r="E32" s="78"/>
      <c r="F32" s="78"/>
      <c r="G32" s="78"/>
      <c r="H32" s="78"/>
      <c r="I32" s="78" t="s">
        <v>1671</v>
      </c>
      <c r="J32" s="78">
        <v>1</v>
      </c>
      <c r="K32" s="78"/>
      <c r="L32" s="78"/>
      <c r="M32" s="78"/>
      <c r="N32" s="78"/>
      <c r="O32" s="78"/>
      <c r="P32" s="78"/>
      <c r="Q32" s="78"/>
      <c r="R32" s="78"/>
      <c r="S32" s="78"/>
      <c r="T32" s="78"/>
      <c r="U32" s="78"/>
      <c r="V32" s="78"/>
    </row>
    <row r="33" spans="1:22" ht="15">
      <c r="A33" s="78" t="s">
        <v>447</v>
      </c>
      <c r="B33" s="78">
        <v>2</v>
      </c>
      <c r="C33" s="78" t="s">
        <v>1659</v>
      </c>
      <c r="D33" s="78">
        <v>1</v>
      </c>
      <c r="E33" s="78"/>
      <c r="F33" s="78"/>
      <c r="G33" s="78"/>
      <c r="H33" s="78"/>
      <c r="I33" s="78" t="s">
        <v>1672</v>
      </c>
      <c r="J33" s="78">
        <v>1</v>
      </c>
      <c r="K33" s="78"/>
      <c r="L33" s="78"/>
      <c r="M33" s="78"/>
      <c r="N33" s="78"/>
      <c r="O33" s="78"/>
      <c r="P33" s="78"/>
      <c r="Q33" s="78"/>
      <c r="R33" s="78"/>
      <c r="S33" s="78"/>
      <c r="T33" s="78"/>
      <c r="U33" s="78"/>
      <c r="V33" s="78"/>
    </row>
    <row r="34" spans="1:22" ht="15">
      <c r="A34" s="78" t="s">
        <v>1658</v>
      </c>
      <c r="B34" s="78">
        <v>1</v>
      </c>
      <c r="C34" s="78" t="s">
        <v>1660</v>
      </c>
      <c r="D34" s="78">
        <v>1</v>
      </c>
      <c r="E34" s="78"/>
      <c r="F34" s="78"/>
      <c r="G34" s="78"/>
      <c r="H34" s="78"/>
      <c r="I34" s="78" t="s">
        <v>1673</v>
      </c>
      <c r="J34" s="78">
        <v>1</v>
      </c>
      <c r="K34" s="78"/>
      <c r="L34" s="78"/>
      <c r="M34" s="78"/>
      <c r="N34" s="78"/>
      <c r="O34" s="78"/>
      <c r="P34" s="78"/>
      <c r="Q34" s="78"/>
      <c r="R34" s="78"/>
      <c r="S34" s="78"/>
      <c r="T34" s="78"/>
      <c r="U34" s="78"/>
      <c r="V34" s="78"/>
    </row>
    <row r="35" spans="1:22" ht="15">
      <c r="A35" s="78" t="s">
        <v>1659</v>
      </c>
      <c r="B35" s="78">
        <v>1</v>
      </c>
      <c r="C35" s="78" t="s">
        <v>1661</v>
      </c>
      <c r="D35" s="78">
        <v>1</v>
      </c>
      <c r="E35" s="78"/>
      <c r="F35" s="78"/>
      <c r="G35" s="78"/>
      <c r="H35" s="78"/>
      <c r="I35" s="78" t="s">
        <v>449</v>
      </c>
      <c r="J35" s="78">
        <v>1</v>
      </c>
      <c r="K35" s="78"/>
      <c r="L35" s="78"/>
      <c r="M35" s="78"/>
      <c r="N35" s="78"/>
      <c r="O35" s="78"/>
      <c r="P35" s="78"/>
      <c r="Q35" s="78"/>
      <c r="R35" s="78"/>
      <c r="S35" s="78"/>
      <c r="T35" s="78"/>
      <c r="U35" s="78"/>
      <c r="V35" s="78"/>
    </row>
    <row r="36" spans="1:22" ht="15">
      <c r="A36" s="78" t="s">
        <v>1660</v>
      </c>
      <c r="B36" s="78">
        <v>1</v>
      </c>
      <c r="C36" s="78" t="s">
        <v>1663</v>
      </c>
      <c r="D36" s="78">
        <v>1</v>
      </c>
      <c r="E36" s="78"/>
      <c r="F36" s="78"/>
      <c r="G36" s="78"/>
      <c r="H36" s="78"/>
      <c r="I36" s="78"/>
      <c r="J36" s="78"/>
      <c r="K36" s="78"/>
      <c r="L36" s="78"/>
      <c r="M36" s="78"/>
      <c r="N36" s="78"/>
      <c r="O36" s="78"/>
      <c r="P36" s="78"/>
      <c r="Q36" s="78"/>
      <c r="R36" s="78"/>
      <c r="S36" s="78"/>
      <c r="T36" s="78"/>
      <c r="U36" s="78"/>
      <c r="V36" s="78"/>
    </row>
    <row r="37" spans="1:22" ht="15">
      <c r="A37" s="78" t="s">
        <v>1661</v>
      </c>
      <c r="B37" s="78">
        <v>1</v>
      </c>
      <c r="C37" s="78" t="s">
        <v>1664</v>
      </c>
      <c r="D37" s="78">
        <v>1</v>
      </c>
      <c r="E37" s="78"/>
      <c r="F37" s="78"/>
      <c r="G37" s="78"/>
      <c r="H37" s="78"/>
      <c r="I37" s="78"/>
      <c r="J37" s="78"/>
      <c r="K37" s="78"/>
      <c r="L37" s="78"/>
      <c r="M37" s="78"/>
      <c r="N37" s="78"/>
      <c r="O37" s="78"/>
      <c r="P37" s="78"/>
      <c r="Q37" s="78"/>
      <c r="R37" s="78"/>
      <c r="S37" s="78"/>
      <c r="T37" s="78"/>
      <c r="U37" s="78"/>
      <c r="V37" s="78"/>
    </row>
    <row r="40" spans="1:22" ht="15" customHeight="1">
      <c r="A40" s="13" t="s">
        <v>1684</v>
      </c>
      <c r="B40" s="13" t="s">
        <v>1613</v>
      </c>
      <c r="C40" s="13" t="s">
        <v>1692</v>
      </c>
      <c r="D40" s="13" t="s">
        <v>1618</v>
      </c>
      <c r="E40" s="13" t="s">
        <v>1699</v>
      </c>
      <c r="F40" s="13" t="s">
        <v>1620</v>
      </c>
      <c r="G40" s="13" t="s">
        <v>1706</v>
      </c>
      <c r="H40" s="13" t="s">
        <v>1622</v>
      </c>
      <c r="I40" s="13" t="s">
        <v>1712</v>
      </c>
      <c r="J40" s="13" t="s">
        <v>1624</v>
      </c>
      <c r="K40" s="13" t="s">
        <v>1718</v>
      </c>
      <c r="L40" s="13" t="s">
        <v>1626</v>
      </c>
      <c r="M40" s="13" t="s">
        <v>1725</v>
      </c>
      <c r="N40" s="13" t="s">
        <v>1628</v>
      </c>
      <c r="O40" s="13" t="s">
        <v>1727</v>
      </c>
      <c r="P40" s="13" t="s">
        <v>1630</v>
      </c>
      <c r="Q40" s="78" t="s">
        <v>1730</v>
      </c>
      <c r="R40" s="78" t="s">
        <v>1632</v>
      </c>
      <c r="S40" s="13" t="s">
        <v>1731</v>
      </c>
      <c r="T40" s="13" t="s">
        <v>1634</v>
      </c>
      <c r="U40" s="13" t="s">
        <v>1732</v>
      </c>
      <c r="V40" s="13" t="s">
        <v>1635</v>
      </c>
    </row>
    <row r="41" spans="1:22" ht="15">
      <c r="A41" s="84" t="s">
        <v>1685</v>
      </c>
      <c r="B41" s="84">
        <v>58</v>
      </c>
      <c r="C41" s="84" t="s">
        <v>253</v>
      </c>
      <c r="D41" s="84">
        <v>16</v>
      </c>
      <c r="E41" s="84" t="s">
        <v>253</v>
      </c>
      <c r="F41" s="84">
        <v>2</v>
      </c>
      <c r="G41" s="84" t="s">
        <v>253</v>
      </c>
      <c r="H41" s="84">
        <v>5</v>
      </c>
      <c r="I41" s="84" t="s">
        <v>1713</v>
      </c>
      <c r="J41" s="84">
        <v>2</v>
      </c>
      <c r="K41" s="84" t="s">
        <v>246</v>
      </c>
      <c r="L41" s="84">
        <v>10</v>
      </c>
      <c r="M41" s="84" t="s">
        <v>263</v>
      </c>
      <c r="N41" s="84">
        <v>3</v>
      </c>
      <c r="O41" s="84" t="s">
        <v>1690</v>
      </c>
      <c r="P41" s="84">
        <v>126</v>
      </c>
      <c r="Q41" s="84"/>
      <c r="R41" s="84"/>
      <c r="S41" s="84" t="s">
        <v>274</v>
      </c>
      <c r="T41" s="84">
        <v>2</v>
      </c>
      <c r="U41" s="84" t="s">
        <v>1733</v>
      </c>
      <c r="V41" s="84">
        <v>2</v>
      </c>
    </row>
    <row r="42" spans="1:22" ht="15">
      <c r="A42" s="84" t="s">
        <v>1686</v>
      </c>
      <c r="B42" s="84">
        <v>33</v>
      </c>
      <c r="C42" s="84" t="s">
        <v>1691</v>
      </c>
      <c r="D42" s="84">
        <v>16</v>
      </c>
      <c r="E42" s="84" t="s">
        <v>1700</v>
      </c>
      <c r="F42" s="84">
        <v>2</v>
      </c>
      <c r="G42" s="84" t="s">
        <v>288</v>
      </c>
      <c r="H42" s="84">
        <v>5</v>
      </c>
      <c r="I42" s="84" t="s">
        <v>1714</v>
      </c>
      <c r="J42" s="84">
        <v>2</v>
      </c>
      <c r="K42" s="84" t="s">
        <v>1719</v>
      </c>
      <c r="L42" s="84">
        <v>7</v>
      </c>
      <c r="M42" s="84" t="s">
        <v>453</v>
      </c>
      <c r="N42" s="84">
        <v>3</v>
      </c>
      <c r="O42" s="84" t="s">
        <v>1728</v>
      </c>
      <c r="P42" s="84">
        <v>5</v>
      </c>
      <c r="Q42" s="84"/>
      <c r="R42" s="84"/>
      <c r="S42" s="84"/>
      <c r="T42" s="84"/>
      <c r="U42" s="84" t="s">
        <v>1734</v>
      </c>
      <c r="V42" s="84">
        <v>2</v>
      </c>
    </row>
    <row r="43" spans="1:22" ht="15">
      <c r="A43" s="84" t="s">
        <v>1687</v>
      </c>
      <c r="B43" s="84">
        <v>1</v>
      </c>
      <c r="C43" s="84" t="s">
        <v>274</v>
      </c>
      <c r="D43" s="84">
        <v>13</v>
      </c>
      <c r="E43" s="84" t="s">
        <v>1701</v>
      </c>
      <c r="F43" s="84">
        <v>2</v>
      </c>
      <c r="G43" s="84" t="s">
        <v>286</v>
      </c>
      <c r="H43" s="84">
        <v>5</v>
      </c>
      <c r="I43" s="84" t="s">
        <v>1715</v>
      </c>
      <c r="J43" s="84">
        <v>2</v>
      </c>
      <c r="K43" s="84" t="s">
        <v>1720</v>
      </c>
      <c r="L43" s="84">
        <v>6</v>
      </c>
      <c r="M43" s="84" t="s">
        <v>269</v>
      </c>
      <c r="N43" s="84">
        <v>2</v>
      </c>
      <c r="O43" s="84" t="s">
        <v>1729</v>
      </c>
      <c r="P43" s="84">
        <v>4</v>
      </c>
      <c r="Q43" s="84"/>
      <c r="R43" s="84"/>
      <c r="S43" s="84"/>
      <c r="T43" s="84"/>
      <c r="U43" s="84" t="s">
        <v>1735</v>
      </c>
      <c r="V43" s="84">
        <v>2</v>
      </c>
    </row>
    <row r="44" spans="1:22" ht="15">
      <c r="A44" s="84" t="s">
        <v>1688</v>
      </c>
      <c r="B44" s="84">
        <v>1946</v>
      </c>
      <c r="C44" s="84" t="s">
        <v>263</v>
      </c>
      <c r="D44" s="84">
        <v>10</v>
      </c>
      <c r="E44" s="84" t="s">
        <v>1702</v>
      </c>
      <c r="F44" s="84">
        <v>2</v>
      </c>
      <c r="G44" s="84" t="s">
        <v>263</v>
      </c>
      <c r="H44" s="84">
        <v>3</v>
      </c>
      <c r="I44" s="84" t="s">
        <v>1716</v>
      </c>
      <c r="J44" s="84">
        <v>2</v>
      </c>
      <c r="K44" s="84" t="s">
        <v>1697</v>
      </c>
      <c r="L44" s="84">
        <v>6</v>
      </c>
      <c r="M44" s="84" t="s">
        <v>268</v>
      </c>
      <c r="N44" s="84">
        <v>2</v>
      </c>
      <c r="O44" s="84"/>
      <c r="P44" s="84"/>
      <c r="Q44" s="84"/>
      <c r="R44" s="84"/>
      <c r="S44" s="84"/>
      <c r="T44" s="84"/>
      <c r="U44" s="84" t="s">
        <v>1736</v>
      </c>
      <c r="V44" s="84">
        <v>2</v>
      </c>
    </row>
    <row r="45" spans="1:22" ht="15">
      <c r="A45" s="84" t="s">
        <v>1689</v>
      </c>
      <c r="B45" s="84">
        <v>2037</v>
      </c>
      <c r="C45" s="84" t="s">
        <v>1693</v>
      </c>
      <c r="D45" s="84">
        <v>10</v>
      </c>
      <c r="E45" s="84" t="s">
        <v>1703</v>
      </c>
      <c r="F45" s="84">
        <v>2</v>
      </c>
      <c r="G45" s="84" t="s">
        <v>289</v>
      </c>
      <c r="H45" s="84">
        <v>3</v>
      </c>
      <c r="I45" s="84" t="s">
        <v>1717</v>
      </c>
      <c r="J45" s="84">
        <v>2</v>
      </c>
      <c r="K45" s="84" t="s">
        <v>292</v>
      </c>
      <c r="L45" s="84">
        <v>6</v>
      </c>
      <c r="M45" s="84" t="s">
        <v>267</v>
      </c>
      <c r="N45" s="84">
        <v>2</v>
      </c>
      <c r="O45" s="84"/>
      <c r="P45" s="84"/>
      <c r="Q45" s="84"/>
      <c r="R45" s="84"/>
      <c r="S45" s="84"/>
      <c r="T45" s="84"/>
      <c r="U45" s="84"/>
      <c r="V45" s="84"/>
    </row>
    <row r="46" spans="1:22" ht="15">
      <c r="A46" s="84" t="s">
        <v>1690</v>
      </c>
      <c r="B46" s="84">
        <v>126</v>
      </c>
      <c r="C46" s="84" t="s">
        <v>1694</v>
      </c>
      <c r="D46" s="84">
        <v>10</v>
      </c>
      <c r="E46" s="84" t="s">
        <v>1704</v>
      </c>
      <c r="F46" s="84">
        <v>2</v>
      </c>
      <c r="G46" s="84" t="s">
        <v>1707</v>
      </c>
      <c r="H46" s="84">
        <v>3</v>
      </c>
      <c r="I46" s="84"/>
      <c r="J46" s="84"/>
      <c r="K46" s="84" t="s">
        <v>1721</v>
      </c>
      <c r="L46" s="84">
        <v>6</v>
      </c>
      <c r="M46" s="84" t="s">
        <v>253</v>
      </c>
      <c r="N46" s="84">
        <v>2</v>
      </c>
      <c r="O46" s="84"/>
      <c r="P46" s="84"/>
      <c r="Q46" s="84"/>
      <c r="R46" s="84"/>
      <c r="S46" s="84"/>
      <c r="T46" s="84"/>
      <c r="U46" s="84"/>
      <c r="V46" s="84"/>
    </row>
    <row r="47" spans="1:22" ht="15">
      <c r="A47" s="84" t="s">
        <v>253</v>
      </c>
      <c r="B47" s="84">
        <v>33</v>
      </c>
      <c r="C47" s="84" t="s">
        <v>1695</v>
      </c>
      <c r="D47" s="84">
        <v>9</v>
      </c>
      <c r="E47" s="84" t="s">
        <v>1705</v>
      </c>
      <c r="F47" s="84">
        <v>2</v>
      </c>
      <c r="G47" s="84" t="s">
        <v>1708</v>
      </c>
      <c r="H47" s="84">
        <v>3</v>
      </c>
      <c r="I47" s="84"/>
      <c r="J47" s="84"/>
      <c r="K47" s="84" t="s">
        <v>1722</v>
      </c>
      <c r="L47" s="84">
        <v>6</v>
      </c>
      <c r="M47" s="84" t="s">
        <v>1726</v>
      </c>
      <c r="N47" s="84">
        <v>2</v>
      </c>
      <c r="O47" s="84"/>
      <c r="P47" s="84"/>
      <c r="Q47" s="84"/>
      <c r="R47" s="84"/>
      <c r="S47" s="84"/>
      <c r="T47" s="84"/>
      <c r="U47" s="84"/>
      <c r="V47" s="84"/>
    </row>
    <row r="48" spans="1:22" ht="15">
      <c r="A48" s="84" t="s">
        <v>1691</v>
      </c>
      <c r="B48" s="84">
        <v>19</v>
      </c>
      <c r="C48" s="84" t="s">
        <v>1696</v>
      </c>
      <c r="D48" s="84">
        <v>8</v>
      </c>
      <c r="E48" s="84" t="s">
        <v>306</v>
      </c>
      <c r="F48" s="84">
        <v>2</v>
      </c>
      <c r="G48" s="84" t="s">
        <v>1709</v>
      </c>
      <c r="H48" s="84">
        <v>3</v>
      </c>
      <c r="I48" s="84"/>
      <c r="J48" s="84"/>
      <c r="K48" s="84" t="s">
        <v>1723</v>
      </c>
      <c r="L48" s="84">
        <v>6</v>
      </c>
      <c r="M48" s="84"/>
      <c r="N48" s="84"/>
      <c r="O48" s="84"/>
      <c r="P48" s="84"/>
      <c r="Q48" s="84"/>
      <c r="R48" s="84"/>
      <c r="S48" s="84"/>
      <c r="T48" s="84"/>
      <c r="U48" s="84"/>
      <c r="V48" s="84"/>
    </row>
    <row r="49" spans="1:22" ht="15">
      <c r="A49" s="84" t="s">
        <v>274</v>
      </c>
      <c r="B49" s="84">
        <v>17</v>
      </c>
      <c r="C49" s="84" t="s">
        <v>1697</v>
      </c>
      <c r="D49" s="84">
        <v>7</v>
      </c>
      <c r="E49" s="84" t="s">
        <v>305</v>
      </c>
      <c r="F49" s="84">
        <v>2</v>
      </c>
      <c r="G49" s="84" t="s">
        <v>1710</v>
      </c>
      <c r="H49" s="84">
        <v>3</v>
      </c>
      <c r="I49" s="84"/>
      <c r="J49" s="84"/>
      <c r="K49" s="84" t="s">
        <v>253</v>
      </c>
      <c r="L49" s="84">
        <v>5</v>
      </c>
      <c r="M49" s="84"/>
      <c r="N49" s="84"/>
      <c r="O49" s="84"/>
      <c r="P49" s="84"/>
      <c r="Q49" s="84"/>
      <c r="R49" s="84"/>
      <c r="S49" s="84"/>
      <c r="T49" s="84"/>
      <c r="U49" s="84"/>
      <c r="V49" s="84"/>
    </row>
    <row r="50" spans="1:22" ht="15">
      <c r="A50" s="84" t="s">
        <v>263</v>
      </c>
      <c r="B50" s="84">
        <v>16</v>
      </c>
      <c r="C50" s="84" t="s">
        <v>1698</v>
      </c>
      <c r="D50" s="84">
        <v>7</v>
      </c>
      <c r="E50" s="84" t="s">
        <v>304</v>
      </c>
      <c r="F50" s="84">
        <v>2</v>
      </c>
      <c r="G50" s="84" t="s">
        <v>1711</v>
      </c>
      <c r="H50" s="84">
        <v>3</v>
      </c>
      <c r="I50" s="84"/>
      <c r="J50" s="84"/>
      <c r="K50" s="84" t="s">
        <v>1724</v>
      </c>
      <c r="L50" s="84">
        <v>5</v>
      </c>
      <c r="M50" s="84"/>
      <c r="N50" s="84"/>
      <c r="O50" s="84"/>
      <c r="P50" s="84"/>
      <c r="Q50" s="84"/>
      <c r="R50" s="84"/>
      <c r="S50" s="84"/>
      <c r="T50" s="84"/>
      <c r="U50" s="84"/>
      <c r="V50" s="84"/>
    </row>
    <row r="53" spans="1:22" ht="15" customHeight="1">
      <c r="A53" s="13" t="s">
        <v>1747</v>
      </c>
      <c r="B53" s="13" t="s">
        <v>1613</v>
      </c>
      <c r="C53" s="13" t="s">
        <v>1758</v>
      </c>
      <c r="D53" s="13" t="s">
        <v>1618</v>
      </c>
      <c r="E53" s="13" t="s">
        <v>1765</v>
      </c>
      <c r="F53" s="13" t="s">
        <v>1620</v>
      </c>
      <c r="G53" s="13" t="s">
        <v>1774</v>
      </c>
      <c r="H53" s="13" t="s">
        <v>1622</v>
      </c>
      <c r="I53" s="13" t="s">
        <v>1785</v>
      </c>
      <c r="J53" s="13" t="s">
        <v>1624</v>
      </c>
      <c r="K53" s="13" t="s">
        <v>1787</v>
      </c>
      <c r="L53" s="13" t="s">
        <v>1626</v>
      </c>
      <c r="M53" s="13" t="s">
        <v>1791</v>
      </c>
      <c r="N53" s="13" t="s">
        <v>1628</v>
      </c>
      <c r="O53" s="13" t="s">
        <v>1794</v>
      </c>
      <c r="P53" s="13" t="s">
        <v>1630</v>
      </c>
      <c r="Q53" s="78" t="s">
        <v>1799</v>
      </c>
      <c r="R53" s="78" t="s">
        <v>1632</v>
      </c>
      <c r="S53" s="78" t="s">
        <v>1800</v>
      </c>
      <c r="T53" s="78" t="s">
        <v>1634</v>
      </c>
      <c r="U53" s="13" t="s">
        <v>1801</v>
      </c>
      <c r="V53" s="13" t="s">
        <v>1635</v>
      </c>
    </row>
    <row r="54" spans="1:22" ht="15">
      <c r="A54" s="84" t="s">
        <v>1748</v>
      </c>
      <c r="B54" s="84">
        <v>108</v>
      </c>
      <c r="C54" s="84" t="s">
        <v>1750</v>
      </c>
      <c r="D54" s="84">
        <v>10</v>
      </c>
      <c r="E54" s="84" t="s">
        <v>1766</v>
      </c>
      <c r="F54" s="84">
        <v>2</v>
      </c>
      <c r="G54" s="84" t="s">
        <v>1775</v>
      </c>
      <c r="H54" s="84">
        <v>3</v>
      </c>
      <c r="I54" s="84" t="s">
        <v>1786</v>
      </c>
      <c r="J54" s="84">
        <v>2</v>
      </c>
      <c r="K54" s="84" t="s">
        <v>1752</v>
      </c>
      <c r="L54" s="84">
        <v>6</v>
      </c>
      <c r="M54" s="84" t="s">
        <v>1792</v>
      </c>
      <c r="N54" s="84">
        <v>2</v>
      </c>
      <c r="O54" s="84" t="s">
        <v>1748</v>
      </c>
      <c r="P54" s="84">
        <v>108</v>
      </c>
      <c r="Q54" s="84"/>
      <c r="R54" s="84"/>
      <c r="S54" s="84"/>
      <c r="T54" s="84"/>
      <c r="U54" s="84" t="s">
        <v>1802</v>
      </c>
      <c r="V54" s="84">
        <v>2</v>
      </c>
    </row>
    <row r="55" spans="1:22" ht="15">
      <c r="A55" s="84" t="s">
        <v>1749</v>
      </c>
      <c r="B55" s="84">
        <v>12</v>
      </c>
      <c r="C55" s="84" t="s">
        <v>1759</v>
      </c>
      <c r="D55" s="84">
        <v>6</v>
      </c>
      <c r="E55" s="84" t="s">
        <v>1767</v>
      </c>
      <c r="F55" s="84">
        <v>2</v>
      </c>
      <c r="G55" s="84" t="s">
        <v>1776</v>
      </c>
      <c r="H55" s="84">
        <v>3</v>
      </c>
      <c r="I55" s="84"/>
      <c r="J55" s="84"/>
      <c r="K55" s="84" t="s">
        <v>1753</v>
      </c>
      <c r="L55" s="84">
        <v>6</v>
      </c>
      <c r="M55" s="84" t="s">
        <v>1793</v>
      </c>
      <c r="N55" s="84">
        <v>2</v>
      </c>
      <c r="O55" s="84" t="s">
        <v>1795</v>
      </c>
      <c r="P55" s="84">
        <v>5</v>
      </c>
      <c r="Q55" s="84"/>
      <c r="R55" s="84"/>
      <c r="S55" s="84"/>
      <c r="T55" s="84"/>
      <c r="U55" s="84" t="s">
        <v>1803</v>
      </c>
      <c r="V55" s="84">
        <v>2</v>
      </c>
    </row>
    <row r="56" spans="1:22" ht="15">
      <c r="A56" s="84" t="s">
        <v>1750</v>
      </c>
      <c r="B56" s="84">
        <v>12</v>
      </c>
      <c r="C56" s="84" t="s">
        <v>1755</v>
      </c>
      <c r="D56" s="84">
        <v>6</v>
      </c>
      <c r="E56" s="84" t="s">
        <v>1768</v>
      </c>
      <c r="F56" s="84">
        <v>2</v>
      </c>
      <c r="G56" s="84" t="s">
        <v>1777</v>
      </c>
      <c r="H56" s="84">
        <v>3</v>
      </c>
      <c r="I56" s="84"/>
      <c r="J56" s="84"/>
      <c r="K56" s="84" t="s">
        <v>1754</v>
      </c>
      <c r="L56" s="84">
        <v>6</v>
      </c>
      <c r="M56" s="84"/>
      <c r="N56" s="84"/>
      <c r="O56" s="84" t="s">
        <v>1796</v>
      </c>
      <c r="P56" s="84">
        <v>5</v>
      </c>
      <c r="Q56" s="84"/>
      <c r="R56" s="84"/>
      <c r="S56" s="84"/>
      <c r="T56" s="84"/>
      <c r="U56" s="84" t="s">
        <v>1804</v>
      </c>
      <c r="V56" s="84">
        <v>2</v>
      </c>
    </row>
    <row r="57" spans="1:22" ht="15">
      <c r="A57" s="84" t="s">
        <v>1751</v>
      </c>
      <c r="B57" s="84">
        <v>11</v>
      </c>
      <c r="C57" s="84" t="s">
        <v>1760</v>
      </c>
      <c r="D57" s="84">
        <v>5</v>
      </c>
      <c r="E57" s="84" t="s">
        <v>1769</v>
      </c>
      <c r="F57" s="84">
        <v>2</v>
      </c>
      <c r="G57" s="84" t="s">
        <v>1778</v>
      </c>
      <c r="H57" s="84">
        <v>3</v>
      </c>
      <c r="I57" s="84"/>
      <c r="J57" s="84"/>
      <c r="K57" s="84" t="s">
        <v>1751</v>
      </c>
      <c r="L57" s="84">
        <v>6</v>
      </c>
      <c r="M57" s="84"/>
      <c r="N57" s="84"/>
      <c r="O57" s="84" t="s">
        <v>1797</v>
      </c>
      <c r="P57" s="84">
        <v>4</v>
      </c>
      <c r="Q57" s="84"/>
      <c r="R57" s="84"/>
      <c r="S57" s="84"/>
      <c r="T57" s="84"/>
      <c r="U57" s="84"/>
      <c r="V57" s="84"/>
    </row>
    <row r="58" spans="1:22" ht="15">
      <c r="A58" s="84" t="s">
        <v>1752</v>
      </c>
      <c r="B58" s="84">
        <v>8</v>
      </c>
      <c r="C58" s="84" t="s">
        <v>1761</v>
      </c>
      <c r="D58" s="84">
        <v>5</v>
      </c>
      <c r="E58" s="84" t="s">
        <v>1770</v>
      </c>
      <c r="F58" s="84">
        <v>2</v>
      </c>
      <c r="G58" s="84" t="s">
        <v>1779</v>
      </c>
      <c r="H58" s="84">
        <v>3</v>
      </c>
      <c r="I58" s="84"/>
      <c r="J58" s="84"/>
      <c r="K58" s="84" t="s">
        <v>1749</v>
      </c>
      <c r="L58" s="84">
        <v>6</v>
      </c>
      <c r="M58" s="84"/>
      <c r="N58" s="84"/>
      <c r="O58" s="84" t="s">
        <v>1798</v>
      </c>
      <c r="P58" s="84">
        <v>4</v>
      </c>
      <c r="Q58" s="84"/>
      <c r="R58" s="84"/>
      <c r="S58" s="84"/>
      <c r="T58" s="84"/>
      <c r="U58" s="84"/>
      <c r="V58" s="84"/>
    </row>
    <row r="59" spans="1:22" ht="15">
      <c r="A59" s="84" t="s">
        <v>1753</v>
      </c>
      <c r="B59" s="84">
        <v>8</v>
      </c>
      <c r="C59" s="84" t="s">
        <v>1751</v>
      </c>
      <c r="D59" s="84">
        <v>5</v>
      </c>
      <c r="E59" s="84" t="s">
        <v>1771</v>
      </c>
      <c r="F59" s="84">
        <v>2</v>
      </c>
      <c r="G59" s="84" t="s">
        <v>1780</v>
      </c>
      <c r="H59" s="84">
        <v>3</v>
      </c>
      <c r="I59" s="84"/>
      <c r="J59" s="84"/>
      <c r="K59" s="84" t="s">
        <v>1756</v>
      </c>
      <c r="L59" s="84">
        <v>5</v>
      </c>
      <c r="M59" s="84"/>
      <c r="N59" s="84"/>
      <c r="O59" s="84"/>
      <c r="P59" s="84"/>
      <c r="Q59" s="84"/>
      <c r="R59" s="84"/>
      <c r="S59" s="84"/>
      <c r="T59" s="84"/>
      <c r="U59" s="84"/>
      <c r="V59" s="84"/>
    </row>
    <row r="60" spans="1:22" ht="15">
      <c r="A60" s="84" t="s">
        <v>1754</v>
      </c>
      <c r="B60" s="84">
        <v>8</v>
      </c>
      <c r="C60" s="84" t="s">
        <v>1749</v>
      </c>
      <c r="D60" s="84">
        <v>5</v>
      </c>
      <c r="E60" s="84" t="s">
        <v>1772</v>
      </c>
      <c r="F60" s="84">
        <v>2</v>
      </c>
      <c r="G60" s="84" t="s">
        <v>1781</v>
      </c>
      <c r="H60" s="84">
        <v>3</v>
      </c>
      <c r="I60" s="84"/>
      <c r="J60" s="84"/>
      <c r="K60" s="84" t="s">
        <v>1757</v>
      </c>
      <c r="L60" s="84">
        <v>5</v>
      </c>
      <c r="M60" s="84"/>
      <c r="N60" s="84"/>
      <c r="O60" s="84"/>
      <c r="P60" s="84"/>
      <c r="Q60" s="84"/>
      <c r="R60" s="84"/>
      <c r="S60" s="84"/>
      <c r="T60" s="84"/>
      <c r="U60" s="84"/>
      <c r="V60" s="84"/>
    </row>
    <row r="61" spans="1:22" ht="15">
      <c r="A61" s="84" t="s">
        <v>1755</v>
      </c>
      <c r="B61" s="84">
        <v>6</v>
      </c>
      <c r="C61" s="84" t="s">
        <v>1762</v>
      </c>
      <c r="D61" s="84">
        <v>4</v>
      </c>
      <c r="E61" s="84" t="s">
        <v>1773</v>
      </c>
      <c r="F61" s="84">
        <v>2</v>
      </c>
      <c r="G61" s="84" t="s">
        <v>1782</v>
      </c>
      <c r="H61" s="84">
        <v>3</v>
      </c>
      <c r="I61" s="84"/>
      <c r="J61" s="84"/>
      <c r="K61" s="84" t="s">
        <v>1788</v>
      </c>
      <c r="L61" s="84">
        <v>5</v>
      </c>
      <c r="M61" s="84"/>
      <c r="N61" s="84"/>
      <c r="O61" s="84"/>
      <c r="P61" s="84"/>
      <c r="Q61" s="84"/>
      <c r="R61" s="84"/>
      <c r="S61" s="84"/>
      <c r="T61" s="84"/>
      <c r="U61" s="84"/>
      <c r="V61" s="84"/>
    </row>
    <row r="62" spans="1:22" ht="15">
      <c r="A62" s="84" t="s">
        <v>1756</v>
      </c>
      <c r="B62" s="84">
        <v>6</v>
      </c>
      <c r="C62" s="84" t="s">
        <v>1763</v>
      </c>
      <c r="D62" s="84">
        <v>4</v>
      </c>
      <c r="E62" s="84"/>
      <c r="F62" s="84"/>
      <c r="G62" s="84" t="s">
        <v>1783</v>
      </c>
      <c r="H62" s="84">
        <v>2</v>
      </c>
      <c r="I62" s="84"/>
      <c r="J62" s="84"/>
      <c r="K62" s="84" t="s">
        <v>1789</v>
      </c>
      <c r="L62" s="84">
        <v>5</v>
      </c>
      <c r="M62" s="84"/>
      <c r="N62" s="84"/>
      <c r="O62" s="84"/>
      <c r="P62" s="84"/>
      <c r="Q62" s="84"/>
      <c r="R62" s="84"/>
      <c r="S62" s="84"/>
      <c r="T62" s="84"/>
      <c r="U62" s="84"/>
      <c r="V62" s="84"/>
    </row>
    <row r="63" spans="1:22" ht="15">
      <c r="A63" s="84" t="s">
        <v>1757</v>
      </c>
      <c r="B63" s="84">
        <v>6</v>
      </c>
      <c r="C63" s="84" t="s">
        <v>1764</v>
      </c>
      <c r="D63" s="84">
        <v>4</v>
      </c>
      <c r="E63" s="84"/>
      <c r="F63" s="84"/>
      <c r="G63" s="84" t="s">
        <v>1784</v>
      </c>
      <c r="H63" s="84">
        <v>2</v>
      </c>
      <c r="I63" s="84"/>
      <c r="J63" s="84"/>
      <c r="K63" s="84" t="s">
        <v>1790</v>
      </c>
      <c r="L63" s="84">
        <v>5</v>
      </c>
      <c r="M63" s="84"/>
      <c r="N63" s="84"/>
      <c r="O63" s="84"/>
      <c r="P63" s="84"/>
      <c r="Q63" s="84"/>
      <c r="R63" s="84"/>
      <c r="S63" s="84"/>
      <c r="T63" s="84"/>
      <c r="U63" s="84"/>
      <c r="V63" s="84"/>
    </row>
    <row r="66" spans="1:22" ht="15" customHeight="1">
      <c r="A66" s="13" t="s">
        <v>1813</v>
      </c>
      <c r="B66" s="13" t="s">
        <v>1613</v>
      </c>
      <c r="C66" s="13" t="s">
        <v>1815</v>
      </c>
      <c r="D66" s="13" t="s">
        <v>1618</v>
      </c>
      <c r="E66" s="78" t="s">
        <v>1816</v>
      </c>
      <c r="F66" s="78" t="s">
        <v>1620</v>
      </c>
      <c r="G66" s="13" t="s">
        <v>1820</v>
      </c>
      <c r="H66" s="13" t="s">
        <v>1622</v>
      </c>
      <c r="I66" s="78" t="s">
        <v>1822</v>
      </c>
      <c r="J66" s="78" t="s">
        <v>1624</v>
      </c>
      <c r="K66" s="78" t="s">
        <v>1824</v>
      </c>
      <c r="L66" s="78" t="s">
        <v>1626</v>
      </c>
      <c r="M66" s="13" t="s">
        <v>1826</v>
      </c>
      <c r="N66" s="13" t="s">
        <v>1628</v>
      </c>
      <c r="O66" s="78" t="s">
        <v>1828</v>
      </c>
      <c r="P66" s="78" t="s">
        <v>1630</v>
      </c>
      <c r="Q66" s="13" t="s">
        <v>1830</v>
      </c>
      <c r="R66" s="13" t="s">
        <v>1632</v>
      </c>
      <c r="S66" s="13" t="s">
        <v>1832</v>
      </c>
      <c r="T66" s="13" t="s">
        <v>1634</v>
      </c>
      <c r="U66" s="78" t="s">
        <v>1834</v>
      </c>
      <c r="V66" s="78" t="s">
        <v>1635</v>
      </c>
    </row>
    <row r="67" spans="1:22" ht="15">
      <c r="A67" s="78" t="s">
        <v>253</v>
      </c>
      <c r="B67" s="78">
        <v>10</v>
      </c>
      <c r="C67" s="78" t="s">
        <v>253</v>
      </c>
      <c r="D67" s="78">
        <v>8</v>
      </c>
      <c r="E67" s="78"/>
      <c r="F67" s="78"/>
      <c r="G67" s="78" t="s">
        <v>245</v>
      </c>
      <c r="H67" s="78">
        <v>1</v>
      </c>
      <c r="I67" s="78"/>
      <c r="J67" s="78"/>
      <c r="K67" s="78"/>
      <c r="L67" s="78"/>
      <c r="M67" s="78" t="s">
        <v>213</v>
      </c>
      <c r="N67" s="78">
        <v>1</v>
      </c>
      <c r="O67" s="78"/>
      <c r="P67" s="78"/>
      <c r="Q67" s="78" t="s">
        <v>278</v>
      </c>
      <c r="R67" s="78">
        <v>1</v>
      </c>
      <c r="S67" s="78" t="s">
        <v>253</v>
      </c>
      <c r="T67" s="78">
        <v>1</v>
      </c>
      <c r="U67" s="78"/>
      <c r="V67" s="78"/>
    </row>
    <row r="68" spans="1:22" ht="15">
      <c r="A68" s="78" t="s">
        <v>293</v>
      </c>
      <c r="B68" s="78">
        <v>1</v>
      </c>
      <c r="C68" s="78" t="s">
        <v>293</v>
      </c>
      <c r="D68" s="78">
        <v>1</v>
      </c>
      <c r="E68" s="78"/>
      <c r="F68" s="78"/>
      <c r="G68" s="78" t="s">
        <v>253</v>
      </c>
      <c r="H68" s="78">
        <v>1</v>
      </c>
      <c r="I68" s="78"/>
      <c r="J68" s="78"/>
      <c r="K68" s="78"/>
      <c r="L68" s="78"/>
      <c r="M68" s="78" t="s">
        <v>269</v>
      </c>
      <c r="N68" s="78">
        <v>1</v>
      </c>
      <c r="O68" s="78"/>
      <c r="P68" s="78"/>
      <c r="Q68" s="78"/>
      <c r="R68" s="78"/>
      <c r="S68" s="78"/>
      <c r="T68" s="78"/>
      <c r="U68" s="78"/>
      <c r="V68" s="78"/>
    </row>
    <row r="69" spans="1:22" ht="15">
      <c r="A69" s="78" t="s">
        <v>245</v>
      </c>
      <c r="B69" s="78">
        <v>1</v>
      </c>
      <c r="C69" s="78" t="s">
        <v>281</v>
      </c>
      <c r="D69" s="78">
        <v>1</v>
      </c>
      <c r="E69" s="78"/>
      <c r="F69" s="78"/>
      <c r="G69" s="78" t="s">
        <v>236</v>
      </c>
      <c r="H69" s="78">
        <v>1</v>
      </c>
      <c r="I69" s="78"/>
      <c r="J69" s="78"/>
      <c r="K69" s="78"/>
      <c r="L69" s="78"/>
      <c r="M69" s="78"/>
      <c r="N69" s="78"/>
      <c r="O69" s="78"/>
      <c r="P69" s="78"/>
      <c r="Q69" s="78"/>
      <c r="R69" s="78"/>
      <c r="S69" s="78"/>
      <c r="T69" s="78"/>
      <c r="U69" s="78"/>
      <c r="V69" s="78"/>
    </row>
    <row r="70" spans="1:22" ht="15">
      <c r="A70" s="78" t="s">
        <v>236</v>
      </c>
      <c r="B70" s="78">
        <v>1</v>
      </c>
      <c r="C70" s="78" t="s">
        <v>225</v>
      </c>
      <c r="D70" s="78">
        <v>1</v>
      </c>
      <c r="E70" s="78"/>
      <c r="F70" s="78"/>
      <c r="G70" s="78"/>
      <c r="H70" s="78"/>
      <c r="I70" s="78"/>
      <c r="J70" s="78"/>
      <c r="K70" s="78"/>
      <c r="L70" s="78"/>
      <c r="M70" s="78"/>
      <c r="N70" s="78"/>
      <c r="O70" s="78"/>
      <c r="P70" s="78"/>
      <c r="Q70" s="78"/>
      <c r="R70" s="78"/>
      <c r="S70" s="78"/>
      <c r="T70" s="78"/>
      <c r="U70" s="78"/>
      <c r="V70" s="78"/>
    </row>
    <row r="71" spans="1:22" ht="15">
      <c r="A71" s="78" t="s">
        <v>281</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278</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225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213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269</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1814</v>
      </c>
      <c r="B78" s="13" t="s">
        <v>1613</v>
      </c>
      <c r="C78" s="13" t="s">
        <v>1817</v>
      </c>
      <c r="D78" s="13" t="s">
        <v>1618</v>
      </c>
      <c r="E78" s="13" t="s">
        <v>1819</v>
      </c>
      <c r="F78" s="13" t="s">
        <v>1620</v>
      </c>
      <c r="G78" s="13" t="s">
        <v>1821</v>
      </c>
      <c r="H78" s="13" t="s">
        <v>1622</v>
      </c>
      <c r="I78" s="78" t="s">
        <v>1823</v>
      </c>
      <c r="J78" s="78" t="s">
        <v>1624</v>
      </c>
      <c r="K78" s="13" t="s">
        <v>1825</v>
      </c>
      <c r="L78" s="13" t="s">
        <v>1626</v>
      </c>
      <c r="M78" s="13" t="s">
        <v>1827</v>
      </c>
      <c r="N78" s="13" t="s">
        <v>1628</v>
      </c>
      <c r="O78" s="13" t="s">
        <v>1829</v>
      </c>
      <c r="P78" s="13" t="s">
        <v>1630</v>
      </c>
      <c r="Q78" s="13" t="s">
        <v>1831</v>
      </c>
      <c r="R78" s="13" t="s">
        <v>1632</v>
      </c>
      <c r="S78" s="13" t="s">
        <v>1833</v>
      </c>
      <c r="T78" s="13" t="s">
        <v>1634</v>
      </c>
      <c r="U78" s="13" t="s">
        <v>1835</v>
      </c>
      <c r="V78" s="13" t="s">
        <v>1635</v>
      </c>
    </row>
    <row r="79" spans="1:22" ht="15">
      <c r="A79" s="78" t="s">
        <v>253</v>
      </c>
      <c r="B79" s="78">
        <v>22</v>
      </c>
      <c r="C79" s="78" t="s">
        <v>274</v>
      </c>
      <c r="D79" s="78">
        <v>11</v>
      </c>
      <c r="E79" s="78" t="s">
        <v>253</v>
      </c>
      <c r="F79" s="78">
        <v>2</v>
      </c>
      <c r="G79" s="78" t="s">
        <v>288</v>
      </c>
      <c r="H79" s="78">
        <v>5</v>
      </c>
      <c r="I79" s="78"/>
      <c r="J79" s="78"/>
      <c r="K79" s="78" t="s">
        <v>246</v>
      </c>
      <c r="L79" s="78">
        <v>6</v>
      </c>
      <c r="M79" s="78" t="s">
        <v>263</v>
      </c>
      <c r="N79" s="78">
        <v>2</v>
      </c>
      <c r="O79" s="78" t="s">
        <v>273</v>
      </c>
      <c r="P79" s="78">
        <v>1</v>
      </c>
      <c r="Q79" s="78" t="s">
        <v>277</v>
      </c>
      <c r="R79" s="78">
        <v>1</v>
      </c>
      <c r="S79" s="78" t="s">
        <v>274</v>
      </c>
      <c r="T79" s="78">
        <v>1</v>
      </c>
      <c r="U79" s="78" t="s">
        <v>234</v>
      </c>
      <c r="V79" s="78">
        <v>1</v>
      </c>
    </row>
    <row r="80" spans="1:22" ht="15">
      <c r="A80" s="78" t="s">
        <v>263</v>
      </c>
      <c r="B80" s="78">
        <v>15</v>
      </c>
      <c r="C80" s="78" t="s">
        <v>263</v>
      </c>
      <c r="D80" s="78">
        <v>10</v>
      </c>
      <c r="E80" s="78" t="s">
        <v>306</v>
      </c>
      <c r="F80" s="78">
        <v>2</v>
      </c>
      <c r="G80" s="78" t="s">
        <v>286</v>
      </c>
      <c r="H80" s="78">
        <v>5</v>
      </c>
      <c r="I80" s="78"/>
      <c r="J80" s="78"/>
      <c r="K80" s="78" t="s">
        <v>292</v>
      </c>
      <c r="L80" s="78">
        <v>6</v>
      </c>
      <c r="M80" s="78" t="s">
        <v>268</v>
      </c>
      <c r="N80" s="78">
        <v>2</v>
      </c>
      <c r="O80" s="78" t="s">
        <v>272</v>
      </c>
      <c r="P80" s="78">
        <v>1</v>
      </c>
      <c r="Q80" s="78" t="s">
        <v>276</v>
      </c>
      <c r="R80" s="78">
        <v>1</v>
      </c>
      <c r="S80" s="78" t="s">
        <v>280</v>
      </c>
      <c r="T80" s="78">
        <v>1</v>
      </c>
      <c r="U80" s="78"/>
      <c r="V80" s="78"/>
    </row>
    <row r="81" spans="1:22" ht="15">
      <c r="A81" s="78" t="s">
        <v>274</v>
      </c>
      <c r="B81" s="78">
        <v>13</v>
      </c>
      <c r="C81" s="78" t="s">
        <v>253</v>
      </c>
      <c r="D81" s="78">
        <v>8</v>
      </c>
      <c r="E81" s="78" t="s">
        <v>305</v>
      </c>
      <c r="F81" s="78">
        <v>2</v>
      </c>
      <c r="G81" s="78" t="s">
        <v>253</v>
      </c>
      <c r="H81" s="78">
        <v>4</v>
      </c>
      <c r="I81" s="78"/>
      <c r="J81" s="78"/>
      <c r="K81" s="78" t="s">
        <v>253</v>
      </c>
      <c r="L81" s="78">
        <v>5</v>
      </c>
      <c r="M81" s="78" t="s">
        <v>267</v>
      </c>
      <c r="N81" s="78">
        <v>2</v>
      </c>
      <c r="O81" s="78" t="s">
        <v>271</v>
      </c>
      <c r="P81" s="78">
        <v>1</v>
      </c>
      <c r="Q81" s="78"/>
      <c r="R81" s="78"/>
      <c r="S81" s="78" t="s">
        <v>279</v>
      </c>
      <c r="T81" s="78">
        <v>1</v>
      </c>
      <c r="U81" s="78"/>
      <c r="V81" s="78"/>
    </row>
    <row r="82" spans="1:22" ht="15">
      <c r="A82" s="78" t="s">
        <v>246</v>
      </c>
      <c r="B82" s="78">
        <v>10</v>
      </c>
      <c r="C82" s="78" t="s">
        <v>320</v>
      </c>
      <c r="D82" s="78">
        <v>4</v>
      </c>
      <c r="E82" s="78" t="s">
        <v>304</v>
      </c>
      <c r="F82" s="78">
        <v>2</v>
      </c>
      <c r="G82" s="78" t="s">
        <v>263</v>
      </c>
      <c r="H82" s="78">
        <v>3</v>
      </c>
      <c r="I82" s="78"/>
      <c r="J82" s="78"/>
      <c r="K82" s="78" t="s">
        <v>247</v>
      </c>
      <c r="L82" s="78">
        <v>5</v>
      </c>
      <c r="M82" s="78" t="s">
        <v>253</v>
      </c>
      <c r="N82" s="78">
        <v>2</v>
      </c>
      <c r="O82" s="78" t="s">
        <v>270</v>
      </c>
      <c r="P82" s="78">
        <v>1</v>
      </c>
      <c r="Q82" s="78"/>
      <c r="R82" s="78"/>
      <c r="S82" s="78"/>
      <c r="T82" s="78"/>
      <c r="U82" s="78"/>
      <c r="V82" s="78"/>
    </row>
    <row r="83" spans="1:22" ht="15">
      <c r="A83" s="78" t="s">
        <v>292</v>
      </c>
      <c r="B83" s="78">
        <v>9</v>
      </c>
      <c r="C83" s="78" t="s">
        <v>246</v>
      </c>
      <c r="D83" s="78">
        <v>3</v>
      </c>
      <c r="E83" s="78" t="s">
        <v>319</v>
      </c>
      <c r="F83" s="78">
        <v>1</v>
      </c>
      <c r="G83" s="78" t="s">
        <v>289</v>
      </c>
      <c r="H83" s="78">
        <v>3</v>
      </c>
      <c r="I83" s="78"/>
      <c r="J83" s="78"/>
      <c r="K83" s="78"/>
      <c r="L83" s="78"/>
      <c r="M83" s="78" t="s">
        <v>269</v>
      </c>
      <c r="N83" s="78">
        <v>1</v>
      </c>
      <c r="O83" s="78" t="s">
        <v>253</v>
      </c>
      <c r="P83" s="78">
        <v>1</v>
      </c>
      <c r="Q83" s="78"/>
      <c r="R83" s="78"/>
      <c r="S83" s="78"/>
      <c r="T83" s="78"/>
      <c r="U83" s="78"/>
      <c r="V83" s="78"/>
    </row>
    <row r="84" spans="1:22" ht="15">
      <c r="A84" s="78" t="s">
        <v>247</v>
      </c>
      <c r="B84" s="78">
        <v>6</v>
      </c>
      <c r="C84" s="78" t="s">
        <v>261</v>
      </c>
      <c r="D84" s="78">
        <v>3</v>
      </c>
      <c r="E84" s="78" t="s">
        <v>318</v>
      </c>
      <c r="F84" s="78">
        <v>1</v>
      </c>
      <c r="G84" s="78" t="s">
        <v>287</v>
      </c>
      <c r="H84" s="78">
        <v>3</v>
      </c>
      <c r="I84" s="78"/>
      <c r="J84" s="78"/>
      <c r="K84" s="78"/>
      <c r="L84" s="78"/>
      <c r="M84" s="78" t="s">
        <v>266</v>
      </c>
      <c r="N84" s="78">
        <v>1</v>
      </c>
      <c r="O84" s="78"/>
      <c r="P84" s="78"/>
      <c r="Q84" s="78"/>
      <c r="R84" s="78"/>
      <c r="S84" s="78"/>
      <c r="T84" s="78"/>
      <c r="U84" s="78"/>
      <c r="V84" s="78"/>
    </row>
    <row r="85" spans="1:22" ht="15">
      <c r="A85" s="78" t="s">
        <v>288</v>
      </c>
      <c r="B85" s="78">
        <v>5</v>
      </c>
      <c r="C85" s="78" t="s">
        <v>1818</v>
      </c>
      <c r="D85" s="78">
        <v>2</v>
      </c>
      <c r="E85" s="78" t="s">
        <v>317</v>
      </c>
      <c r="F85" s="78">
        <v>1</v>
      </c>
      <c r="G85" s="78" t="s">
        <v>290</v>
      </c>
      <c r="H85" s="78">
        <v>2</v>
      </c>
      <c r="I85" s="78"/>
      <c r="J85" s="78"/>
      <c r="K85" s="78"/>
      <c r="L85" s="78"/>
      <c r="M85" s="78" t="s">
        <v>265</v>
      </c>
      <c r="N85" s="78">
        <v>1</v>
      </c>
      <c r="O85" s="78"/>
      <c r="P85" s="78"/>
      <c r="Q85" s="78"/>
      <c r="R85" s="78"/>
      <c r="S85" s="78"/>
      <c r="T85" s="78"/>
      <c r="U85" s="78"/>
      <c r="V85" s="78"/>
    </row>
    <row r="86" spans="1:22" ht="15">
      <c r="A86" s="78" t="s">
        <v>286</v>
      </c>
      <c r="B86" s="78">
        <v>5</v>
      </c>
      <c r="C86" s="78" t="s">
        <v>292</v>
      </c>
      <c r="D86" s="78">
        <v>2</v>
      </c>
      <c r="E86" s="78" t="s">
        <v>316</v>
      </c>
      <c r="F86" s="78">
        <v>1</v>
      </c>
      <c r="G86" s="78" t="s">
        <v>238</v>
      </c>
      <c r="H86" s="78">
        <v>2</v>
      </c>
      <c r="I86" s="78"/>
      <c r="J86" s="78"/>
      <c r="K86" s="78"/>
      <c r="L86" s="78"/>
      <c r="M86" s="78" t="s">
        <v>212</v>
      </c>
      <c r="N86" s="78">
        <v>1</v>
      </c>
      <c r="O86" s="78"/>
      <c r="P86" s="78"/>
      <c r="Q86" s="78"/>
      <c r="R86" s="78"/>
      <c r="S86" s="78"/>
      <c r="T86" s="78"/>
      <c r="U86" s="78"/>
      <c r="V86" s="78"/>
    </row>
    <row r="87" spans="1:22" ht="15">
      <c r="A87" s="78" t="s">
        <v>320</v>
      </c>
      <c r="B87" s="78">
        <v>4</v>
      </c>
      <c r="C87" s="78" t="s">
        <v>245</v>
      </c>
      <c r="D87" s="78">
        <v>2</v>
      </c>
      <c r="E87" s="78" t="s">
        <v>315</v>
      </c>
      <c r="F87" s="78">
        <v>1</v>
      </c>
      <c r="G87" s="78" t="s">
        <v>285</v>
      </c>
      <c r="H87" s="78">
        <v>1</v>
      </c>
      <c r="I87" s="78"/>
      <c r="J87" s="78"/>
      <c r="K87" s="78"/>
      <c r="L87" s="78"/>
      <c r="M87" s="78"/>
      <c r="N87" s="78"/>
      <c r="O87" s="78"/>
      <c r="P87" s="78"/>
      <c r="Q87" s="78"/>
      <c r="R87" s="78"/>
      <c r="S87" s="78"/>
      <c r="T87" s="78"/>
      <c r="U87" s="78"/>
      <c r="V87" s="78"/>
    </row>
    <row r="88" spans="1:22" ht="15">
      <c r="A88" s="78" t="s">
        <v>261</v>
      </c>
      <c r="B88" s="78">
        <v>3</v>
      </c>
      <c r="C88" s="78" t="s">
        <v>254</v>
      </c>
      <c r="D88" s="78">
        <v>1</v>
      </c>
      <c r="E88" s="78" t="s">
        <v>314</v>
      </c>
      <c r="F88" s="78">
        <v>1</v>
      </c>
      <c r="G88" s="78" t="s">
        <v>284</v>
      </c>
      <c r="H88" s="78">
        <v>1</v>
      </c>
      <c r="I88" s="78"/>
      <c r="J88" s="78"/>
      <c r="K88" s="78"/>
      <c r="L88" s="78"/>
      <c r="M88" s="78"/>
      <c r="N88" s="78"/>
      <c r="O88" s="78"/>
      <c r="P88" s="78"/>
      <c r="Q88" s="78"/>
      <c r="R88" s="78"/>
      <c r="S88" s="78"/>
      <c r="T88" s="78"/>
      <c r="U88" s="78"/>
      <c r="V88" s="78"/>
    </row>
    <row r="91" spans="1:22" ht="15" customHeight="1">
      <c r="A91" s="13" t="s">
        <v>1849</v>
      </c>
      <c r="B91" s="13" t="s">
        <v>1613</v>
      </c>
      <c r="C91" s="13" t="s">
        <v>1850</v>
      </c>
      <c r="D91" s="13" t="s">
        <v>1618</v>
      </c>
      <c r="E91" s="13" t="s">
        <v>1851</v>
      </c>
      <c r="F91" s="13" t="s">
        <v>1620</v>
      </c>
      <c r="G91" s="13" t="s">
        <v>1852</v>
      </c>
      <c r="H91" s="13" t="s">
        <v>1622</v>
      </c>
      <c r="I91" s="13" t="s">
        <v>1853</v>
      </c>
      <c r="J91" s="13" t="s">
        <v>1624</v>
      </c>
      <c r="K91" s="13" t="s">
        <v>1854</v>
      </c>
      <c r="L91" s="13" t="s">
        <v>1626</v>
      </c>
      <c r="M91" s="13" t="s">
        <v>1855</v>
      </c>
      <c r="N91" s="13" t="s">
        <v>1628</v>
      </c>
      <c r="O91" s="13" t="s">
        <v>1856</v>
      </c>
      <c r="P91" s="13" t="s">
        <v>1630</v>
      </c>
      <c r="Q91" s="13" t="s">
        <v>1857</v>
      </c>
      <c r="R91" s="13" t="s">
        <v>1632</v>
      </c>
      <c r="S91" s="13" t="s">
        <v>1858</v>
      </c>
      <c r="T91" s="13" t="s">
        <v>1634</v>
      </c>
      <c r="U91" s="13" t="s">
        <v>1859</v>
      </c>
      <c r="V91" s="13" t="s">
        <v>1635</v>
      </c>
    </row>
    <row r="92" spans="1:22" ht="15">
      <c r="A92" s="114" t="s">
        <v>273</v>
      </c>
      <c r="B92" s="78">
        <v>659792</v>
      </c>
      <c r="C92" s="114" t="s">
        <v>255</v>
      </c>
      <c r="D92" s="78">
        <v>177202</v>
      </c>
      <c r="E92" s="114" t="s">
        <v>252</v>
      </c>
      <c r="F92" s="78">
        <v>96094</v>
      </c>
      <c r="G92" s="114" t="s">
        <v>291</v>
      </c>
      <c r="H92" s="78">
        <v>317923</v>
      </c>
      <c r="I92" s="114" t="s">
        <v>220</v>
      </c>
      <c r="J92" s="78">
        <v>222872</v>
      </c>
      <c r="K92" s="114" t="s">
        <v>292</v>
      </c>
      <c r="L92" s="78">
        <v>21732</v>
      </c>
      <c r="M92" s="114" t="s">
        <v>212</v>
      </c>
      <c r="N92" s="78">
        <v>80883</v>
      </c>
      <c r="O92" s="114" t="s">
        <v>273</v>
      </c>
      <c r="P92" s="78">
        <v>659792</v>
      </c>
      <c r="Q92" s="114" t="s">
        <v>277</v>
      </c>
      <c r="R92" s="78">
        <v>60624</v>
      </c>
      <c r="S92" s="114" t="s">
        <v>280</v>
      </c>
      <c r="T92" s="78">
        <v>39334</v>
      </c>
      <c r="U92" s="114" t="s">
        <v>235</v>
      </c>
      <c r="V92" s="78">
        <v>4818</v>
      </c>
    </row>
    <row r="93" spans="1:22" ht="15">
      <c r="A93" s="114" t="s">
        <v>291</v>
      </c>
      <c r="B93" s="78">
        <v>317923</v>
      </c>
      <c r="C93" s="114" t="s">
        <v>250</v>
      </c>
      <c r="D93" s="78">
        <v>173100</v>
      </c>
      <c r="E93" s="114" t="s">
        <v>302</v>
      </c>
      <c r="F93" s="78">
        <v>80617</v>
      </c>
      <c r="G93" s="114" t="s">
        <v>287</v>
      </c>
      <c r="H93" s="78">
        <v>54111</v>
      </c>
      <c r="I93" s="114" t="s">
        <v>219</v>
      </c>
      <c r="J93" s="78">
        <v>18674</v>
      </c>
      <c r="K93" s="114" t="s">
        <v>241</v>
      </c>
      <c r="L93" s="78">
        <v>18039</v>
      </c>
      <c r="M93" s="114" t="s">
        <v>268</v>
      </c>
      <c r="N93" s="78">
        <v>37995</v>
      </c>
      <c r="O93" s="114" t="s">
        <v>272</v>
      </c>
      <c r="P93" s="78">
        <v>292637</v>
      </c>
      <c r="Q93" s="114" t="s">
        <v>276</v>
      </c>
      <c r="R93" s="78">
        <v>39519</v>
      </c>
      <c r="S93" s="114" t="s">
        <v>228</v>
      </c>
      <c r="T93" s="78">
        <v>18463</v>
      </c>
      <c r="U93" s="114" t="s">
        <v>234</v>
      </c>
      <c r="V93" s="78">
        <v>3092</v>
      </c>
    </row>
    <row r="94" spans="1:22" ht="15">
      <c r="A94" s="114" t="s">
        <v>272</v>
      </c>
      <c r="B94" s="78">
        <v>292637</v>
      </c>
      <c r="C94" s="114" t="s">
        <v>262</v>
      </c>
      <c r="D94" s="78">
        <v>125544</v>
      </c>
      <c r="E94" s="114" t="s">
        <v>298</v>
      </c>
      <c r="F94" s="78">
        <v>37708</v>
      </c>
      <c r="G94" s="114" t="s">
        <v>239</v>
      </c>
      <c r="H94" s="78">
        <v>33304</v>
      </c>
      <c r="I94" s="114" t="s">
        <v>741</v>
      </c>
      <c r="J94" s="78">
        <v>14666</v>
      </c>
      <c r="K94" s="114" t="s">
        <v>248</v>
      </c>
      <c r="L94" s="78">
        <v>11113</v>
      </c>
      <c r="M94" s="114" t="s">
        <v>269</v>
      </c>
      <c r="N94" s="78">
        <v>17521</v>
      </c>
      <c r="O94" s="114" t="s">
        <v>270</v>
      </c>
      <c r="P94" s="78">
        <v>24280</v>
      </c>
      <c r="Q94" s="114" t="s">
        <v>278</v>
      </c>
      <c r="R94" s="78">
        <v>23124</v>
      </c>
      <c r="S94" s="114" t="s">
        <v>279</v>
      </c>
      <c r="T94" s="78">
        <v>13466</v>
      </c>
      <c r="U94" s="114"/>
      <c r="V94" s="78"/>
    </row>
    <row r="95" spans="1:22" ht="15">
      <c r="A95" s="114" t="s">
        <v>220</v>
      </c>
      <c r="B95" s="78">
        <v>222872</v>
      </c>
      <c r="C95" s="114" t="s">
        <v>216</v>
      </c>
      <c r="D95" s="78">
        <v>88492</v>
      </c>
      <c r="E95" s="114" t="s">
        <v>304</v>
      </c>
      <c r="F95" s="78">
        <v>29329</v>
      </c>
      <c r="G95" s="114" t="s">
        <v>286</v>
      </c>
      <c r="H95" s="78">
        <v>16002</v>
      </c>
      <c r="I95" s="114" t="s">
        <v>249</v>
      </c>
      <c r="J95" s="78">
        <v>8675</v>
      </c>
      <c r="K95" s="114" t="s">
        <v>245</v>
      </c>
      <c r="L95" s="78">
        <v>6737</v>
      </c>
      <c r="M95" s="114" t="s">
        <v>213</v>
      </c>
      <c r="N95" s="78">
        <v>10887</v>
      </c>
      <c r="O95" s="114" t="s">
        <v>271</v>
      </c>
      <c r="P95" s="78">
        <v>6437</v>
      </c>
      <c r="Q95" s="114" t="s">
        <v>227</v>
      </c>
      <c r="R95" s="78">
        <v>610</v>
      </c>
      <c r="S95" s="114"/>
      <c r="T95" s="78"/>
      <c r="U95" s="114"/>
      <c r="V95" s="78"/>
    </row>
    <row r="96" spans="1:22" ht="15">
      <c r="A96" s="114" t="s">
        <v>255</v>
      </c>
      <c r="B96" s="78">
        <v>177202</v>
      </c>
      <c r="C96" s="114" t="s">
        <v>263</v>
      </c>
      <c r="D96" s="78">
        <v>77566</v>
      </c>
      <c r="E96" s="114" t="s">
        <v>303</v>
      </c>
      <c r="F96" s="78">
        <v>29032</v>
      </c>
      <c r="G96" s="114" t="s">
        <v>288</v>
      </c>
      <c r="H96" s="78">
        <v>15962</v>
      </c>
      <c r="I96" s="114" t="s">
        <v>217</v>
      </c>
      <c r="J96" s="78">
        <v>6093</v>
      </c>
      <c r="K96" s="114" t="s">
        <v>247</v>
      </c>
      <c r="L96" s="78">
        <v>5133</v>
      </c>
      <c r="M96" s="114" t="s">
        <v>266</v>
      </c>
      <c r="N96" s="78">
        <v>3417</v>
      </c>
      <c r="O96" s="114" t="s">
        <v>215</v>
      </c>
      <c r="P96" s="78">
        <v>4988</v>
      </c>
      <c r="Q96" s="114"/>
      <c r="R96" s="78"/>
      <c r="S96" s="114"/>
      <c r="T96" s="78"/>
      <c r="U96" s="114"/>
      <c r="V96" s="78"/>
    </row>
    <row r="97" spans="1:22" ht="15">
      <c r="A97" s="114" t="s">
        <v>250</v>
      </c>
      <c r="B97" s="78">
        <v>173100</v>
      </c>
      <c r="C97" s="114" t="s">
        <v>244</v>
      </c>
      <c r="D97" s="78">
        <v>51395</v>
      </c>
      <c r="E97" s="114" t="s">
        <v>305</v>
      </c>
      <c r="F97" s="78">
        <v>27612</v>
      </c>
      <c r="G97" s="114" t="s">
        <v>290</v>
      </c>
      <c r="H97" s="78">
        <v>12927</v>
      </c>
      <c r="I97" s="114" t="s">
        <v>218</v>
      </c>
      <c r="J97" s="78">
        <v>3775</v>
      </c>
      <c r="K97" s="114" t="s">
        <v>246</v>
      </c>
      <c r="L97" s="78">
        <v>3004</v>
      </c>
      <c r="M97" s="114" t="s">
        <v>265</v>
      </c>
      <c r="N97" s="78">
        <v>3156</v>
      </c>
      <c r="O97" s="114"/>
      <c r="P97" s="78"/>
      <c r="Q97" s="114"/>
      <c r="R97" s="78"/>
      <c r="S97" s="114"/>
      <c r="T97" s="78"/>
      <c r="U97" s="114"/>
      <c r="V97" s="78"/>
    </row>
    <row r="98" spans="1:22" ht="15">
      <c r="A98" s="114" t="s">
        <v>262</v>
      </c>
      <c r="B98" s="78">
        <v>125544</v>
      </c>
      <c r="C98" s="114" t="s">
        <v>320</v>
      </c>
      <c r="D98" s="78">
        <v>35963</v>
      </c>
      <c r="E98" s="114" t="s">
        <v>311</v>
      </c>
      <c r="F98" s="78">
        <v>21855</v>
      </c>
      <c r="G98" s="114" t="s">
        <v>283</v>
      </c>
      <c r="H98" s="78">
        <v>5386</v>
      </c>
      <c r="I98" s="114" t="s">
        <v>231</v>
      </c>
      <c r="J98" s="78">
        <v>3542</v>
      </c>
      <c r="K98" s="114" t="s">
        <v>242</v>
      </c>
      <c r="L98" s="78">
        <v>811</v>
      </c>
      <c r="M98" s="114" t="s">
        <v>267</v>
      </c>
      <c r="N98" s="78">
        <v>371</v>
      </c>
      <c r="O98" s="114"/>
      <c r="P98" s="78"/>
      <c r="Q98" s="114"/>
      <c r="R98" s="78"/>
      <c r="S98" s="114"/>
      <c r="T98" s="78"/>
      <c r="U98" s="114"/>
      <c r="V98" s="78"/>
    </row>
    <row r="99" spans="1:22" ht="15">
      <c r="A99" s="114" t="s">
        <v>252</v>
      </c>
      <c r="B99" s="78">
        <v>96094</v>
      </c>
      <c r="C99" s="114" t="s">
        <v>226</v>
      </c>
      <c r="D99" s="78">
        <v>23173</v>
      </c>
      <c r="E99" s="114" t="s">
        <v>301</v>
      </c>
      <c r="F99" s="78">
        <v>16218</v>
      </c>
      <c r="G99" s="114" t="s">
        <v>237</v>
      </c>
      <c r="H99" s="78">
        <v>4941</v>
      </c>
      <c r="I99" s="114" t="s">
        <v>251</v>
      </c>
      <c r="J99" s="78">
        <v>2943</v>
      </c>
      <c r="K99" s="114"/>
      <c r="L99" s="78"/>
      <c r="M99" s="114"/>
      <c r="N99" s="78"/>
      <c r="O99" s="114"/>
      <c r="P99" s="78"/>
      <c r="Q99" s="114"/>
      <c r="R99" s="78"/>
      <c r="S99" s="114"/>
      <c r="T99" s="78"/>
      <c r="U99" s="114"/>
      <c r="V99" s="78"/>
    </row>
    <row r="100" spans="1:22" ht="15">
      <c r="A100" s="114" t="s">
        <v>216</v>
      </c>
      <c r="B100" s="78">
        <v>88492</v>
      </c>
      <c r="C100" s="114" t="s">
        <v>229</v>
      </c>
      <c r="D100" s="78">
        <v>16109</v>
      </c>
      <c r="E100" s="114" t="s">
        <v>312</v>
      </c>
      <c r="F100" s="78">
        <v>13491</v>
      </c>
      <c r="G100" s="114" t="s">
        <v>240</v>
      </c>
      <c r="H100" s="78">
        <v>4324</v>
      </c>
      <c r="I100" s="114" t="s">
        <v>233</v>
      </c>
      <c r="J100" s="78">
        <v>1029</v>
      </c>
      <c r="K100" s="114"/>
      <c r="L100" s="78"/>
      <c r="M100" s="114"/>
      <c r="N100" s="78"/>
      <c r="O100" s="114"/>
      <c r="P100" s="78"/>
      <c r="Q100" s="114"/>
      <c r="R100" s="78"/>
      <c r="S100" s="114"/>
      <c r="T100" s="78"/>
      <c r="U100" s="114"/>
      <c r="V100" s="78"/>
    </row>
    <row r="101" spans="1:22" ht="15">
      <c r="A101" s="114" t="s">
        <v>212</v>
      </c>
      <c r="B101" s="78">
        <v>80883</v>
      </c>
      <c r="C101" s="114" t="s">
        <v>259</v>
      </c>
      <c r="D101" s="78">
        <v>13692</v>
      </c>
      <c r="E101" s="114" t="s">
        <v>313</v>
      </c>
      <c r="F101" s="78">
        <v>11516</v>
      </c>
      <c r="G101" s="114" t="s">
        <v>285</v>
      </c>
      <c r="H101" s="78">
        <v>2563</v>
      </c>
      <c r="I101" s="114" t="s">
        <v>742</v>
      </c>
      <c r="J101" s="78">
        <v>2</v>
      </c>
      <c r="K101" s="114"/>
      <c r="L101" s="78"/>
      <c r="M101" s="114"/>
      <c r="N101" s="78"/>
      <c r="O101" s="114"/>
      <c r="P101" s="78"/>
      <c r="Q101" s="114"/>
      <c r="R101" s="78"/>
      <c r="S101" s="114"/>
      <c r="T101" s="78"/>
      <c r="U101" s="114"/>
      <c r="V101" s="78"/>
    </row>
  </sheetData>
  <hyperlinks>
    <hyperlink ref="A2" r:id="rId1" display="https://twitter.com/lrainie/status/1191431437607735297"/>
    <hyperlink ref="A3" r:id="rId2" display="https://www.youtube.com/watch?v=EszTAS7pq_o&amp;feature=youtu.be"/>
    <hyperlink ref="A4" r:id="rId3" display="https://twitter.com/lrainie/status/1192027538190671872"/>
    <hyperlink ref="A6" r:id="rId4" display="https://www.pewsocialtrends.org/2019/11/06/marriage-and-cohabitation-in-the-u-s/"/>
    <hyperlink ref="A7" r:id="rId5" display="https://www.pewresearch.org/fact-tank/2019/09/06/republicans-have-confidence-in-presidential-appointees-democrats-trust-career-government-employees/"/>
    <hyperlink ref="A8" r:id="rId6" display="http://pewrsr.ch/X0YjPZ"/>
    <hyperlink ref="A9" r:id="rId7" display="https://pewrsr.ch/2B3CFpW"/>
    <hyperlink ref="A10" r:id="rId8" display="https://pewrsr.ch/2O14EQE"/>
    <hyperlink ref="A11" r:id="rId9" display="https://www.pewsocialtrends.org/?p=26816"/>
    <hyperlink ref="C2" r:id="rId10" display="https://www.pewsocialtrends.org/2019/11/06/marriage-and-cohabitation-in-the-u-s/"/>
    <hyperlink ref="C4" r:id="rId11" display="https://www.pewresearch.org/fact-tank/2019/09/06/republicans-have-confidence-in-presidential-appointees-democrats-trust-career-government-employees/"/>
    <hyperlink ref="C5" r:id="rId12" display="https://twitter.com/jannaq/status/1189261303405305858"/>
    <hyperlink ref="C6" r:id="rId13" display="https://www.pewresearch.org/internet/2019/10/28/experts-optimistic-about-the-next-50-years-of-digital-life/"/>
    <hyperlink ref="C7" r:id="rId14" display="https://twitter.com/bernardnatashal/status/1191686414011899909"/>
    <hyperlink ref="C8" r:id="rId15" display="https://pewrsr.ch/2FXletr"/>
    <hyperlink ref="C9" r:id="rId16" display="https://medium.com/pew-research-center-decoded/when-the-unexpected-happens-whats-a-survey-researcher-to-do-8a658e1698ac"/>
    <hyperlink ref="C10" r:id="rId17" display="https://pewrsr.ch/2NUwMSn"/>
    <hyperlink ref="C11" r:id="rId18" display="http://pewrsr.ch/X0YjPZ"/>
    <hyperlink ref="E2" r:id="rId19" display="https://www.youtube.com/watch?v=EszTAS7pq_o&amp;feature=youtu.be"/>
    <hyperlink ref="E3" r:id="rId20" display="https://www.youtube.com/watch?v=E9ZLNuhd9UU&amp;feature=youtu.be"/>
    <hyperlink ref="I2" r:id="rId21" display="https://twitter.com/lrainie/status/1191431437607735297"/>
    <hyperlink ref="I3" r:id="rId22" display="https://twitter.com/lrainie/status/1192027538190671872"/>
    <hyperlink ref="K2" r:id="rId23" display="https://www.elon.edu/u/imagining/surveys/x-2-internet-50th-2019/"/>
    <hyperlink ref="K3" r:id="rId24" display="https://twitter.com/lrainie/status/1191715513870630912"/>
    <hyperlink ref="Q2" r:id="rId25" display="https://twitter.com/lrainie/status/1191431437607735297"/>
    <hyperlink ref="S2" r:id="rId26" display="https://finance.yahoo.com/news/edward-snowden-web-summit-data-protection-201301784.html"/>
    <hyperlink ref="U2" r:id="rId27" display="https://twitter.com/lrainie/status/1191431437607735297"/>
  </hyperlinks>
  <printOptions/>
  <pageMargins left="0.7" right="0.7" top="0.75" bottom="0.75" header="0.3" footer="0.3"/>
  <pageSetup orientation="portrait" paperSize="9"/>
  <tableParts>
    <tablePart r:id="rId31"/>
    <tablePart r:id="rId29"/>
    <tablePart r:id="rId30"/>
    <tablePart r:id="rId35"/>
    <tablePart r:id="rId28"/>
    <tablePart r:id="rId34"/>
    <tablePart r:id="rId33"/>
    <tablePart r:id="rId3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1993</v>
      </c>
      <c r="B1" s="13" t="s">
        <v>2189</v>
      </c>
      <c r="C1" s="13" t="s">
        <v>2190</v>
      </c>
      <c r="D1" s="13" t="s">
        <v>144</v>
      </c>
      <c r="E1" s="13" t="s">
        <v>2192</v>
      </c>
      <c r="F1" s="13" t="s">
        <v>2193</v>
      </c>
      <c r="G1" s="13" t="s">
        <v>2194</v>
      </c>
    </row>
    <row r="2" spans="1:7" ht="15">
      <c r="A2" s="78" t="s">
        <v>1685</v>
      </c>
      <c r="B2" s="78">
        <v>58</v>
      </c>
      <c r="C2" s="117">
        <v>0.02847324496809033</v>
      </c>
      <c r="D2" s="78" t="s">
        <v>2191</v>
      </c>
      <c r="E2" s="78"/>
      <c r="F2" s="78"/>
      <c r="G2" s="78"/>
    </row>
    <row r="3" spans="1:7" ht="15">
      <c r="A3" s="78" t="s">
        <v>1686</v>
      </c>
      <c r="B3" s="78">
        <v>33</v>
      </c>
      <c r="C3" s="117">
        <v>0.016200294550810016</v>
      </c>
      <c r="D3" s="78" t="s">
        <v>2191</v>
      </c>
      <c r="E3" s="78"/>
      <c r="F3" s="78"/>
      <c r="G3" s="78"/>
    </row>
    <row r="4" spans="1:7" ht="15">
      <c r="A4" s="78" t="s">
        <v>1687</v>
      </c>
      <c r="B4" s="78">
        <v>1</v>
      </c>
      <c r="C4" s="117">
        <v>0.0004909180166912126</v>
      </c>
      <c r="D4" s="78" t="s">
        <v>2191</v>
      </c>
      <c r="E4" s="78"/>
      <c r="F4" s="78"/>
      <c r="G4" s="78"/>
    </row>
    <row r="5" spans="1:7" ht="15">
      <c r="A5" s="78" t="s">
        <v>1688</v>
      </c>
      <c r="B5" s="78">
        <v>1946</v>
      </c>
      <c r="C5" s="117">
        <v>0.9553264604810997</v>
      </c>
      <c r="D5" s="78" t="s">
        <v>2191</v>
      </c>
      <c r="E5" s="78"/>
      <c r="F5" s="78"/>
      <c r="G5" s="78"/>
    </row>
    <row r="6" spans="1:7" ht="15">
      <c r="A6" s="78" t="s">
        <v>1689</v>
      </c>
      <c r="B6" s="78">
        <v>2037</v>
      </c>
      <c r="C6" s="117">
        <v>1</v>
      </c>
      <c r="D6" s="78" t="s">
        <v>2191</v>
      </c>
      <c r="E6" s="78"/>
      <c r="F6" s="78"/>
      <c r="G6" s="78"/>
    </row>
    <row r="7" spans="1:7" ht="15">
      <c r="A7" s="84" t="s">
        <v>1690</v>
      </c>
      <c r="B7" s="84">
        <v>126</v>
      </c>
      <c r="C7" s="118">
        <v>0.1803916162559377</v>
      </c>
      <c r="D7" s="84" t="s">
        <v>2191</v>
      </c>
      <c r="E7" s="84" t="b">
        <v>0</v>
      </c>
      <c r="F7" s="84" t="b">
        <v>0</v>
      </c>
      <c r="G7" s="84" t="b">
        <v>0</v>
      </c>
    </row>
    <row r="8" spans="1:7" ht="15">
      <c r="A8" s="84" t="s">
        <v>253</v>
      </c>
      <c r="B8" s="84">
        <v>33</v>
      </c>
      <c r="C8" s="118">
        <v>0.010534097286100684</v>
      </c>
      <c r="D8" s="84" t="s">
        <v>2191</v>
      </c>
      <c r="E8" s="84" t="b">
        <v>0</v>
      </c>
      <c r="F8" s="84" t="b">
        <v>0</v>
      </c>
      <c r="G8" s="84" t="b">
        <v>0</v>
      </c>
    </row>
    <row r="9" spans="1:7" ht="15">
      <c r="A9" s="84" t="s">
        <v>1691</v>
      </c>
      <c r="B9" s="84">
        <v>19</v>
      </c>
      <c r="C9" s="118">
        <v>0.009402409715196647</v>
      </c>
      <c r="D9" s="84" t="s">
        <v>2191</v>
      </c>
      <c r="E9" s="84" t="b">
        <v>0</v>
      </c>
      <c r="F9" s="84" t="b">
        <v>0</v>
      </c>
      <c r="G9" s="84" t="b">
        <v>0</v>
      </c>
    </row>
    <row r="10" spans="1:7" ht="15">
      <c r="A10" s="84" t="s">
        <v>274</v>
      </c>
      <c r="B10" s="84">
        <v>17</v>
      </c>
      <c r="C10" s="118">
        <v>0.009342185315251137</v>
      </c>
      <c r="D10" s="84" t="s">
        <v>2191</v>
      </c>
      <c r="E10" s="84" t="b">
        <v>0</v>
      </c>
      <c r="F10" s="84" t="b">
        <v>0</v>
      </c>
      <c r="G10" s="84" t="b">
        <v>0</v>
      </c>
    </row>
    <row r="11" spans="1:7" ht="15">
      <c r="A11" s="84" t="s">
        <v>263</v>
      </c>
      <c r="B11" s="84">
        <v>16</v>
      </c>
      <c r="C11" s="118">
        <v>0.009121186817683735</v>
      </c>
      <c r="D11" s="84" t="s">
        <v>2191</v>
      </c>
      <c r="E11" s="84" t="b">
        <v>0</v>
      </c>
      <c r="F11" s="84" t="b">
        <v>0</v>
      </c>
      <c r="G11" s="84" t="b">
        <v>0</v>
      </c>
    </row>
    <row r="12" spans="1:7" ht="15">
      <c r="A12" s="84" t="s">
        <v>246</v>
      </c>
      <c r="B12" s="84">
        <v>15</v>
      </c>
      <c r="C12" s="118">
        <v>0.010486181422410165</v>
      </c>
      <c r="D12" s="84" t="s">
        <v>2191</v>
      </c>
      <c r="E12" s="84" t="b">
        <v>0</v>
      </c>
      <c r="F12" s="84" t="b">
        <v>0</v>
      </c>
      <c r="G12" s="84" t="b">
        <v>0</v>
      </c>
    </row>
    <row r="13" spans="1:7" ht="15">
      <c r="A13" s="84" t="s">
        <v>1697</v>
      </c>
      <c r="B13" s="84">
        <v>14</v>
      </c>
      <c r="C13" s="118">
        <v>0.008288353577036788</v>
      </c>
      <c r="D13" s="84" t="s">
        <v>2191</v>
      </c>
      <c r="E13" s="84" t="b">
        <v>0</v>
      </c>
      <c r="F13" s="84" t="b">
        <v>0</v>
      </c>
      <c r="G13" s="84" t="b">
        <v>0</v>
      </c>
    </row>
    <row r="14" spans="1:7" ht="15">
      <c r="A14" s="84" t="s">
        <v>1719</v>
      </c>
      <c r="B14" s="84">
        <v>12</v>
      </c>
      <c r="C14" s="118">
        <v>0.008025053400273405</v>
      </c>
      <c r="D14" s="84" t="s">
        <v>2191</v>
      </c>
      <c r="E14" s="84" t="b">
        <v>0</v>
      </c>
      <c r="F14" s="84" t="b">
        <v>0</v>
      </c>
      <c r="G14" s="84" t="b">
        <v>0</v>
      </c>
    </row>
    <row r="15" spans="1:7" ht="15">
      <c r="A15" s="84" t="s">
        <v>1693</v>
      </c>
      <c r="B15" s="84">
        <v>12</v>
      </c>
      <c r="C15" s="118">
        <v>0.00838894513792813</v>
      </c>
      <c r="D15" s="84" t="s">
        <v>2191</v>
      </c>
      <c r="E15" s="84" t="b">
        <v>0</v>
      </c>
      <c r="F15" s="84" t="b">
        <v>0</v>
      </c>
      <c r="G15" s="84" t="b">
        <v>0</v>
      </c>
    </row>
    <row r="16" spans="1:7" ht="15">
      <c r="A16" s="84" t="s">
        <v>1721</v>
      </c>
      <c r="B16" s="84">
        <v>12</v>
      </c>
      <c r="C16" s="118">
        <v>0.007692846271575385</v>
      </c>
      <c r="D16" s="84" t="s">
        <v>2191</v>
      </c>
      <c r="E16" s="84" t="b">
        <v>0</v>
      </c>
      <c r="F16" s="84" t="b">
        <v>0</v>
      </c>
      <c r="G16" s="84" t="b">
        <v>0</v>
      </c>
    </row>
    <row r="17" spans="1:7" ht="15">
      <c r="A17" s="84" t="s">
        <v>1722</v>
      </c>
      <c r="B17" s="84">
        <v>12</v>
      </c>
      <c r="C17" s="118">
        <v>0.007692846271575385</v>
      </c>
      <c r="D17" s="84" t="s">
        <v>2191</v>
      </c>
      <c r="E17" s="84" t="b">
        <v>0</v>
      </c>
      <c r="F17" s="84" t="b">
        <v>0</v>
      </c>
      <c r="G17" s="84" t="b">
        <v>0</v>
      </c>
    </row>
    <row r="18" spans="1:7" ht="15">
      <c r="A18" s="84" t="s">
        <v>1723</v>
      </c>
      <c r="B18" s="84">
        <v>12</v>
      </c>
      <c r="C18" s="118">
        <v>0.007692846271575385</v>
      </c>
      <c r="D18" s="84" t="s">
        <v>2191</v>
      </c>
      <c r="E18" s="84" t="b">
        <v>0</v>
      </c>
      <c r="F18" s="84" t="b">
        <v>0</v>
      </c>
      <c r="G18" s="84" t="b">
        <v>0</v>
      </c>
    </row>
    <row r="19" spans="1:7" ht="15">
      <c r="A19" s="84" t="s">
        <v>1694</v>
      </c>
      <c r="B19" s="84">
        <v>10</v>
      </c>
      <c r="C19" s="118">
        <v>0.01082140113347738</v>
      </c>
      <c r="D19" s="84" t="s">
        <v>2191</v>
      </c>
      <c r="E19" s="84" t="b">
        <v>0</v>
      </c>
      <c r="F19" s="84" t="b">
        <v>0</v>
      </c>
      <c r="G19" s="84" t="b">
        <v>0</v>
      </c>
    </row>
    <row r="20" spans="1:7" ht="15">
      <c r="A20" s="84" t="s">
        <v>1703</v>
      </c>
      <c r="B20" s="84">
        <v>9</v>
      </c>
      <c r="C20" s="118">
        <v>0.006593406593406593</v>
      </c>
      <c r="D20" s="84" t="s">
        <v>2191</v>
      </c>
      <c r="E20" s="84" t="b">
        <v>0</v>
      </c>
      <c r="F20" s="84" t="b">
        <v>0</v>
      </c>
      <c r="G20" s="84" t="b">
        <v>0</v>
      </c>
    </row>
    <row r="21" spans="1:7" ht="15">
      <c r="A21" s="84" t="s">
        <v>1696</v>
      </c>
      <c r="B21" s="84">
        <v>9</v>
      </c>
      <c r="C21" s="118">
        <v>0.006930675972180536</v>
      </c>
      <c r="D21" s="84" t="s">
        <v>2191</v>
      </c>
      <c r="E21" s="84" t="b">
        <v>0</v>
      </c>
      <c r="F21" s="84" t="b">
        <v>0</v>
      </c>
      <c r="G21" s="84" t="b">
        <v>0</v>
      </c>
    </row>
    <row r="22" spans="1:7" ht="15">
      <c r="A22" s="84" t="s">
        <v>453</v>
      </c>
      <c r="B22" s="84">
        <v>9</v>
      </c>
      <c r="C22" s="118">
        <v>0.006930675972180536</v>
      </c>
      <c r="D22" s="84" t="s">
        <v>2191</v>
      </c>
      <c r="E22" s="84" t="b">
        <v>0</v>
      </c>
      <c r="F22" s="84" t="b">
        <v>0</v>
      </c>
      <c r="G22" s="84" t="b">
        <v>0</v>
      </c>
    </row>
    <row r="23" spans="1:7" ht="15">
      <c r="A23" s="84" t="s">
        <v>1704</v>
      </c>
      <c r="B23" s="84">
        <v>9</v>
      </c>
      <c r="C23" s="118">
        <v>0.006593406593406593</v>
      </c>
      <c r="D23" s="84" t="s">
        <v>2191</v>
      </c>
      <c r="E23" s="84" t="b">
        <v>0</v>
      </c>
      <c r="F23" s="84" t="b">
        <v>0</v>
      </c>
      <c r="G23" s="84" t="b">
        <v>0</v>
      </c>
    </row>
    <row r="24" spans="1:7" ht="15">
      <c r="A24" s="84" t="s">
        <v>1695</v>
      </c>
      <c r="B24" s="84">
        <v>9</v>
      </c>
      <c r="C24" s="118">
        <v>0.008276522011670149</v>
      </c>
      <c r="D24" s="84" t="s">
        <v>2191</v>
      </c>
      <c r="E24" s="84" t="b">
        <v>1</v>
      </c>
      <c r="F24" s="84" t="b">
        <v>0</v>
      </c>
      <c r="G24" s="84" t="b">
        <v>0</v>
      </c>
    </row>
    <row r="25" spans="1:7" ht="15">
      <c r="A25" s="84" t="s">
        <v>292</v>
      </c>
      <c r="B25" s="84">
        <v>9</v>
      </c>
      <c r="C25" s="118">
        <v>0.006593406593406593</v>
      </c>
      <c r="D25" s="84" t="s">
        <v>2191</v>
      </c>
      <c r="E25" s="84" t="b">
        <v>0</v>
      </c>
      <c r="F25" s="84" t="b">
        <v>0</v>
      </c>
      <c r="G25" s="84" t="b">
        <v>0</v>
      </c>
    </row>
    <row r="26" spans="1:7" ht="15">
      <c r="A26" s="84" t="s">
        <v>1698</v>
      </c>
      <c r="B26" s="84">
        <v>9</v>
      </c>
      <c r="C26" s="118">
        <v>0.006593406593406593</v>
      </c>
      <c r="D26" s="84" t="s">
        <v>2191</v>
      </c>
      <c r="E26" s="84" t="b">
        <v>0</v>
      </c>
      <c r="F26" s="84" t="b">
        <v>0</v>
      </c>
      <c r="G26" s="84" t="b">
        <v>0</v>
      </c>
    </row>
    <row r="27" spans="1:7" ht="15">
      <c r="A27" s="84" t="s">
        <v>1720</v>
      </c>
      <c r="B27" s="84">
        <v>8</v>
      </c>
      <c r="C27" s="118">
        <v>0.006160600864160476</v>
      </c>
      <c r="D27" s="84" t="s">
        <v>2191</v>
      </c>
      <c r="E27" s="84" t="b">
        <v>1</v>
      </c>
      <c r="F27" s="84" t="b">
        <v>0</v>
      </c>
      <c r="G27" s="84" t="b">
        <v>0</v>
      </c>
    </row>
    <row r="28" spans="1:7" ht="15">
      <c r="A28" s="84" t="s">
        <v>288</v>
      </c>
      <c r="B28" s="84">
        <v>7</v>
      </c>
      <c r="C28" s="118">
        <v>0.00568792035602599</v>
      </c>
      <c r="D28" s="84" t="s">
        <v>2191</v>
      </c>
      <c r="E28" s="84" t="b">
        <v>0</v>
      </c>
      <c r="F28" s="84" t="b">
        <v>0</v>
      </c>
      <c r="G28" s="84" t="b">
        <v>0</v>
      </c>
    </row>
    <row r="29" spans="1:7" ht="15">
      <c r="A29" s="84" t="s">
        <v>1713</v>
      </c>
      <c r="B29" s="84">
        <v>7</v>
      </c>
      <c r="C29" s="118">
        <v>0.00568792035602599</v>
      </c>
      <c r="D29" s="84" t="s">
        <v>2191</v>
      </c>
      <c r="E29" s="84" t="b">
        <v>0</v>
      </c>
      <c r="F29" s="84" t="b">
        <v>0</v>
      </c>
      <c r="G29" s="84" t="b">
        <v>0</v>
      </c>
    </row>
    <row r="30" spans="1:7" ht="15">
      <c r="A30" s="84" t="s">
        <v>1994</v>
      </c>
      <c r="B30" s="84">
        <v>6</v>
      </c>
      <c r="C30" s="118">
        <v>0.005169631907937061</v>
      </c>
      <c r="D30" s="84" t="s">
        <v>2191</v>
      </c>
      <c r="E30" s="84" t="b">
        <v>0</v>
      </c>
      <c r="F30" s="84" t="b">
        <v>0</v>
      </c>
      <c r="G30" s="84" t="b">
        <v>0</v>
      </c>
    </row>
    <row r="31" spans="1:7" ht="15">
      <c r="A31" s="84" t="s">
        <v>1995</v>
      </c>
      <c r="B31" s="84">
        <v>6</v>
      </c>
      <c r="C31" s="118">
        <v>0.005169631907937061</v>
      </c>
      <c r="D31" s="84" t="s">
        <v>2191</v>
      </c>
      <c r="E31" s="84" t="b">
        <v>0</v>
      </c>
      <c r="F31" s="84" t="b">
        <v>0</v>
      </c>
      <c r="G31" s="84" t="b">
        <v>0</v>
      </c>
    </row>
    <row r="32" spans="1:7" ht="15">
      <c r="A32" s="84" t="s">
        <v>1996</v>
      </c>
      <c r="B32" s="84">
        <v>6</v>
      </c>
      <c r="C32" s="118">
        <v>0.005169631907937061</v>
      </c>
      <c r="D32" s="84" t="s">
        <v>2191</v>
      </c>
      <c r="E32" s="84" t="b">
        <v>0</v>
      </c>
      <c r="F32" s="84" t="b">
        <v>0</v>
      </c>
      <c r="G32" s="84" t="b">
        <v>0</v>
      </c>
    </row>
    <row r="33" spans="1:7" ht="15">
      <c r="A33" s="84" t="s">
        <v>1997</v>
      </c>
      <c r="B33" s="84">
        <v>6</v>
      </c>
      <c r="C33" s="118">
        <v>0.005943659420269725</v>
      </c>
      <c r="D33" s="84" t="s">
        <v>2191</v>
      </c>
      <c r="E33" s="84" t="b">
        <v>0</v>
      </c>
      <c r="F33" s="84" t="b">
        <v>0</v>
      </c>
      <c r="G33" s="84" t="b">
        <v>0</v>
      </c>
    </row>
    <row r="34" spans="1:7" ht="15">
      <c r="A34" s="84" t="s">
        <v>1998</v>
      </c>
      <c r="B34" s="84">
        <v>6</v>
      </c>
      <c r="C34" s="118">
        <v>0.005943659420269725</v>
      </c>
      <c r="D34" s="84" t="s">
        <v>2191</v>
      </c>
      <c r="E34" s="84" t="b">
        <v>0</v>
      </c>
      <c r="F34" s="84" t="b">
        <v>0</v>
      </c>
      <c r="G34" s="84" t="b">
        <v>0</v>
      </c>
    </row>
    <row r="35" spans="1:7" ht="15">
      <c r="A35" s="84" t="s">
        <v>1724</v>
      </c>
      <c r="B35" s="84">
        <v>6</v>
      </c>
      <c r="C35" s="118">
        <v>0.005169631907937061</v>
      </c>
      <c r="D35" s="84" t="s">
        <v>2191</v>
      </c>
      <c r="E35" s="84" t="b">
        <v>0</v>
      </c>
      <c r="F35" s="84" t="b">
        <v>0</v>
      </c>
      <c r="G35" s="84" t="b">
        <v>0</v>
      </c>
    </row>
    <row r="36" spans="1:7" ht="15">
      <c r="A36" s="84" t="s">
        <v>247</v>
      </c>
      <c r="B36" s="84">
        <v>6</v>
      </c>
      <c r="C36" s="118">
        <v>0.005169631907937061</v>
      </c>
      <c r="D36" s="84" t="s">
        <v>2191</v>
      </c>
      <c r="E36" s="84" t="b">
        <v>0</v>
      </c>
      <c r="F36" s="84" t="b">
        <v>0</v>
      </c>
      <c r="G36" s="84" t="b">
        <v>0</v>
      </c>
    </row>
    <row r="37" spans="1:7" ht="15">
      <c r="A37" s="84" t="s">
        <v>1711</v>
      </c>
      <c r="B37" s="84">
        <v>6</v>
      </c>
      <c r="C37" s="118">
        <v>0.005169631907937061</v>
      </c>
      <c r="D37" s="84" t="s">
        <v>2191</v>
      </c>
      <c r="E37" s="84" t="b">
        <v>0</v>
      </c>
      <c r="F37" s="84" t="b">
        <v>0</v>
      </c>
      <c r="G37" s="84" t="b">
        <v>0</v>
      </c>
    </row>
    <row r="38" spans="1:7" ht="15">
      <c r="A38" s="84" t="s">
        <v>1999</v>
      </c>
      <c r="B38" s="84">
        <v>6</v>
      </c>
      <c r="C38" s="118">
        <v>0.005169631907937061</v>
      </c>
      <c r="D38" s="84" t="s">
        <v>2191</v>
      </c>
      <c r="E38" s="84" t="b">
        <v>0</v>
      </c>
      <c r="F38" s="84" t="b">
        <v>0</v>
      </c>
      <c r="G38" s="84" t="b">
        <v>0</v>
      </c>
    </row>
    <row r="39" spans="1:7" ht="15">
      <c r="A39" s="84" t="s">
        <v>2000</v>
      </c>
      <c r="B39" s="84">
        <v>6</v>
      </c>
      <c r="C39" s="118">
        <v>0.005169631907937061</v>
      </c>
      <c r="D39" s="84" t="s">
        <v>2191</v>
      </c>
      <c r="E39" s="84" t="b">
        <v>0</v>
      </c>
      <c r="F39" s="84" t="b">
        <v>0</v>
      </c>
      <c r="G39" s="84" t="b">
        <v>0</v>
      </c>
    </row>
    <row r="40" spans="1:7" ht="15">
      <c r="A40" s="84" t="s">
        <v>2001</v>
      </c>
      <c r="B40" s="84">
        <v>6</v>
      </c>
      <c r="C40" s="118">
        <v>0.005169631907937061</v>
      </c>
      <c r="D40" s="84" t="s">
        <v>2191</v>
      </c>
      <c r="E40" s="84" t="b">
        <v>0</v>
      </c>
      <c r="F40" s="84" t="b">
        <v>0</v>
      </c>
      <c r="G40" s="84" t="b">
        <v>0</v>
      </c>
    </row>
    <row r="41" spans="1:7" ht="15">
      <c r="A41" s="84" t="s">
        <v>2002</v>
      </c>
      <c r="B41" s="84">
        <v>5</v>
      </c>
      <c r="C41" s="118">
        <v>0.006055723493682578</v>
      </c>
      <c r="D41" s="84" t="s">
        <v>2191</v>
      </c>
      <c r="E41" s="84" t="b">
        <v>0</v>
      </c>
      <c r="F41" s="84" t="b">
        <v>0</v>
      </c>
      <c r="G41" s="84" t="b">
        <v>0</v>
      </c>
    </row>
    <row r="42" spans="1:7" ht="15">
      <c r="A42" s="84" t="s">
        <v>2003</v>
      </c>
      <c r="B42" s="84">
        <v>5</v>
      </c>
      <c r="C42" s="118">
        <v>0.004953049516891438</v>
      </c>
      <c r="D42" s="84" t="s">
        <v>2191</v>
      </c>
      <c r="E42" s="84" t="b">
        <v>0</v>
      </c>
      <c r="F42" s="84" t="b">
        <v>0</v>
      </c>
      <c r="G42" s="84" t="b">
        <v>0</v>
      </c>
    </row>
    <row r="43" spans="1:7" ht="15">
      <c r="A43" s="84" t="s">
        <v>2004</v>
      </c>
      <c r="B43" s="84">
        <v>5</v>
      </c>
      <c r="C43" s="118">
        <v>0.004953049516891438</v>
      </c>
      <c r="D43" s="84" t="s">
        <v>2191</v>
      </c>
      <c r="E43" s="84" t="b">
        <v>0</v>
      </c>
      <c r="F43" s="84" t="b">
        <v>0</v>
      </c>
      <c r="G43" s="84" t="b">
        <v>0</v>
      </c>
    </row>
    <row r="44" spans="1:7" ht="15">
      <c r="A44" s="84" t="s">
        <v>2005</v>
      </c>
      <c r="B44" s="84">
        <v>5</v>
      </c>
      <c r="C44" s="118">
        <v>0.004598067784261194</v>
      </c>
      <c r="D44" s="84" t="s">
        <v>2191</v>
      </c>
      <c r="E44" s="84" t="b">
        <v>0</v>
      </c>
      <c r="F44" s="84" t="b">
        <v>0</v>
      </c>
      <c r="G44" s="84" t="b">
        <v>0</v>
      </c>
    </row>
    <row r="45" spans="1:7" ht="15">
      <c r="A45" s="84" t="s">
        <v>2006</v>
      </c>
      <c r="B45" s="84">
        <v>5</v>
      </c>
      <c r="C45" s="118">
        <v>0.004598067784261194</v>
      </c>
      <c r="D45" s="84" t="s">
        <v>2191</v>
      </c>
      <c r="E45" s="84" t="b">
        <v>0</v>
      </c>
      <c r="F45" s="84" t="b">
        <v>0</v>
      </c>
      <c r="G45" s="84" t="b">
        <v>0</v>
      </c>
    </row>
    <row r="46" spans="1:7" ht="15">
      <c r="A46" s="84" t="s">
        <v>2007</v>
      </c>
      <c r="B46" s="84">
        <v>5</v>
      </c>
      <c r="C46" s="118">
        <v>0.004598067784261194</v>
      </c>
      <c r="D46" s="84" t="s">
        <v>2191</v>
      </c>
      <c r="E46" s="84" t="b">
        <v>0</v>
      </c>
      <c r="F46" s="84" t="b">
        <v>0</v>
      </c>
      <c r="G46" s="84" t="b">
        <v>0</v>
      </c>
    </row>
    <row r="47" spans="1:7" ht="15">
      <c r="A47" s="84" t="s">
        <v>2008</v>
      </c>
      <c r="B47" s="84">
        <v>5</v>
      </c>
      <c r="C47" s="118">
        <v>0.004598067784261194</v>
      </c>
      <c r="D47" s="84" t="s">
        <v>2191</v>
      </c>
      <c r="E47" s="84" t="b">
        <v>0</v>
      </c>
      <c r="F47" s="84" t="b">
        <v>0</v>
      </c>
      <c r="G47" s="84" t="b">
        <v>0</v>
      </c>
    </row>
    <row r="48" spans="1:7" ht="15">
      <c r="A48" s="84" t="s">
        <v>286</v>
      </c>
      <c r="B48" s="84">
        <v>5</v>
      </c>
      <c r="C48" s="118">
        <v>0.004598067784261194</v>
      </c>
      <c r="D48" s="84" t="s">
        <v>2191</v>
      </c>
      <c r="E48" s="84" t="b">
        <v>0</v>
      </c>
      <c r="F48" s="84" t="b">
        <v>0</v>
      </c>
      <c r="G48" s="84" t="b">
        <v>0</v>
      </c>
    </row>
    <row r="49" spans="1:7" ht="15">
      <c r="A49" s="84" t="s">
        <v>1728</v>
      </c>
      <c r="B49" s="84">
        <v>5</v>
      </c>
      <c r="C49" s="118">
        <v>0.007158397470473718</v>
      </c>
      <c r="D49" s="84" t="s">
        <v>2191</v>
      </c>
      <c r="E49" s="84" t="b">
        <v>0</v>
      </c>
      <c r="F49" s="84" t="b">
        <v>0</v>
      </c>
      <c r="G49" s="84" t="b">
        <v>0</v>
      </c>
    </row>
    <row r="50" spans="1:7" ht="15">
      <c r="A50" s="84" t="s">
        <v>2009</v>
      </c>
      <c r="B50" s="84">
        <v>5</v>
      </c>
      <c r="C50" s="118">
        <v>0.004598067784261194</v>
      </c>
      <c r="D50" s="84" t="s">
        <v>2191</v>
      </c>
      <c r="E50" s="84" t="b">
        <v>0</v>
      </c>
      <c r="F50" s="84" t="b">
        <v>0</v>
      </c>
      <c r="G50" s="84" t="b">
        <v>0</v>
      </c>
    </row>
    <row r="51" spans="1:7" ht="15">
      <c r="A51" s="84" t="s">
        <v>320</v>
      </c>
      <c r="B51" s="84">
        <v>4</v>
      </c>
      <c r="C51" s="118">
        <v>0.00396243961351315</v>
      </c>
      <c r="D51" s="84" t="s">
        <v>2191</v>
      </c>
      <c r="E51" s="84" t="b">
        <v>0</v>
      </c>
      <c r="F51" s="84" t="b">
        <v>0</v>
      </c>
      <c r="G51" s="84" t="b">
        <v>0</v>
      </c>
    </row>
    <row r="52" spans="1:7" ht="15">
      <c r="A52" s="84" t="s">
        <v>2010</v>
      </c>
      <c r="B52" s="84">
        <v>4</v>
      </c>
      <c r="C52" s="118">
        <v>0.00396243961351315</v>
      </c>
      <c r="D52" s="84" t="s">
        <v>2191</v>
      </c>
      <c r="E52" s="84" t="b">
        <v>0</v>
      </c>
      <c r="F52" s="84" t="b">
        <v>0</v>
      </c>
      <c r="G52" s="84" t="b">
        <v>0</v>
      </c>
    </row>
    <row r="53" spans="1:7" ht="15">
      <c r="A53" s="84" t="s">
        <v>2011</v>
      </c>
      <c r="B53" s="84">
        <v>4</v>
      </c>
      <c r="C53" s="118">
        <v>0.00396243961351315</v>
      </c>
      <c r="D53" s="84" t="s">
        <v>2191</v>
      </c>
      <c r="E53" s="84" t="b">
        <v>0</v>
      </c>
      <c r="F53" s="84" t="b">
        <v>0</v>
      </c>
      <c r="G53" s="84" t="b">
        <v>0</v>
      </c>
    </row>
    <row r="54" spans="1:7" ht="15">
      <c r="A54" s="84" t="s">
        <v>2012</v>
      </c>
      <c r="B54" s="84">
        <v>4</v>
      </c>
      <c r="C54" s="118">
        <v>0.00396243961351315</v>
      </c>
      <c r="D54" s="84" t="s">
        <v>2191</v>
      </c>
      <c r="E54" s="84" t="b">
        <v>0</v>
      </c>
      <c r="F54" s="84" t="b">
        <v>0</v>
      </c>
      <c r="G54" s="84" t="b">
        <v>0</v>
      </c>
    </row>
    <row r="55" spans="1:7" ht="15">
      <c r="A55" s="84" t="s">
        <v>2013</v>
      </c>
      <c r="B55" s="84">
        <v>4</v>
      </c>
      <c r="C55" s="118">
        <v>0.0048445787949460625</v>
      </c>
      <c r="D55" s="84" t="s">
        <v>2191</v>
      </c>
      <c r="E55" s="84" t="b">
        <v>0</v>
      </c>
      <c r="F55" s="84" t="b">
        <v>0</v>
      </c>
      <c r="G55" s="84" t="b">
        <v>0</v>
      </c>
    </row>
    <row r="56" spans="1:7" ht="15">
      <c r="A56" s="84" t="s">
        <v>2014</v>
      </c>
      <c r="B56" s="84">
        <v>4</v>
      </c>
      <c r="C56" s="118">
        <v>0.00396243961351315</v>
      </c>
      <c r="D56" s="84" t="s">
        <v>2191</v>
      </c>
      <c r="E56" s="84" t="b">
        <v>0</v>
      </c>
      <c r="F56" s="84" t="b">
        <v>0</v>
      </c>
      <c r="G56" s="84" t="b">
        <v>0</v>
      </c>
    </row>
    <row r="57" spans="1:7" ht="15">
      <c r="A57" s="84" t="s">
        <v>2015</v>
      </c>
      <c r="B57" s="84">
        <v>4</v>
      </c>
      <c r="C57" s="118">
        <v>0.0048445787949460625</v>
      </c>
      <c r="D57" s="84" t="s">
        <v>2191</v>
      </c>
      <c r="E57" s="84" t="b">
        <v>0</v>
      </c>
      <c r="F57" s="84" t="b">
        <v>0</v>
      </c>
      <c r="G57" s="84" t="b">
        <v>0</v>
      </c>
    </row>
    <row r="58" spans="1:7" ht="15">
      <c r="A58" s="84" t="s">
        <v>2016</v>
      </c>
      <c r="B58" s="84">
        <v>4</v>
      </c>
      <c r="C58" s="118">
        <v>0.00396243961351315</v>
      </c>
      <c r="D58" s="84" t="s">
        <v>2191</v>
      </c>
      <c r="E58" s="84" t="b">
        <v>0</v>
      </c>
      <c r="F58" s="84" t="b">
        <v>0</v>
      </c>
      <c r="G58" s="84" t="b">
        <v>0</v>
      </c>
    </row>
    <row r="59" spans="1:7" ht="15">
      <c r="A59" s="84" t="s">
        <v>2017</v>
      </c>
      <c r="B59" s="84">
        <v>4</v>
      </c>
      <c r="C59" s="118">
        <v>0.00396243961351315</v>
      </c>
      <c r="D59" s="84" t="s">
        <v>2191</v>
      </c>
      <c r="E59" s="84" t="b">
        <v>0</v>
      </c>
      <c r="F59" s="84" t="b">
        <v>0</v>
      </c>
      <c r="G59" s="84" t="b">
        <v>0</v>
      </c>
    </row>
    <row r="60" spans="1:7" ht="15">
      <c r="A60" s="84" t="s">
        <v>2018</v>
      </c>
      <c r="B60" s="84">
        <v>4</v>
      </c>
      <c r="C60" s="118">
        <v>0.00396243961351315</v>
      </c>
      <c r="D60" s="84" t="s">
        <v>2191</v>
      </c>
      <c r="E60" s="84" t="b">
        <v>0</v>
      </c>
      <c r="F60" s="84" t="b">
        <v>0</v>
      </c>
      <c r="G60" s="84" t="b">
        <v>0</v>
      </c>
    </row>
    <row r="61" spans="1:7" ht="15">
      <c r="A61" s="84" t="s">
        <v>2019</v>
      </c>
      <c r="B61" s="84">
        <v>4</v>
      </c>
      <c r="C61" s="118">
        <v>0.00396243961351315</v>
      </c>
      <c r="D61" s="84" t="s">
        <v>2191</v>
      </c>
      <c r="E61" s="84" t="b">
        <v>0</v>
      </c>
      <c r="F61" s="84" t="b">
        <v>0</v>
      </c>
      <c r="G61" s="84" t="b">
        <v>0</v>
      </c>
    </row>
    <row r="62" spans="1:7" ht="15">
      <c r="A62" s="84" t="s">
        <v>2020</v>
      </c>
      <c r="B62" s="84">
        <v>4</v>
      </c>
      <c r="C62" s="118">
        <v>0.00396243961351315</v>
      </c>
      <c r="D62" s="84" t="s">
        <v>2191</v>
      </c>
      <c r="E62" s="84" t="b">
        <v>0</v>
      </c>
      <c r="F62" s="84" t="b">
        <v>0</v>
      </c>
      <c r="G62" s="84" t="b">
        <v>0</v>
      </c>
    </row>
    <row r="63" spans="1:7" ht="15">
      <c r="A63" s="84" t="s">
        <v>2021</v>
      </c>
      <c r="B63" s="84">
        <v>4</v>
      </c>
      <c r="C63" s="118">
        <v>0.00396243961351315</v>
      </c>
      <c r="D63" s="84" t="s">
        <v>2191</v>
      </c>
      <c r="E63" s="84" t="b">
        <v>0</v>
      </c>
      <c r="F63" s="84" t="b">
        <v>0</v>
      </c>
      <c r="G63" s="84" t="b">
        <v>0</v>
      </c>
    </row>
    <row r="64" spans="1:7" ht="15">
      <c r="A64" s="84" t="s">
        <v>1716</v>
      </c>
      <c r="B64" s="84">
        <v>4</v>
      </c>
      <c r="C64" s="118">
        <v>0.00396243961351315</v>
      </c>
      <c r="D64" s="84" t="s">
        <v>2191</v>
      </c>
      <c r="E64" s="84" t="b">
        <v>0</v>
      </c>
      <c r="F64" s="84" t="b">
        <v>0</v>
      </c>
      <c r="G64" s="84" t="b">
        <v>0</v>
      </c>
    </row>
    <row r="65" spans="1:7" ht="15">
      <c r="A65" s="84" t="s">
        <v>2022</v>
      </c>
      <c r="B65" s="84">
        <v>4</v>
      </c>
      <c r="C65" s="118">
        <v>0.0048445787949460625</v>
      </c>
      <c r="D65" s="84" t="s">
        <v>2191</v>
      </c>
      <c r="E65" s="84" t="b">
        <v>0</v>
      </c>
      <c r="F65" s="84" t="b">
        <v>0</v>
      </c>
      <c r="G65" s="84" t="b">
        <v>0</v>
      </c>
    </row>
    <row r="66" spans="1:7" ht="15">
      <c r="A66" s="84" t="s">
        <v>2023</v>
      </c>
      <c r="B66" s="84">
        <v>4</v>
      </c>
      <c r="C66" s="118">
        <v>0.0048445787949460625</v>
      </c>
      <c r="D66" s="84" t="s">
        <v>2191</v>
      </c>
      <c r="E66" s="84" t="b">
        <v>0</v>
      </c>
      <c r="F66" s="84" t="b">
        <v>1</v>
      </c>
      <c r="G66" s="84" t="b">
        <v>0</v>
      </c>
    </row>
    <row r="67" spans="1:7" ht="15">
      <c r="A67" s="84" t="s">
        <v>2024</v>
      </c>
      <c r="B67" s="84">
        <v>4</v>
      </c>
      <c r="C67" s="118">
        <v>0.004328560453390952</v>
      </c>
      <c r="D67" s="84" t="s">
        <v>2191</v>
      </c>
      <c r="E67" s="84" t="b">
        <v>0</v>
      </c>
      <c r="F67" s="84" t="b">
        <v>0</v>
      </c>
      <c r="G67" s="84" t="b">
        <v>0</v>
      </c>
    </row>
    <row r="68" spans="1:7" ht="15">
      <c r="A68" s="84" t="s">
        <v>1734</v>
      </c>
      <c r="B68" s="84">
        <v>4</v>
      </c>
      <c r="C68" s="118">
        <v>0.00396243961351315</v>
      </c>
      <c r="D68" s="84" t="s">
        <v>2191</v>
      </c>
      <c r="E68" s="84" t="b">
        <v>0</v>
      </c>
      <c r="F68" s="84" t="b">
        <v>0</v>
      </c>
      <c r="G68" s="84" t="b">
        <v>0</v>
      </c>
    </row>
    <row r="69" spans="1:7" ht="15">
      <c r="A69" s="84" t="s">
        <v>2025</v>
      </c>
      <c r="B69" s="84">
        <v>4</v>
      </c>
      <c r="C69" s="118">
        <v>0.004328560453390952</v>
      </c>
      <c r="D69" s="84" t="s">
        <v>2191</v>
      </c>
      <c r="E69" s="84" t="b">
        <v>0</v>
      </c>
      <c r="F69" s="84" t="b">
        <v>0</v>
      </c>
      <c r="G69" s="84" t="b">
        <v>0</v>
      </c>
    </row>
    <row r="70" spans="1:7" ht="15">
      <c r="A70" s="84" t="s">
        <v>1729</v>
      </c>
      <c r="B70" s="84">
        <v>4</v>
      </c>
      <c r="C70" s="118">
        <v>0.005726717976378974</v>
      </c>
      <c r="D70" s="84" t="s">
        <v>2191</v>
      </c>
      <c r="E70" s="84" t="b">
        <v>0</v>
      </c>
      <c r="F70" s="84" t="b">
        <v>0</v>
      </c>
      <c r="G70" s="84" t="b">
        <v>0</v>
      </c>
    </row>
    <row r="71" spans="1:7" ht="15">
      <c r="A71" s="84" t="s">
        <v>2026</v>
      </c>
      <c r="B71" s="84">
        <v>3</v>
      </c>
      <c r="C71" s="118">
        <v>0.003246420340043214</v>
      </c>
      <c r="D71" s="84" t="s">
        <v>2191</v>
      </c>
      <c r="E71" s="84" t="b">
        <v>0</v>
      </c>
      <c r="F71" s="84" t="b">
        <v>0</v>
      </c>
      <c r="G71" s="84" t="b">
        <v>0</v>
      </c>
    </row>
    <row r="72" spans="1:7" ht="15">
      <c r="A72" s="84" t="s">
        <v>2027</v>
      </c>
      <c r="B72" s="84">
        <v>3</v>
      </c>
      <c r="C72" s="118">
        <v>0.003246420340043214</v>
      </c>
      <c r="D72" s="84" t="s">
        <v>2191</v>
      </c>
      <c r="E72" s="84" t="b">
        <v>0</v>
      </c>
      <c r="F72" s="84" t="b">
        <v>0</v>
      </c>
      <c r="G72" s="84" t="b">
        <v>0</v>
      </c>
    </row>
    <row r="73" spans="1:7" ht="15">
      <c r="A73" s="84" t="s">
        <v>2028</v>
      </c>
      <c r="B73" s="84">
        <v>3</v>
      </c>
      <c r="C73" s="118">
        <v>0.003246420340043214</v>
      </c>
      <c r="D73" s="84" t="s">
        <v>2191</v>
      </c>
      <c r="E73" s="84" t="b">
        <v>0</v>
      </c>
      <c r="F73" s="84" t="b">
        <v>0</v>
      </c>
      <c r="G73" s="84" t="b">
        <v>0</v>
      </c>
    </row>
    <row r="74" spans="1:7" ht="15">
      <c r="A74" s="84" t="s">
        <v>2029</v>
      </c>
      <c r="B74" s="84">
        <v>3</v>
      </c>
      <c r="C74" s="118">
        <v>0.003246420340043214</v>
      </c>
      <c r="D74" s="84" t="s">
        <v>2191</v>
      </c>
      <c r="E74" s="84" t="b">
        <v>0</v>
      </c>
      <c r="F74" s="84" t="b">
        <v>0</v>
      </c>
      <c r="G74" s="84" t="b">
        <v>0</v>
      </c>
    </row>
    <row r="75" spans="1:7" ht="15">
      <c r="A75" s="84" t="s">
        <v>2030</v>
      </c>
      <c r="B75" s="84">
        <v>3</v>
      </c>
      <c r="C75" s="118">
        <v>0.003246420340043214</v>
      </c>
      <c r="D75" s="84" t="s">
        <v>2191</v>
      </c>
      <c r="E75" s="84" t="b">
        <v>1</v>
      </c>
      <c r="F75" s="84" t="b">
        <v>0</v>
      </c>
      <c r="G75" s="84" t="b">
        <v>0</v>
      </c>
    </row>
    <row r="76" spans="1:7" ht="15">
      <c r="A76" s="84" t="s">
        <v>2031</v>
      </c>
      <c r="B76" s="84">
        <v>3</v>
      </c>
      <c r="C76" s="118">
        <v>0.003246420340043214</v>
      </c>
      <c r="D76" s="84" t="s">
        <v>2191</v>
      </c>
      <c r="E76" s="84" t="b">
        <v>0</v>
      </c>
      <c r="F76" s="84" t="b">
        <v>0</v>
      </c>
      <c r="G76" s="84" t="b">
        <v>0</v>
      </c>
    </row>
    <row r="77" spans="1:7" ht="15">
      <c r="A77" s="84" t="s">
        <v>2032</v>
      </c>
      <c r="B77" s="84">
        <v>3</v>
      </c>
      <c r="C77" s="118">
        <v>0.003246420340043214</v>
      </c>
      <c r="D77" s="84" t="s">
        <v>2191</v>
      </c>
      <c r="E77" s="84" t="b">
        <v>0</v>
      </c>
      <c r="F77" s="84" t="b">
        <v>0</v>
      </c>
      <c r="G77" s="84" t="b">
        <v>0</v>
      </c>
    </row>
    <row r="78" spans="1:7" ht="15">
      <c r="A78" s="84" t="s">
        <v>2033</v>
      </c>
      <c r="B78" s="84">
        <v>3</v>
      </c>
      <c r="C78" s="118">
        <v>0.003246420340043214</v>
      </c>
      <c r="D78" s="84" t="s">
        <v>2191</v>
      </c>
      <c r="E78" s="84" t="b">
        <v>0</v>
      </c>
      <c r="F78" s="84" t="b">
        <v>0</v>
      </c>
      <c r="G78" s="84" t="b">
        <v>0</v>
      </c>
    </row>
    <row r="79" spans="1:7" ht="15">
      <c r="A79" s="84" t="s">
        <v>2034</v>
      </c>
      <c r="B79" s="84">
        <v>3</v>
      </c>
      <c r="C79" s="118">
        <v>0.003246420340043214</v>
      </c>
      <c r="D79" s="84" t="s">
        <v>2191</v>
      </c>
      <c r="E79" s="84" t="b">
        <v>0</v>
      </c>
      <c r="F79" s="84" t="b">
        <v>0</v>
      </c>
      <c r="G79" s="84" t="b">
        <v>0</v>
      </c>
    </row>
    <row r="80" spans="1:7" ht="15">
      <c r="A80" s="84" t="s">
        <v>2035</v>
      </c>
      <c r="B80" s="84">
        <v>3</v>
      </c>
      <c r="C80" s="118">
        <v>0.003246420340043214</v>
      </c>
      <c r="D80" s="84" t="s">
        <v>2191</v>
      </c>
      <c r="E80" s="84" t="b">
        <v>1</v>
      </c>
      <c r="F80" s="84" t="b">
        <v>0</v>
      </c>
      <c r="G80" s="84" t="b">
        <v>0</v>
      </c>
    </row>
    <row r="81" spans="1:7" ht="15">
      <c r="A81" s="84" t="s">
        <v>2036</v>
      </c>
      <c r="B81" s="84">
        <v>3</v>
      </c>
      <c r="C81" s="118">
        <v>0.003246420340043214</v>
      </c>
      <c r="D81" s="84" t="s">
        <v>2191</v>
      </c>
      <c r="E81" s="84" t="b">
        <v>1</v>
      </c>
      <c r="F81" s="84" t="b">
        <v>0</v>
      </c>
      <c r="G81" s="84" t="b">
        <v>0</v>
      </c>
    </row>
    <row r="82" spans="1:7" ht="15">
      <c r="A82" s="84" t="s">
        <v>2037</v>
      </c>
      <c r="B82" s="84">
        <v>3</v>
      </c>
      <c r="C82" s="118">
        <v>0.003246420340043214</v>
      </c>
      <c r="D82" s="84" t="s">
        <v>2191</v>
      </c>
      <c r="E82" s="84" t="b">
        <v>0</v>
      </c>
      <c r="F82" s="84" t="b">
        <v>0</v>
      </c>
      <c r="G82" s="84" t="b">
        <v>0</v>
      </c>
    </row>
    <row r="83" spans="1:7" ht="15">
      <c r="A83" s="84" t="s">
        <v>261</v>
      </c>
      <c r="B83" s="84">
        <v>3</v>
      </c>
      <c r="C83" s="118">
        <v>0.003246420340043214</v>
      </c>
      <c r="D83" s="84" t="s">
        <v>2191</v>
      </c>
      <c r="E83" s="84" t="b">
        <v>0</v>
      </c>
      <c r="F83" s="84" t="b">
        <v>0</v>
      </c>
      <c r="G83" s="84" t="b">
        <v>0</v>
      </c>
    </row>
    <row r="84" spans="1:7" ht="15">
      <c r="A84" s="84" t="s">
        <v>2038</v>
      </c>
      <c r="B84" s="84">
        <v>3</v>
      </c>
      <c r="C84" s="118">
        <v>0.0036334340962095465</v>
      </c>
      <c r="D84" s="84" t="s">
        <v>2191</v>
      </c>
      <c r="E84" s="84" t="b">
        <v>0</v>
      </c>
      <c r="F84" s="84" t="b">
        <v>0</v>
      </c>
      <c r="G84" s="84" t="b">
        <v>0</v>
      </c>
    </row>
    <row r="85" spans="1:7" ht="15">
      <c r="A85" s="84" t="s">
        <v>2039</v>
      </c>
      <c r="B85" s="84">
        <v>3</v>
      </c>
      <c r="C85" s="118">
        <v>0.0036334340962095465</v>
      </c>
      <c r="D85" s="84" t="s">
        <v>2191</v>
      </c>
      <c r="E85" s="84" t="b">
        <v>0</v>
      </c>
      <c r="F85" s="84" t="b">
        <v>0</v>
      </c>
      <c r="G85" s="84" t="b">
        <v>0</v>
      </c>
    </row>
    <row r="86" spans="1:7" ht="15">
      <c r="A86" s="84" t="s">
        <v>2040</v>
      </c>
      <c r="B86" s="84">
        <v>3</v>
      </c>
      <c r="C86" s="118">
        <v>0.003246420340043214</v>
      </c>
      <c r="D86" s="84" t="s">
        <v>2191</v>
      </c>
      <c r="E86" s="84" t="b">
        <v>0</v>
      </c>
      <c r="F86" s="84" t="b">
        <v>0</v>
      </c>
      <c r="G86" s="84" t="b">
        <v>0</v>
      </c>
    </row>
    <row r="87" spans="1:7" ht="15">
      <c r="A87" s="84" t="s">
        <v>2041</v>
      </c>
      <c r="B87" s="84">
        <v>3</v>
      </c>
      <c r="C87" s="118">
        <v>0.003246420340043214</v>
      </c>
      <c r="D87" s="84" t="s">
        <v>2191</v>
      </c>
      <c r="E87" s="84" t="b">
        <v>0</v>
      </c>
      <c r="F87" s="84" t="b">
        <v>0</v>
      </c>
      <c r="G87" s="84" t="b">
        <v>0</v>
      </c>
    </row>
    <row r="88" spans="1:7" ht="15">
      <c r="A88" s="84" t="s">
        <v>2042</v>
      </c>
      <c r="B88" s="84">
        <v>3</v>
      </c>
      <c r="C88" s="118">
        <v>0.0036334340962095465</v>
      </c>
      <c r="D88" s="84" t="s">
        <v>2191</v>
      </c>
      <c r="E88" s="84" t="b">
        <v>0</v>
      </c>
      <c r="F88" s="84" t="b">
        <v>0</v>
      </c>
      <c r="G88" s="84" t="b">
        <v>0</v>
      </c>
    </row>
    <row r="89" spans="1:7" ht="15">
      <c r="A89" s="84" t="s">
        <v>2043</v>
      </c>
      <c r="B89" s="84">
        <v>3</v>
      </c>
      <c r="C89" s="118">
        <v>0.0036334340962095465</v>
      </c>
      <c r="D89" s="84" t="s">
        <v>2191</v>
      </c>
      <c r="E89" s="84" t="b">
        <v>0</v>
      </c>
      <c r="F89" s="84" t="b">
        <v>0</v>
      </c>
      <c r="G89" s="84" t="b">
        <v>0</v>
      </c>
    </row>
    <row r="90" spans="1:7" ht="15">
      <c r="A90" s="84" t="s">
        <v>2044</v>
      </c>
      <c r="B90" s="84">
        <v>3</v>
      </c>
      <c r="C90" s="118">
        <v>0.003246420340043214</v>
      </c>
      <c r="D90" s="84" t="s">
        <v>2191</v>
      </c>
      <c r="E90" s="84" t="b">
        <v>0</v>
      </c>
      <c r="F90" s="84" t="b">
        <v>0</v>
      </c>
      <c r="G90" s="84" t="b">
        <v>0</v>
      </c>
    </row>
    <row r="91" spans="1:7" ht="15">
      <c r="A91" s="84" t="s">
        <v>2045</v>
      </c>
      <c r="B91" s="84">
        <v>3</v>
      </c>
      <c r="C91" s="118">
        <v>0.003246420340043214</v>
      </c>
      <c r="D91" s="84" t="s">
        <v>2191</v>
      </c>
      <c r="E91" s="84" t="b">
        <v>0</v>
      </c>
      <c r="F91" s="84" t="b">
        <v>0</v>
      </c>
      <c r="G91" s="84" t="b">
        <v>0</v>
      </c>
    </row>
    <row r="92" spans="1:7" ht="15">
      <c r="A92" s="84" t="s">
        <v>2046</v>
      </c>
      <c r="B92" s="84">
        <v>3</v>
      </c>
      <c r="C92" s="118">
        <v>0.003246420340043214</v>
      </c>
      <c r="D92" s="84" t="s">
        <v>2191</v>
      </c>
      <c r="E92" s="84" t="b">
        <v>0</v>
      </c>
      <c r="F92" s="84" t="b">
        <v>0</v>
      </c>
      <c r="G92" s="84" t="b">
        <v>0</v>
      </c>
    </row>
    <row r="93" spans="1:7" ht="15">
      <c r="A93" s="84" t="s">
        <v>2047</v>
      </c>
      <c r="B93" s="84">
        <v>3</v>
      </c>
      <c r="C93" s="118">
        <v>0.0036334340962095465</v>
      </c>
      <c r="D93" s="84" t="s">
        <v>2191</v>
      </c>
      <c r="E93" s="84" t="b">
        <v>0</v>
      </c>
      <c r="F93" s="84" t="b">
        <v>0</v>
      </c>
      <c r="G93" s="84" t="b">
        <v>0</v>
      </c>
    </row>
    <row r="94" spans="1:7" ht="15">
      <c r="A94" s="84" t="s">
        <v>2048</v>
      </c>
      <c r="B94" s="84">
        <v>3</v>
      </c>
      <c r="C94" s="118">
        <v>0.0036334340962095465</v>
      </c>
      <c r="D94" s="84" t="s">
        <v>2191</v>
      </c>
      <c r="E94" s="84" t="b">
        <v>0</v>
      </c>
      <c r="F94" s="84" t="b">
        <v>0</v>
      </c>
      <c r="G94" s="84" t="b">
        <v>0</v>
      </c>
    </row>
    <row r="95" spans="1:7" ht="15">
      <c r="A95" s="84" t="s">
        <v>2049</v>
      </c>
      <c r="B95" s="84">
        <v>3</v>
      </c>
      <c r="C95" s="118">
        <v>0.0036334340962095465</v>
      </c>
      <c r="D95" s="84" t="s">
        <v>2191</v>
      </c>
      <c r="E95" s="84" t="b">
        <v>0</v>
      </c>
      <c r="F95" s="84" t="b">
        <v>1</v>
      </c>
      <c r="G95" s="84" t="b">
        <v>0</v>
      </c>
    </row>
    <row r="96" spans="1:7" ht="15">
      <c r="A96" s="84" t="s">
        <v>2050</v>
      </c>
      <c r="B96" s="84">
        <v>3</v>
      </c>
      <c r="C96" s="118">
        <v>0.0036334340962095465</v>
      </c>
      <c r="D96" s="84" t="s">
        <v>2191</v>
      </c>
      <c r="E96" s="84" t="b">
        <v>0</v>
      </c>
      <c r="F96" s="84" t="b">
        <v>0</v>
      </c>
      <c r="G96" s="84" t="b">
        <v>0</v>
      </c>
    </row>
    <row r="97" spans="1:7" ht="15">
      <c r="A97" s="84" t="s">
        <v>2051</v>
      </c>
      <c r="B97" s="84">
        <v>3</v>
      </c>
      <c r="C97" s="118">
        <v>0.0036334340962095465</v>
      </c>
      <c r="D97" s="84" t="s">
        <v>2191</v>
      </c>
      <c r="E97" s="84" t="b">
        <v>0</v>
      </c>
      <c r="F97" s="84" t="b">
        <v>0</v>
      </c>
      <c r="G97" s="84" t="b">
        <v>0</v>
      </c>
    </row>
    <row r="98" spans="1:7" ht="15">
      <c r="A98" s="84" t="s">
        <v>2052</v>
      </c>
      <c r="B98" s="84">
        <v>3</v>
      </c>
      <c r="C98" s="118">
        <v>0.003246420340043214</v>
      </c>
      <c r="D98" s="84" t="s">
        <v>2191</v>
      </c>
      <c r="E98" s="84" t="b">
        <v>0</v>
      </c>
      <c r="F98" s="84" t="b">
        <v>0</v>
      </c>
      <c r="G98" s="84" t="b">
        <v>0</v>
      </c>
    </row>
    <row r="99" spans="1:7" ht="15">
      <c r="A99" s="84" t="s">
        <v>1657</v>
      </c>
      <c r="B99" s="84">
        <v>3</v>
      </c>
      <c r="C99" s="118">
        <v>0.003246420340043214</v>
      </c>
      <c r="D99" s="84" t="s">
        <v>2191</v>
      </c>
      <c r="E99" s="84" t="b">
        <v>0</v>
      </c>
      <c r="F99" s="84" t="b">
        <v>0</v>
      </c>
      <c r="G99" s="84" t="b">
        <v>0</v>
      </c>
    </row>
    <row r="100" spans="1:7" ht="15">
      <c r="A100" s="84" t="s">
        <v>2053</v>
      </c>
      <c r="B100" s="84">
        <v>3</v>
      </c>
      <c r="C100" s="118">
        <v>0.003246420340043214</v>
      </c>
      <c r="D100" s="84" t="s">
        <v>2191</v>
      </c>
      <c r="E100" s="84" t="b">
        <v>0</v>
      </c>
      <c r="F100" s="84" t="b">
        <v>0</v>
      </c>
      <c r="G100" s="84" t="b">
        <v>0</v>
      </c>
    </row>
    <row r="101" spans="1:7" ht="15">
      <c r="A101" s="84" t="s">
        <v>2054</v>
      </c>
      <c r="B101" s="84">
        <v>3</v>
      </c>
      <c r="C101" s="118">
        <v>0.003246420340043214</v>
      </c>
      <c r="D101" s="84" t="s">
        <v>2191</v>
      </c>
      <c r="E101" s="84" t="b">
        <v>0</v>
      </c>
      <c r="F101" s="84" t="b">
        <v>0</v>
      </c>
      <c r="G101" s="84" t="b">
        <v>0</v>
      </c>
    </row>
    <row r="102" spans="1:7" ht="15">
      <c r="A102" s="84" t="s">
        <v>1705</v>
      </c>
      <c r="B102" s="84">
        <v>3</v>
      </c>
      <c r="C102" s="118">
        <v>0.003246420340043214</v>
      </c>
      <c r="D102" s="84" t="s">
        <v>2191</v>
      </c>
      <c r="E102" s="84" t="b">
        <v>0</v>
      </c>
      <c r="F102" s="84" t="b">
        <v>0</v>
      </c>
      <c r="G102" s="84" t="b">
        <v>0</v>
      </c>
    </row>
    <row r="103" spans="1:7" ht="15">
      <c r="A103" s="84" t="s">
        <v>1726</v>
      </c>
      <c r="B103" s="84">
        <v>3</v>
      </c>
      <c r="C103" s="118">
        <v>0.003246420340043214</v>
      </c>
      <c r="D103" s="84" t="s">
        <v>2191</v>
      </c>
      <c r="E103" s="84" t="b">
        <v>0</v>
      </c>
      <c r="F103" s="84" t="b">
        <v>0</v>
      </c>
      <c r="G103" s="84" t="b">
        <v>0</v>
      </c>
    </row>
    <row r="104" spans="1:7" ht="15">
      <c r="A104" s="84" t="s">
        <v>1717</v>
      </c>
      <c r="B104" s="84">
        <v>3</v>
      </c>
      <c r="C104" s="118">
        <v>0.0036334340962095465</v>
      </c>
      <c r="D104" s="84" t="s">
        <v>2191</v>
      </c>
      <c r="E104" s="84" t="b">
        <v>0</v>
      </c>
      <c r="F104" s="84" t="b">
        <v>0</v>
      </c>
      <c r="G104" s="84" t="b">
        <v>0</v>
      </c>
    </row>
    <row r="105" spans="1:7" ht="15">
      <c r="A105" s="84" t="s">
        <v>245</v>
      </c>
      <c r="B105" s="84">
        <v>3</v>
      </c>
      <c r="C105" s="118">
        <v>0.003246420340043214</v>
      </c>
      <c r="D105" s="84" t="s">
        <v>2191</v>
      </c>
      <c r="E105" s="84" t="b">
        <v>0</v>
      </c>
      <c r="F105" s="84" t="b">
        <v>0</v>
      </c>
      <c r="G105" s="84" t="b">
        <v>0</v>
      </c>
    </row>
    <row r="106" spans="1:7" ht="15">
      <c r="A106" s="84" t="s">
        <v>2055</v>
      </c>
      <c r="B106" s="84">
        <v>3</v>
      </c>
      <c r="C106" s="118">
        <v>0.003246420340043214</v>
      </c>
      <c r="D106" s="84" t="s">
        <v>2191</v>
      </c>
      <c r="E106" s="84" t="b">
        <v>0</v>
      </c>
      <c r="F106" s="84" t="b">
        <v>0</v>
      </c>
      <c r="G106" s="84" t="b">
        <v>0</v>
      </c>
    </row>
    <row r="107" spans="1:7" ht="15">
      <c r="A107" s="84" t="s">
        <v>2056</v>
      </c>
      <c r="B107" s="84">
        <v>3</v>
      </c>
      <c r="C107" s="118">
        <v>0.003246420340043214</v>
      </c>
      <c r="D107" s="84" t="s">
        <v>2191</v>
      </c>
      <c r="E107" s="84" t="b">
        <v>0</v>
      </c>
      <c r="F107" s="84" t="b">
        <v>0</v>
      </c>
      <c r="G107" s="84" t="b">
        <v>0</v>
      </c>
    </row>
    <row r="108" spans="1:7" ht="15">
      <c r="A108" s="84" t="s">
        <v>289</v>
      </c>
      <c r="B108" s="84">
        <v>3</v>
      </c>
      <c r="C108" s="118">
        <v>0.003246420340043214</v>
      </c>
      <c r="D108" s="84" t="s">
        <v>2191</v>
      </c>
      <c r="E108" s="84" t="b">
        <v>0</v>
      </c>
      <c r="F108" s="84" t="b">
        <v>0</v>
      </c>
      <c r="G108" s="84" t="b">
        <v>0</v>
      </c>
    </row>
    <row r="109" spans="1:7" ht="15">
      <c r="A109" s="84" t="s">
        <v>1707</v>
      </c>
      <c r="B109" s="84">
        <v>3</v>
      </c>
      <c r="C109" s="118">
        <v>0.003246420340043214</v>
      </c>
      <c r="D109" s="84" t="s">
        <v>2191</v>
      </c>
      <c r="E109" s="84" t="b">
        <v>0</v>
      </c>
      <c r="F109" s="84" t="b">
        <v>0</v>
      </c>
      <c r="G109" s="84" t="b">
        <v>0</v>
      </c>
    </row>
    <row r="110" spans="1:7" ht="15">
      <c r="A110" s="84" t="s">
        <v>1708</v>
      </c>
      <c r="B110" s="84">
        <v>3</v>
      </c>
      <c r="C110" s="118">
        <v>0.003246420340043214</v>
      </c>
      <c r="D110" s="84" t="s">
        <v>2191</v>
      </c>
      <c r="E110" s="84" t="b">
        <v>0</v>
      </c>
      <c r="F110" s="84" t="b">
        <v>0</v>
      </c>
      <c r="G110" s="84" t="b">
        <v>0</v>
      </c>
    </row>
    <row r="111" spans="1:7" ht="15">
      <c r="A111" s="84" t="s">
        <v>1709</v>
      </c>
      <c r="B111" s="84">
        <v>3</v>
      </c>
      <c r="C111" s="118">
        <v>0.003246420340043214</v>
      </c>
      <c r="D111" s="84" t="s">
        <v>2191</v>
      </c>
      <c r="E111" s="84" t="b">
        <v>0</v>
      </c>
      <c r="F111" s="84" t="b">
        <v>0</v>
      </c>
      <c r="G111" s="84" t="b">
        <v>0</v>
      </c>
    </row>
    <row r="112" spans="1:7" ht="15">
      <c r="A112" s="84" t="s">
        <v>1710</v>
      </c>
      <c r="B112" s="84">
        <v>3</v>
      </c>
      <c r="C112" s="118">
        <v>0.003246420340043214</v>
      </c>
      <c r="D112" s="84" t="s">
        <v>2191</v>
      </c>
      <c r="E112" s="84" t="b">
        <v>0</v>
      </c>
      <c r="F112" s="84" t="b">
        <v>0</v>
      </c>
      <c r="G112" s="84" t="b">
        <v>0</v>
      </c>
    </row>
    <row r="113" spans="1:7" ht="15">
      <c r="A113" s="84" t="s">
        <v>2057</v>
      </c>
      <c r="B113" s="84">
        <v>3</v>
      </c>
      <c r="C113" s="118">
        <v>0.003246420340043214</v>
      </c>
      <c r="D113" s="84" t="s">
        <v>2191</v>
      </c>
      <c r="E113" s="84" t="b">
        <v>0</v>
      </c>
      <c r="F113" s="84" t="b">
        <v>0</v>
      </c>
      <c r="G113" s="84" t="b">
        <v>0</v>
      </c>
    </row>
    <row r="114" spans="1:7" ht="15">
      <c r="A114" s="84" t="s">
        <v>2058</v>
      </c>
      <c r="B114" s="84">
        <v>3</v>
      </c>
      <c r="C114" s="118">
        <v>0.003246420340043214</v>
      </c>
      <c r="D114" s="84" t="s">
        <v>2191</v>
      </c>
      <c r="E114" s="84" t="b">
        <v>0</v>
      </c>
      <c r="F114" s="84" t="b">
        <v>0</v>
      </c>
      <c r="G114" s="84" t="b">
        <v>0</v>
      </c>
    </row>
    <row r="115" spans="1:7" ht="15">
      <c r="A115" s="84" t="s">
        <v>1736</v>
      </c>
      <c r="B115" s="84">
        <v>3</v>
      </c>
      <c r="C115" s="118">
        <v>0.003246420340043214</v>
      </c>
      <c r="D115" s="84" t="s">
        <v>2191</v>
      </c>
      <c r="E115" s="84" t="b">
        <v>0</v>
      </c>
      <c r="F115" s="84" t="b">
        <v>0</v>
      </c>
      <c r="G115" s="84" t="b">
        <v>0</v>
      </c>
    </row>
    <row r="116" spans="1:7" ht="15">
      <c r="A116" s="84" t="s">
        <v>2059</v>
      </c>
      <c r="B116" s="84">
        <v>3</v>
      </c>
      <c r="C116" s="118">
        <v>0.003246420340043214</v>
      </c>
      <c r="D116" s="84" t="s">
        <v>2191</v>
      </c>
      <c r="E116" s="84" t="b">
        <v>0</v>
      </c>
      <c r="F116" s="84" t="b">
        <v>0</v>
      </c>
      <c r="G116" s="84" t="b">
        <v>0</v>
      </c>
    </row>
    <row r="117" spans="1:7" ht="15">
      <c r="A117" s="84" t="s">
        <v>2060</v>
      </c>
      <c r="B117" s="84">
        <v>3</v>
      </c>
      <c r="C117" s="118">
        <v>0.003246420340043214</v>
      </c>
      <c r="D117" s="84" t="s">
        <v>2191</v>
      </c>
      <c r="E117" s="84" t="b">
        <v>0</v>
      </c>
      <c r="F117" s="84" t="b">
        <v>0</v>
      </c>
      <c r="G117" s="84" t="b">
        <v>0</v>
      </c>
    </row>
    <row r="118" spans="1:7" ht="15">
      <c r="A118" s="84" t="s">
        <v>2061</v>
      </c>
      <c r="B118" s="84">
        <v>3</v>
      </c>
      <c r="C118" s="118">
        <v>0.0036334340962095465</v>
      </c>
      <c r="D118" s="84" t="s">
        <v>2191</v>
      </c>
      <c r="E118" s="84" t="b">
        <v>1</v>
      </c>
      <c r="F118" s="84" t="b">
        <v>0</v>
      </c>
      <c r="G118" s="84" t="b">
        <v>0</v>
      </c>
    </row>
    <row r="119" spans="1:7" ht="15">
      <c r="A119" s="84" t="s">
        <v>2062</v>
      </c>
      <c r="B119" s="84">
        <v>3</v>
      </c>
      <c r="C119" s="118">
        <v>0.0036334340962095465</v>
      </c>
      <c r="D119" s="84" t="s">
        <v>2191</v>
      </c>
      <c r="E119" s="84" t="b">
        <v>0</v>
      </c>
      <c r="F119" s="84" t="b">
        <v>0</v>
      </c>
      <c r="G119" s="84" t="b">
        <v>0</v>
      </c>
    </row>
    <row r="120" spans="1:7" ht="15">
      <c r="A120" s="84" t="s">
        <v>2063</v>
      </c>
      <c r="B120" s="84">
        <v>3</v>
      </c>
      <c r="C120" s="118">
        <v>0.0036334340962095465</v>
      </c>
      <c r="D120" s="84" t="s">
        <v>2191</v>
      </c>
      <c r="E120" s="84" t="b">
        <v>0</v>
      </c>
      <c r="F120" s="84" t="b">
        <v>0</v>
      </c>
      <c r="G120" s="84" t="b">
        <v>0</v>
      </c>
    </row>
    <row r="121" spans="1:7" ht="15">
      <c r="A121" s="84" t="s">
        <v>2064</v>
      </c>
      <c r="B121" s="84">
        <v>2</v>
      </c>
      <c r="C121" s="118">
        <v>0.0024222893974730313</v>
      </c>
      <c r="D121" s="84" t="s">
        <v>2191</v>
      </c>
      <c r="E121" s="84" t="b">
        <v>0</v>
      </c>
      <c r="F121" s="84" t="b">
        <v>0</v>
      </c>
      <c r="G121" s="84" t="b">
        <v>0</v>
      </c>
    </row>
    <row r="122" spans="1:7" ht="15">
      <c r="A122" s="84" t="s">
        <v>2065</v>
      </c>
      <c r="B122" s="84">
        <v>2</v>
      </c>
      <c r="C122" s="118">
        <v>0.0024222893974730313</v>
      </c>
      <c r="D122" s="84" t="s">
        <v>2191</v>
      </c>
      <c r="E122" s="84" t="b">
        <v>0</v>
      </c>
      <c r="F122" s="84" t="b">
        <v>0</v>
      </c>
      <c r="G122" s="84" t="b">
        <v>0</v>
      </c>
    </row>
    <row r="123" spans="1:7" ht="15">
      <c r="A123" s="84" t="s">
        <v>2066</v>
      </c>
      <c r="B123" s="84">
        <v>2</v>
      </c>
      <c r="C123" s="118">
        <v>0.0024222893974730313</v>
      </c>
      <c r="D123" s="84" t="s">
        <v>2191</v>
      </c>
      <c r="E123" s="84" t="b">
        <v>0</v>
      </c>
      <c r="F123" s="84" t="b">
        <v>0</v>
      </c>
      <c r="G123" s="84" t="b">
        <v>0</v>
      </c>
    </row>
    <row r="124" spans="1:7" ht="15">
      <c r="A124" s="84" t="s">
        <v>2067</v>
      </c>
      <c r="B124" s="84">
        <v>2</v>
      </c>
      <c r="C124" s="118">
        <v>0.0024222893974730313</v>
      </c>
      <c r="D124" s="84" t="s">
        <v>2191</v>
      </c>
      <c r="E124" s="84" t="b">
        <v>0</v>
      </c>
      <c r="F124" s="84" t="b">
        <v>0</v>
      </c>
      <c r="G124" s="84" t="b">
        <v>0</v>
      </c>
    </row>
    <row r="125" spans="1:7" ht="15">
      <c r="A125" s="84" t="s">
        <v>2068</v>
      </c>
      <c r="B125" s="84">
        <v>2</v>
      </c>
      <c r="C125" s="118">
        <v>0.0024222893974730313</v>
      </c>
      <c r="D125" s="84" t="s">
        <v>2191</v>
      </c>
      <c r="E125" s="84" t="b">
        <v>0</v>
      </c>
      <c r="F125" s="84" t="b">
        <v>0</v>
      </c>
      <c r="G125" s="84" t="b">
        <v>0</v>
      </c>
    </row>
    <row r="126" spans="1:7" ht="15">
      <c r="A126" s="84" t="s">
        <v>2069</v>
      </c>
      <c r="B126" s="84">
        <v>2</v>
      </c>
      <c r="C126" s="118">
        <v>0.0024222893974730313</v>
      </c>
      <c r="D126" s="84" t="s">
        <v>2191</v>
      </c>
      <c r="E126" s="84" t="b">
        <v>0</v>
      </c>
      <c r="F126" s="84" t="b">
        <v>0</v>
      </c>
      <c r="G126" s="84" t="b">
        <v>0</v>
      </c>
    </row>
    <row r="127" spans="1:7" ht="15">
      <c r="A127" s="84" t="s">
        <v>2070</v>
      </c>
      <c r="B127" s="84">
        <v>2</v>
      </c>
      <c r="C127" s="118">
        <v>0.0024222893974730313</v>
      </c>
      <c r="D127" s="84" t="s">
        <v>2191</v>
      </c>
      <c r="E127" s="84" t="b">
        <v>0</v>
      </c>
      <c r="F127" s="84" t="b">
        <v>0</v>
      </c>
      <c r="G127" s="84" t="b">
        <v>0</v>
      </c>
    </row>
    <row r="128" spans="1:7" ht="15">
      <c r="A128" s="84" t="s">
        <v>2071</v>
      </c>
      <c r="B128" s="84">
        <v>2</v>
      </c>
      <c r="C128" s="118">
        <v>0.0024222893974730313</v>
      </c>
      <c r="D128" s="84" t="s">
        <v>2191</v>
      </c>
      <c r="E128" s="84" t="b">
        <v>0</v>
      </c>
      <c r="F128" s="84" t="b">
        <v>0</v>
      </c>
      <c r="G128" s="84" t="b">
        <v>0</v>
      </c>
    </row>
    <row r="129" spans="1:7" ht="15">
      <c r="A129" s="84" t="s">
        <v>2072</v>
      </c>
      <c r="B129" s="84">
        <v>2</v>
      </c>
      <c r="C129" s="118">
        <v>0.0024222893974730313</v>
      </c>
      <c r="D129" s="84" t="s">
        <v>2191</v>
      </c>
      <c r="E129" s="84" t="b">
        <v>0</v>
      </c>
      <c r="F129" s="84" t="b">
        <v>0</v>
      </c>
      <c r="G129" s="84" t="b">
        <v>0</v>
      </c>
    </row>
    <row r="130" spans="1:7" ht="15">
      <c r="A130" s="84" t="s">
        <v>2073</v>
      </c>
      <c r="B130" s="84">
        <v>2</v>
      </c>
      <c r="C130" s="118">
        <v>0.0024222893974730313</v>
      </c>
      <c r="D130" s="84" t="s">
        <v>2191</v>
      </c>
      <c r="E130" s="84" t="b">
        <v>0</v>
      </c>
      <c r="F130" s="84" t="b">
        <v>0</v>
      </c>
      <c r="G130" s="84" t="b">
        <v>0</v>
      </c>
    </row>
    <row r="131" spans="1:7" ht="15">
      <c r="A131" s="84" t="s">
        <v>2074</v>
      </c>
      <c r="B131" s="84">
        <v>2</v>
      </c>
      <c r="C131" s="118">
        <v>0.0024222893974730313</v>
      </c>
      <c r="D131" s="84" t="s">
        <v>2191</v>
      </c>
      <c r="E131" s="84" t="b">
        <v>0</v>
      </c>
      <c r="F131" s="84" t="b">
        <v>0</v>
      </c>
      <c r="G131" s="84" t="b">
        <v>0</v>
      </c>
    </row>
    <row r="132" spans="1:7" ht="15">
      <c r="A132" s="84" t="s">
        <v>2075</v>
      </c>
      <c r="B132" s="84">
        <v>2</v>
      </c>
      <c r="C132" s="118">
        <v>0.0024222893974730313</v>
      </c>
      <c r="D132" s="84" t="s">
        <v>2191</v>
      </c>
      <c r="E132" s="84" t="b">
        <v>0</v>
      </c>
      <c r="F132" s="84" t="b">
        <v>0</v>
      </c>
      <c r="G132" s="84" t="b">
        <v>0</v>
      </c>
    </row>
    <row r="133" spans="1:7" ht="15">
      <c r="A133" s="84" t="s">
        <v>2076</v>
      </c>
      <c r="B133" s="84">
        <v>2</v>
      </c>
      <c r="C133" s="118">
        <v>0.0024222893974730313</v>
      </c>
      <c r="D133" s="84" t="s">
        <v>2191</v>
      </c>
      <c r="E133" s="84" t="b">
        <v>0</v>
      </c>
      <c r="F133" s="84" t="b">
        <v>1</v>
      </c>
      <c r="G133" s="84" t="b">
        <v>0</v>
      </c>
    </row>
    <row r="134" spans="1:7" ht="15">
      <c r="A134" s="84" t="s">
        <v>2077</v>
      </c>
      <c r="B134" s="84">
        <v>2</v>
      </c>
      <c r="C134" s="118">
        <v>0.0024222893974730313</v>
      </c>
      <c r="D134" s="84" t="s">
        <v>2191</v>
      </c>
      <c r="E134" s="84" t="b">
        <v>0</v>
      </c>
      <c r="F134" s="84" t="b">
        <v>1</v>
      </c>
      <c r="G134" s="84" t="b">
        <v>0</v>
      </c>
    </row>
    <row r="135" spans="1:7" ht="15">
      <c r="A135" s="84" t="s">
        <v>2078</v>
      </c>
      <c r="B135" s="84">
        <v>2</v>
      </c>
      <c r="C135" s="118">
        <v>0.0024222893974730313</v>
      </c>
      <c r="D135" s="84" t="s">
        <v>2191</v>
      </c>
      <c r="E135" s="84" t="b">
        <v>0</v>
      </c>
      <c r="F135" s="84" t="b">
        <v>0</v>
      </c>
      <c r="G135" s="84" t="b">
        <v>0</v>
      </c>
    </row>
    <row r="136" spans="1:7" ht="15">
      <c r="A136" s="84" t="s">
        <v>2079</v>
      </c>
      <c r="B136" s="84">
        <v>2</v>
      </c>
      <c r="C136" s="118">
        <v>0.0024222893974730313</v>
      </c>
      <c r="D136" s="84" t="s">
        <v>2191</v>
      </c>
      <c r="E136" s="84" t="b">
        <v>0</v>
      </c>
      <c r="F136" s="84" t="b">
        <v>0</v>
      </c>
      <c r="G136" s="84" t="b">
        <v>0</v>
      </c>
    </row>
    <row r="137" spans="1:7" ht="15">
      <c r="A137" s="84" t="s">
        <v>2080</v>
      </c>
      <c r="B137" s="84">
        <v>2</v>
      </c>
      <c r="C137" s="118">
        <v>0.0024222893974730313</v>
      </c>
      <c r="D137" s="84" t="s">
        <v>2191</v>
      </c>
      <c r="E137" s="84" t="b">
        <v>0</v>
      </c>
      <c r="F137" s="84" t="b">
        <v>0</v>
      </c>
      <c r="G137" s="84" t="b">
        <v>0</v>
      </c>
    </row>
    <row r="138" spans="1:7" ht="15">
      <c r="A138" s="84" t="s">
        <v>2081</v>
      </c>
      <c r="B138" s="84">
        <v>2</v>
      </c>
      <c r="C138" s="118">
        <v>0.0024222893974730313</v>
      </c>
      <c r="D138" s="84" t="s">
        <v>2191</v>
      </c>
      <c r="E138" s="84" t="b">
        <v>0</v>
      </c>
      <c r="F138" s="84" t="b">
        <v>0</v>
      </c>
      <c r="G138" s="84" t="b">
        <v>0</v>
      </c>
    </row>
    <row r="139" spans="1:7" ht="15">
      <c r="A139" s="84" t="s">
        <v>2082</v>
      </c>
      <c r="B139" s="84">
        <v>2</v>
      </c>
      <c r="C139" s="118">
        <v>0.0024222893974730313</v>
      </c>
      <c r="D139" s="84" t="s">
        <v>2191</v>
      </c>
      <c r="E139" s="84" t="b">
        <v>0</v>
      </c>
      <c r="F139" s="84" t="b">
        <v>0</v>
      </c>
      <c r="G139" s="84" t="b">
        <v>0</v>
      </c>
    </row>
    <row r="140" spans="1:7" ht="15">
      <c r="A140" s="84" t="s">
        <v>2083</v>
      </c>
      <c r="B140" s="84">
        <v>2</v>
      </c>
      <c r="C140" s="118">
        <v>0.0024222893974730313</v>
      </c>
      <c r="D140" s="84" t="s">
        <v>2191</v>
      </c>
      <c r="E140" s="84" t="b">
        <v>0</v>
      </c>
      <c r="F140" s="84" t="b">
        <v>0</v>
      </c>
      <c r="G140" s="84" t="b">
        <v>0</v>
      </c>
    </row>
    <row r="141" spans="1:7" ht="15">
      <c r="A141" s="84" t="s">
        <v>2084</v>
      </c>
      <c r="B141" s="84">
        <v>2</v>
      </c>
      <c r="C141" s="118">
        <v>0.0024222893974730313</v>
      </c>
      <c r="D141" s="84" t="s">
        <v>2191</v>
      </c>
      <c r="E141" s="84" t="b">
        <v>0</v>
      </c>
      <c r="F141" s="84" t="b">
        <v>0</v>
      </c>
      <c r="G141" s="84" t="b">
        <v>0</v>
      </c>
    </row>
    <row r="142" spans="1:7" ht="15">
      <c r="A142" s="84" t="s">
        <v>2085</v>
      </c>
      <c r="B142" s="84">
        <v>2</v>
      </c>
      <c r="C142" s="118">
        <v>0.0024222893974730313</v>
      </c>
      <c r="D142" s="84" t="s">
        <v>2191</v>
      </c>
      <c r="E142" s="84" t="b">
        <v>0</v>
      </c>
      <c r="F142" s="84" t="b">
        <v>0</v>
      </c>
      <c r="G142" s="84" t="b">
        <v>0</v>
      </c>
    </row>
    <row r="143" spans="1:7" ht="15">
      <c r="A143" s="84" t="s">
        <v>2086</v>
      </c>
      <c r="B143" s="84">
        <v>2</v>
      </c>
      <c r="C143" s="118">
        <v>0.0024222893974730313</v>
      </c>
      <c r="D143" s="84" t="s">
        <v>2191</v>
      </c>
      <c r="E143" s="84" t="b">
        <v>0</v>
      </c>
      <c r="F143" s="84" t="b">
        <v>0</v>
      </c>
      <c r="G143" s="84" t="b">
        <v>0</v>
      </c>
    </row>
    <row r="144" spans="1:7" ht="15">
      <c r="A144" s="84" t="s">
        <v>2087</v>
      </c>
      <c r="B144" s="84">
        <v>2</v>
      </c>
      <c r="C144" s="118">
        <v>0.0024222893974730313</v>
      </c>
      <c r="D144" s="84" t="s">
        <v>2191</v>
      </c>
      <c r="E144" s="84" t="b">
        <v>0</v>
      </c>
      <c r="F144" s="84" t="b">
        <v>0</v>
      </c>
      <c r="G144" s="84" t="b">
        <v>0</v>
      </c>
    </row>
    <row r="145" spans="1:7" ht="15">
      <c r="A145" s="84" t="s">
        <v>2088</v>
      </c>
      <c r="B145" s="84">
        <v>2</v>
      </c>
      <c r="C145" s="118">
        <v>0.0024222893974730313</v>
      </c>
      <c r="D145" s="84" t="s">
        <v>2191</v>
      </c>
      <c r="E145" s="84" t="b">
        <v>0</v>
      </c>
      <c r="F145" s="84" t="b">
        <v>0</v>
      </c>
      <c r="G145" s="84" t="b">
        <v>0</v>
      </c>
    </row>
    <row r="146" spans="1:7" ht="15">
      <c r="A146" s="84" t="s">
        <v>2089</v>
      </c>
      <c r="B146" s="84">
        <v>2</v>
      </c>
      <c r="C146" s="118">
        <v>0.002863358988189487</v>
      </c>
      <c r="D146" s="84" t="s">
        <v>2191</v>
      </c>
      <c r="E146" s="84" t="b">
        <v>0</v>
      </c>
      <c r="F146" s="84" t="b">
        <v>0</v>
      </c>
      <c r="G146" s="84" t="b">
        <v>0</v>
      </c>
    </row>
    <row r="147" spans="1:7" ht="15">
      <c r="A147" s="84" t="s">
        <v>2090</v>
      </c>
      <c r="B147" s="84">
        <v>2</v>
      </c>
      <c r="C147" s="118">
        <v>0.0024222893974730313</v>
      </c>
      <c r="D147" s="84" t="s">
        <v>2191</v>
      </c>
      <c r="E147" s="84" t="b">
        <v>0</v>
      </c>
      <c r="F147" s="84" t="b">
        <v>0</v>
      </c>
      <c r="G147" s="84" t="b">
        <v>0</v>
      </c>
    </row>
    <row r="148" spans="1:7" ht="15">
      <c r="A148" s="84" t="s">
        <v>2091</v>
      </c>
      <c r="B148" s="84">
        <v>2</v>
      </c>
      <c r="C148" s="118">
        <v>0.0024222893974730313</v>
      </c>
      <c r="D148" s="84" t="s">
        <v>2191</v>
      </c>
      <c r="E148" s="84" t="b">
        <v>0</v>
      </c>
      <c r="F148" s="84" t="b">
        <v>0</v>
      </c>
      <c r="G148" s="84" t="b">
        <v>0</v>
      </c>
    </row>
    <row r="149" spans="1:7" ht="15">
      <c r="A149" s="84" t="s">
        <v>2092</v>
      </c>
      <c r="B149" s="84">
        <v>2</v>
      </c>
      <c r="C149" s="118">
        <v>0.0024222893974730313</v>
      </c>
      <c r="D149" s="84" t="s">
        <v>2191</v>
      </c>
      <c r="E149" s="84" t="b">
        <v>0</v>
      </c>
      <c r="F149" s="84" t="b">
        <v>0</v>
      </c>
      <c r="G149" s="84" t="b">
        <v>0</v>
      </c>
    </row>
    <row r="150" spans="1:7" ht="15">
      <c r="A150" s="84" t="s">
        <v>2093</v>
      </c>
      <c r="B150" s="84">
        <v>2</v>
      </c>
      <c r="C150" s="118">
        <v>0.0024222893974730313</v>
      </c>
      <c r="D150" s="84" t="s">
        <v>2191</v>
      </c>
      <c r="E150" s="84" t="b">
        <v>0</v>
      </c>
      <c r="F150" s="84" t="b">
        <v>0</v>
      </c>
      <c r="G150" s="84" t="b">
        <v>0</v>
      </c>
    </row>
    <row r="151" spans="1:7" ht="15">
      <c r="A151" s="84" t="s">
        <v>2094</v>
      </c>
      <c r="B151" s="84">
        <v>2</v>
      </c>
      <c r="C151" s="118">
        <v>0.0024222893974730313</v>
      </c>
      <c r="D151" s="84" t="s">
        <v>2191</v>
      </c>
      <c r="E151" s="84" t="b">
        <v>0</v>
      </c>
      <c r="F151" s="84" t="b">
        <v>0</v>
      </c>
      <c r="G151" s="84" t="b">
        <v>0</v>
      </c>
    </row>
    <row r="152" spans="1:7" ht="15">
      <c r="A152" s="84" t="s">
        <v>2095</v>
      </c>
      <c r="B152" s="84">
        <v>2</v>
      </c>
      <c r="C152" s="118">
        <v>0.0024222893974730313</v>
      </c>
      <c r="D152" s="84" t="s">
        <v>2191</v>
      </c>
      <c r="E152" s="84" t="b">
        <v>0</v>
      </c>
      <c r="F152" s="84" t="b">
        <v>0</v>
      </c>
      <c r="G152" s="84" t="b">
        <v>0</v>
      </c>
    </row>
    <row r="153" spans="1:7" ht="15">
      <c r="A153" s="84" t="s">
        <v>2096</v>
      </c>
      <c r="B153" s="84">
        <v>2</v>
      </c>
      <c r="C153" s="118">
        <v>0.0024222893974730313</v>
      </c>
      <c r="D153" s="84" t="s">
        <v>2191</v>
      </c>
      <c r="E153" s="84" t="b">
        <v>0</v>
      </c>
      <c r="F153" s="84" t="b">
        <v>0</v>
      </c>
      <c r="G153" s="84" t="b">
        <v>0</v>
      </c>
    </row>
    <row r="154" spans="1:7" ht="15">
      <c r="A154" s="84" t="s">
        <v>2097</v>
      </c>
      <c r="B154" s="84">
        <v>2</v>
      </c>
      <c r="C154" s="118">
        <v>0.0024222893974730313</v>
      </c>
      <c r="D154" s="84" t="s">
        <v>2191</v>
      </c>
      <c r="E154" s="84" t="b">
        <v>0</v>
      </c>
      <c r="F154" s="84" t="b">
        <v>0</v>
      </c>
      <c r="G154" s="84" t="b">
        <v>0</v>
      </c>
    </row>
    <row r="155" spans="1:7" ht="15">
      <c r="A155" s="84" t="s">
        <v>2098</v>
      </c>
      <c r="B155" s="84">
        <v>2</v>
      </c>
      <c r="C155" s="118">
        <v>0.0024222893974730313</v>
      </c>
      <c r="D155" s="84" t="s">
        <v>2191</v>
      </c>
      <c r="E155" s="84" t="b">
        <v>0</v>
      </c>
      <c r="F155" s="84" t="b">
        <v>0</v>
      </c>
      <c r="G155" s="84" t="b">
        <v>0</v>
      </c>
    </row>
    <row r="156" spans="1:7" ht="15">
      <c r="A156" s="84" t="s">
        <v>2099</v>
      </c>
      <c r="B156" s="84">
        <v>2</v>
      </c>
      <c r="C156" s="118">
        <v>0.0024222893974730313</v>
      </c>
      <c r="D156" s="84" t="s">
        <v>2191</v>
      </c>
      <c r="E156" s="84" t="b">
        <v>0</v>
      </c>
      <c r="F156" s="84" t="b">
        <v>0</v>
      </c>
      <c r="G156" s="84" t="b">
        <v>0</v>
      </c>
    </row>
    <row r="157" spans="1:7" ht="15">
      <c r="A157" s="84" t="s">
        <v>2100</v>
      </c>
      <c r="B157" s="84">
        <v>2</v>
      </c>
      <c r="C157" s="118">
        <v>0.0024222893974730313</v>
      </c>
      <c r="D157" s="84" t="s">
        <v>2191</v>
      </c>
      <c r="E157" s="84" t="b">
        <v>0</v>
      </c>
      <c r="F157" s="84" t="b">
        <v>0</v>
      </c>
      <c r="G157" s="84" t="b">
        <v>0</v>
      </c>
    </row>
    <row r="158" spans="1:7" ht="15">
      <c r="A158" s="84" t="s">
        <v>2101</v>
      </c>
      <c r="B158" s="84">
        <v>2</v>
      </c>
      <c r="C158" s="118">
        <v>0.0024222893974730313</v>
      </c>
      <c r="D158" s="84" t="s">
        <v>2191</v>
      </c>
      <c r="E158" s="84" t="b">
        <v>0</v>
      </c>
      <c r="F158" s="84" t="b">
        <v>1</v>
      </c>
      <c r="G158" s="84" t="b">
        <v>0</v>
      </c>
    </row>
    <row r="159" spans="1:7" ht="15">
      <c r="A159" s="84" t="s">
        <v>2102</v>
      </c>
      <c r="B159" s="84">
        <v>2</v>
      </c>
      <c r="C159" s="118">
        <v>0.0024222893974730313</v>
      </c>
      <c r="D159" s="84" t="s">
        <v>2191</v>
      </c>
      <c r="E159" s="84" t="b">
        <v>0</v>
      </c>
      <c r="F159" s="84" t="b">
        <v>0</v>
      </c>
      <c r="G159" s="84" t="b">
        <v>0</v>
      </c>
    </row>
    <row r="160" spans="1:7" ht="15">
      <c r="A160" s="84" t="s">
        <v>2103</v>
      </c>
      <c r="B160" s="84">
        <v>2</v>
      </c>
      <c r="C160" s="118">
        <v>0.0024222893974730313</v>
      </c>
      <c r="D160" s="84" t="s">
        <v>2191</v>
      </c>
      <c r="E160" s="84" t="b">
        <v>0</v>
      </c>
      <c r="F160" s="84" t="b">
        <v>0</v>
      </c>
      <c r="G160" s="84" t="b">
        <v>0</v>
      </c>
    </row>
    <row r="161" spans="1:7" ht="15">
      <c r="A161" s="84" t="s">
        <v>2104</v>
      </c>
      <c r="B161" s="84">
        <v>2</v>
      </c>
      <c r="C161" s="118">
        <v>0.0024222893974730313</v>
      </c>
      <c r="D161" s="84" t="s">
        <v>2191</v>
      </c>
      <c r="E161" s="84" t="b">
        <v>0</v>
      </c>
      <c r="F161" s="84" t="b">
        <v>0</v>
      </c>
      <c r="G161" s="84" t="b">
        <v>0</v>
      </c>
    </row>
    <row r="162" spans="1:7" ht="15">
      <c r="A162" s="84" t="s">
        <v>2105</v>
      </c>
      <c r="B162" s="84">
        <v>2</v>
      </c>
      <c r="C162" s="118">
        <v>0.0024222893974730313</v>
      </c>
      <c r="D162" s="84" t="s">
        <v>2191</v>
      </c>
      <c r="E162" s="84" t="b">
        <v>0</v>
      </c>
      <c r="F162" s="84" t="b">
        <v>0</v>
      </c>
      <c r="G162" s="84" t="b">
        <v>0</v>
      </c>
    </row>
    <row r="163" spans="1:7" ht="15">
      <c r="A163" s="84" t="s">
        <v>2106</v>
      </c>
      <c r="B163" s="84">
        <v>2</v>
      </c>
      <c r="C163" s="118">
        <v>0.0024222893974730313</v>
      </c>
      <c r="D163" s="84" t="s">
        <v>2191</v>
      </c>
      <c r="E163" s="84" t="b">
        <v>0</v>
      </c>
      <c r="F163" s="84" t="b">
        <v>0</v>
      </c>
      <c r="G163" s="84" t="b">
        <v>0</v>
      </c>
    </row>
    <row r="164" spans="1:7" ht="15">
      <c r="A164" s="84" t="s">
        <v>2107</v>
      </c>
      <c r="B164" s="84">
        <v>2</v>
      </c>
      <c r="C164" s="118">
        <v>0.0024222893974730313</v>
      </c>
      <c r="D164" s="84" t="s">
        <v>2191</v>
      </c>
      <c r="E164" s="84" t="b">
        <v>0</v>
      </c>
      <c r="F164" s="84" t="b">
        <v>0</v>
      </c>
      <c r="G164" s="84" t="b">
        <v>0</v>
      </c>
    </row>
    <row r="165" spans="1:7" ht="15">
      <c r="A165" s="84" t="s">
        <v>2108</v>
      </c>
      <c r="B165" s="84">
        <v>2</v>
      </c>
      <c r="C165" s="118">
        <v>0.0024222893974730313</v>
      </c>
      <c r="D165" s="84" t="s">
        <v>2191</v>
      </c>
      <c r="E165" s="84" t="b">
        <v>0</v>
      </c>
      <c r="F165" s="84" t="b">
        <v>0</v>
      </c>
      <c r="G165" s="84" t="b">
        <v>0</v>
      </c>
    </row>
    <row r="166" spans="1:7" ht="15">
      <c r="A166" s="84" t="s">
        <v>2109</v>
      </c>
      <c r="B166" s="84">
        <v>2</v>
      </c>
      <c r="C166" s="118">
        <v>0.0024222893974730313</v>
      </c>
      <c r="D166" s="84" t="s">
        <v>2191</v>
      </c>
      <c r="E166" s="84" t="b">
        <v>0</v>
      </c>
      <c r="F166" s="84" t="b">
        <v>0</v>
      </c>
      <c r="G166" s="84" t="b">
        <v>0</v>
      </c>
    </row>
    <row r="167" spans="1:7" ht="15">
      <c r="A167" s="84" t="s">
        <v>2110</v>
      </c>
      <c r="B167" s="84">
        <v>2</v>
      </c>
      <c r="C167" s="118">
        <v>0.0024222893974730313</v>
      </c>
      <c r="D167" s="84" t="s">
        <v>2191</v>
      </c>
      <c r="E167" s="84" t="b">
        <v>0</v>
      </c>
      <c r="F167" s="84" t="b">
        <v>0</v>
      </c>
      <c r="G167" s="84" t="b">
        <v>0</v>
      </c>
    </row>
    <row r="168" spans="1:7" ht="15">
      <c r="A168" s="84" t="s">
        <v>2111</v>
      </c>
      <c r="B168" s="84">
        <v>2</v>
      </c>
      <c r="C168" s="118">
        <v>0.0024222893974730313</v>
      </c>
      <c r="D168" s="84" t="s">
        <v>2191</v>
      </c>
      <c r="E168" s="84" t="b">
        <v>0</v>
      </c>
      <c r="F168" s="84" t="b">
        <v>0</v>
      </c>
      <c r="G168" s="84" t="b">
        <v>0</v>
      </c>
    </row>
    <row r="169" spans="1:7" ht="15">
      <c r="A169" s="84" t="s">
        <v>2112</v>
      </c>
      <c r="B169" s="84">
        <v>2</v>
      </c>
      <c r="C169" s="118">
        <v>0.0024222893974730313</v>
      </c>
      <c r="D169" s="84" t="s">
        <v>2191</v>
      </c>
      <c r="E169" s="84" t="b">
        <v>0</v>
      </c>
      <c r="F169" s="84" t="b">
        <v>0</v>
      </c>
      <c r="G169" s="84" t="b">
        <v>0</v>
      </c>
    </row>
    <row r="170" spans="1:7" ht="15">
      <c r="A170" s="84" t="s">
        <v>2113</v>
      </c>
      <c r="B170" s="84">
        <v>2</v>
      </c>
      <c r="C170" s="118">
        <v>0.0024222893974730313</v>
      </c>
      <c r="D170" s="84" t="s">
        <v>2191</v>
      </c>
      <c r="E170" s="84" t="b">
        <v>0</v>
      </c>
      <c r="F170" s="84" t="b">
        <v>0</v>
      </c>
      <c r="G170" s="84" t="b">
        <v>0</v>
      </c>
    </row>
    <row r="171" spans="1:7" ht="15">
      <c r="A171" s="84" t="s">
        <v>2114</v>
      </c>
      <c r="B171" s="84">
        <v>2</v>
      </c>
      <c r="C171" s="118">
        <v>0.0024222893974730313</v>
      </c>
      <c r="D171" s="84" t="s">
        <v>2191</v>
      </c>
      <c r="E171" s="84" t="b">
        <v>0</v>
      </c>
      <c r="F171" s="84" t="b">
        <v>0</v>
      </c>
      <c r="G171" s="84" t="b">
        <v>0</v>
      </c>
    </row>
    <row r="172" spans="1:7" ht="15">
      <c r="A172" s="84" t="s">
        <v>2115</v>
      </c>
      <c r="B172" s="84">
        <v>2</v>
      </c>
      <c r="C172" s="118">
        <v>0.0024222893974730313</v>
      </c>
      <c r="D172" s="84" t="s">
        <v>2191</v>
      </c>
      <c r="E172" s="84" t="b">
        <v>0</v>
      </c>
      <c r="F172" s="84" t="b">
        <v>0</v>
      </c>
      <c r="G172" s="84" t="b">
        <v>0</v>
      </c>
    </row>
    <row r="173" spans="1:7" ht="15">
      <c r="A173" s="84" t="s">
        <v>2116</v>
      </c>
      <c r="B173" s="84">
        <v>2</v>
      </c>
      <c r="C173" s="118">
        <v>0.0024222893974730313</v>
      </c>
      <c r="D173" s="84" t="s">
        <v>2191</v>
      </c>
      <c r="E173" s="84" t="b">
        <v>0</v>
      </c>
      <c r="F173" s="84" t="b">
        <v>0</v>
      </c>
      <c r="G173" s="84" t="b">
        <v>0</v>
      </c>
    </row>
    <row r="174" spans="1:7" ht="15">
      <c r="A174" s="84" t="s">
        <v>2117</v>
      </c>
      <c r="B174" s="84">
        <v>2</v>
      </c>
      <c r="C174" s="118">
        <v>0.0024222893974730313</v>
      </c>
      <c r="D174" s="84" t="s">
        <v>2191</v>
      </c>
      <c r="E174" s="84" t="b">
        <v>0</v>
      </c>
      <c r="F174" s="84" t="b">
        <v>0</v>
      </c>
      <c r="G174" s="84" t="b">
        <v>0</v>
      </c>
    </row>
    <row r="175" spans="1:7" ht="15">
      <c r="A175" s="84" t="s">
        <v>2118</v>
      </c>
      <c r="B175" s="84">
        <v>2</v>
      </c>
      <c r="C175" s="118">
        <v>0.0024222893974730313</v>
      </c>
      <c r="D175" s="84" t="s">
        <v>2191</v>
      </c>
      <c r="E175" s="84" t="b">
        <v>0</v>
      </c>
      <c r="F175" s="84" t="b">
        <v>0</v>
      </c>
      <c r="G175" s="84" t="b">
        <v>0</v>
      </c>
    </row>
    <row r="176" spans="1:7" ht="15">
      <c r="A176" s="84" t="s">
        <v>2119</v>
      </c>
      <c r="B176" s="84">
        <v>2</v>
      </c>
      <c r="C176" s="118">
        <v>0.0024222893974730313</v>
      </c>
      <c r="D176" s="84" t="s">
        <v>2191</v>
      </c>
      <c r="E176" s="84" t="b">
        <v>0</v>
      </c>
      <c r="F176" s="84" t="b">
        <v>0</v>
      </c>
      <c r="G176" s="84" t="b">
        <v>0</v>
      </c>
    </row>
    <row r="177" spans="1:7" ht="15">
      <c r="A177" s="84" t="s">
        <v>2120</v>
      </c>
      <c r="B177" s="84">
        <v>2</v>
      </c>
      <c r="C177" s="118">
        <v>0.0024222893974730313</v>
      </c>
      <c r="D177" s="84" t="s">
        <v>2191</v>
      </c>
      <c r="E177" s="84" t="b">
        <v>0</v>
      </c>
      <c r="F177" s="84" t="b">
        <v>0</v>
      </c>
      <c r="G177" s="84" t="b">
        <v>0</v>
      </c>
    </row>
    <row r="178" spans="1:7" ht="15">
      <c r="A178" s="84" t="s">
        <v>2121</v>
      </c>
      <c r="B178" s="84">
        <v>2</v>
      </c>
      <c r="C178" s="118">
        <v>0.0024222893974730313</v>
      </c>
      <c r="D178" s="84" t="s">
        <v>2191</v>
      </c>
      <c r="E178" s="84" t="b">
        <v>0</v>
      </c>
      <c r="F178" s="84" t="b">
        <v>0</v>
      </c>
      <c r="G178" s="84" t="b">
        <v>0</v>
      </c>
    </row>
    <row r="179" spans="1:7" ht="15">
      <c r="A179" s="84" t="s">
        <v>2122</v>
      </c>
      <c r="B179" s="84">
        <v>2</v>
      </c>
      <c r="C179" s="118">
        <v>0.0024222893974730313</v>
      </c>
      <c r="D179" s="84" t="s">
        <v>2191</v>
      </c>
      <c r="E179" s="84" t="b">
        <v>0</v>
      </c>
      <c r="F179" s="84" t="b">
        <v>0</v>
      </c>
      <c r="G179" s="84" t="b">
        <v>0</v>
      </c>
    </row>
    <row r="180" spans="1:7" ht="15">
      <c r="A180" s="84" t="s">
        <v>2123</v>
      </c>
      <c r="B180" s="84">
        <v>2</v>
      </c>
      <c r="C180" s="118">
        <v>0.0024222893974730313</v>
      </c>
      <c r="D180" s="84" t="s">
        <v>2191</v>
      </c>
      <c r="E180" s="84" t="b">
        <v>0</v>
      </c>
      <c r="F180" s="84" t="b">
        <v>0</v>
      </c>
      <c r="G180" s="84" t="b">
        <v>0</v>
      </c>
    </row>
    <row r="181" spans="1:7" ht="15">
      <c r="A181" s="84" t="s">
        <v>2124</v>
      </c>
      <c r="B181" s="84">
        <v>2</v>
      </c>
      <c r="C181" s="118">
        <v>0.0024222893974730313</v>
      </c>
      <c r="D181" s="84" t="s">
        <v>2191</v>
      </c>
      <c r="E181" s="84" t="b">
        <v>0</v>
      </c>
      <c r="F181" s="84" t="b">
        <v>0</v>
      </c>
      <c r="G181" s="84" t="b">
        <v>0</v>
      </c>
    </row>
    <row r="182" spans="1:7" ht="15">
      <c r="A182" s="84" t="s">
        <v>1818</v>
      </c>
      <c r="B182" s="84">
        <v>2</v>
      </c>
      <c r="C182" s="118">
        <v>0.0024222893974730313</v>
      </c>
      <c r="D182" s="84" t="s">
        <v>2191</v>
      </c>
      <c r="E182" s="84" t="b">
        <v>0</v>
      </c>
      <c r="F182" s="84" t="b">
        <v>0</v>
      </c>
      <c r="G182" s="84" t="b">
        <v>0</v>
      </c>
    </row>
    <row r="183" spans="1:7" ht="15">
      <c r="A183" s="84" t="s">
        <v>2125</v>
      </c>
      <c r="B183" s="84">
        <v>2</v>
      </c>
      <c r="C183" s="118">
        <v>0.0024222893974730313</v>
      </c>
      <c r="D183" s="84" t="s">
        <v>2191</v>
      </c>
      <c r="E183" s="84" t="b">
        <v>0</v>
      </c>
      <c r="F183" s="84" t="b">
        <v>0</v>
      </c>
      <c r="G183" s="84" t="b">
        <v>0</v>
      </c>
    </row>
    <row r="184" spans="1:7" ht="15">
      <c r="A184" s="84" t="s">
        <v>2126</v>
      </c>
      <c r="B184" s="84">
        <v>2</v>
      </c>
      <c r="C184" s="118">
        <v>0.0024222893974730313</v>
      </c>
      <c r="D184" s="84" t="s">
        <v>2191</v>
      </c>
      <c r="E184" s="84" t="b">
        <v>0</v>
      </c>
      <c r="F184" s="84" t="b">
        <v>0</v>
      </c>
      <c r="G184" s="84" t="b">
        <v>0</v>
      </c>
    </row>
    <row r="185" spans="1:7" ht="15">
      <c r="A185" s="84" t="s">
        <v>2127</v>
      </c>
      <c r="B185" s="84">
        <v>2</v>
      </c>
      <c r="C185" s="118">
        <v>0.0024222893974730313</v>
      </c>
      <c r="D185" s="84" t="s">
        <v>2191</v>
      </c>
      <c r="E185" s="84" t="b">
        <v>0</v>
      </c>
      <c r="F185" s="84" t="b">
        <v>0</v>
      </c>
      <c r="G185" s="84" t="b">
        <v>0</v>
      </c>
    </row>
    <row r="186" spans="1:7" ht="15">
      <c r="A186" s="84" t="s">
        <v>2128</v>
      </c>
      <c r="B186" s="84">
        <v>2</v>
      </c>
      <c r="C186" s="118">
        <v>0.0024222893974730313</v>
      </c>
      <c r="D186" s="84" t="s">
        <v>2191</v>
      </c>
      <c r="E186" s="84" t="b">
        <v>0</v>
      </c>
      <c r="F186" s="84" t="b">
        <v>0</v>
      </c>
      <c r="G186" s="84" t="b">
        <v>0</v>
      </c>
    </row>
    <row r="187" spans="1:7" ht="15">
      <c r="A187" s="84" t="s">
        <v>2129</v>
      </c>
      <c r="B187" s="84">
        <v>2</v>
      </c>
      <c r="C187" s="118">
        <v>0.0024222893974730313</v>
      </c>
      <c r="D187" s="84" t="s">
        <v>2191</v>
      </c>
      <c r="E187" s="84" t="b">
        <v>0</v>
      </c>
      <c r="F187" s="84" t="b">
        <v>0</v>
      </c>
      <c r="G187" s="84" t="b">
        <v>0</v>
      </c>
    </row>
    <row r="188" spans="1:7" ht="15">
      <c r="A188" s="84" t="s">
        <v>2130</v>
      </c>
      <c r="B188" s="84">
        <v>2</v>
      </c>
      <c r="C188" s="118">
        <v>0.0024222893974730313</v>
      </c>
      <c r="D188" s="84" t="s">
        <v>2191</v>
      </c>
      <c r="E188" s="84" t="b">
        <v>0</v>
      </c>
      <c r="F188" s="84" t="b">
        <v>0</v>
      </c>
      <c r="G188" s="84" t="b">
        <v>0</v>
      </c>
    </row>
    <row r="189" spans="1:7" ht="15">
      <c r="A189" s="84" t="s">
        <v>2131</v>
      </c>
      <c r="B189" s="84">
        <v>2</v>
      </c>
      <c r="C189" s="118">
        <v>0.0024222893974730313</v>
      </c>
      <c r="D189" s="84" t="s">
        <v>2191</v>
      </c>
      <c r="E189" s="84" t="b">
        <v>0</v>
      </c>
      <c r="F189" s="84" t="b">
        <v>0</v>
      </c>
      <c r="G189" s="84" t="b">
        <v>0</v>
      </c>
    </row>
    <row r="190" spans="1:7" ht="15">
      <c r="A190" s="84" t="s">
        <v>2132</v>
      </c>
      <c r="B190" s="84">
        <v>2</v>
      </c>
      <c r="C190" s="118">
        <v>0.0024222893974730313</v>
      </c>
      <c r="D190" s="84" t="s">
        <v>2191</v>
      </c>
      <c r="E190" s="84" t="b">
        <v>0</v>
      </c>
      <c r="F190" s="84" t="b">
        <v>0</v>
      </c>
      <c r="G190" s="84" t="b">
        <v>0</v>
      </c>
    </row>
    <row r="191" spans="1:7" ht="15">
      <c r="A191" s="84" t="s">
        <v>1700</v>
      </c>
      <c r="B191" s="84">
        <v>2</v>
      </c>
      <c r="C191" s="118">
        <v>0.0024222893974730313</v>
      </c>
      <c r="D191" s="84" t="s">
        <v>2191</v>
      </c>
      <c r="E191" s="84" t="b">
        <v>0</v>
      </c>
      <c r="F191" s="84" t="b">
        <v>0</v>
      </c>
      <c r="G191" s="84" t="b">
        <v>0</v>
      </c>
    </row>
    <row r="192" spans="1:7" ht="15">
      <c r="A192" s="84" t="s">
        <v>1701</v>
      </c>
      <c r="B192" s="84">
        <v>2</v>
      </c>
      <c r="C192" s="118">
        <v>0.0024222893974730313</v>
      </c>
      <c r="D192" s="84" t="s">
        <v>2191</v>
      </c>
      <c r="E192" s="84" t="b">
        <v>0</v>
      </c>
      <c r="F192" s="84" t="b">
        <v>0</v>
      </c>
      <c r="G192" s="84" t="b">
        <v>0</v>
      </c>
    </row>
    <row r="193" spans="1:7" ht="15">
      <c r="A193" s="84" t="s">
        <v>1702</v>
      </c>
      <c r="B193" s="84">
        <v>2</v>
      </c>
      <c r="C193" s="118">
        <v>0.0024222893974730313</v>
      </c>
      <c r="D193" s="84" t="s">
        <v>2191</v>
      </c>
      <c r="E193" s="84" t="b">
        <v>0</v>
      </c>
      <c r="F193" s="84" t="b">
        <v>0</v>
      </c>
      <c r="G193" s="84" t="b">
        <v>0</v>
      </c>
    </row>
    <row r="194" spans="1:7" ht="15">
      <c r="A194" s="84" t="s">
        <v>306</v>
      </c>
      <c r="B194" s="84">
        <v>2</v>
      </c>
      <c r="C194" s="118">
        <v>0.0024222893974730313</v>
      </c>
      <c r="D194" s="84" t="s">
        <v>2191</v>
      </c>
      <c r="E194" s="84" t="b">
        <v>0</v>
      </c>
      <c r="F194" s="84" t="b">
        <v>0</v>
      </c>
      <c r="G194" s="84" t="b">
        <v>0</v>
      </c>
    </row>
    <row r="195" spans="1:7" ht="15">
      <c r="A195" s="84" t="s">
        <v>305</v>
      </c>
      <c r="B195" s="84">
        <v>2</v>
      </c>
      <c r="C195" s="118">
        <v>0.0024222893974730313</v>
      </c>
      <c r="D195" s="84" t="s">
        <v>2191</v>
      </c>
      <c r="E195" s="84" t="b">
        <v>0</v>
      </c>
      <c r="F195" s="84" t="b">
        <v>0</v>
      </c>
      <c r="G195" s="84" t="b">
        <v>0</v>
      </c>
    </row>
    <row r="196" spans="1:7" ht="15">
      <c r="A196" s="84" t="s">
        <v>304</v>
      </c>
      <c r="B196" s="84">
        <v>2</v>
      </c>
      <c r="C196" s="118">
        <v>0.0024222893974730313</v>
      </c>
      <c r="D196" s="84" t="s">
        <v>2191</v>
      </c>
      <c r="E196" s="84" t="b">
        <v>0</v>
      </c>
      <c r="F196" s="84" t="b">
        <v>0</v>
      </c>
      <c r="G196" s="84" t="b">
        <v>0</v>
      </c>
    </row>
    <row r="197" spans="1:7" ht="15">
      <c r="A197" s="84" t="s">
        <v>293</v>
      </c>
      <c r="B197" s="84">
        <v>2</v>
      </c>
      <c r="C197" s="118">
        <v>0.0024222893974730313</v>
      </c>
      <c r="D197" s="84" t="s">
        <v>2191</v>
      </c>
      <c r="E197" s="84" t="b">
        <v>0</v>
      </c>
      <c r="F197" s="84" t="b">
        <v>0</v>
      </c>
      <c r="G197" s="84" t="b">
        <v>0</v>
      </c>
    </row>
    <row r="198" spans="1:7" ht="15">
      <c r="A198" s="84" t="s">
        <v>2133</v>
      </c>
      <c r="B198" s="84">
        <v>2</v>
      </c>
      <c r="C198" s="118">
        <v>0.002863358988189487</v>
      </c>
      <c r="D198" s="84" t="s">
        <v>2191</v>
      </c>
      <c r="E198" s="84" t="b">
        <v>0</v>
      </c>
      <c r="F198" s="84" t="b">
        <v>0</v>
      </c>
      <c r="G198" s="84" t="b">
        <v>0</v>
      </c>
    </row>
    <row r="199" spans="1:7" ht="15">
      <c r="A199" s="84" t="s">
        <v>1715</v>
      </c>
      <c r="B199" s="84">
        <v>2</v>
      </c>
      <c r="C199" s="118">
        <v>0.0024222893974730313</v>
      </c>
      <c r="D199" s="84" t="s">
        <v>2191</v>
      </c>
      <c r="E199" s="84" t="b">
        <v>0</v>
      </c>
      <c r="F199" s="84" t="b">
        <v>0</v>
      </c>
      <c r="G199" s="84" t="b">
        <v>0</v>
      </c>
    </row>
    <row r="200" spans="1:7" ht="15">
      <c r="A200" s="84" t="s">
        <v>2134</v>
      </c>
      <c r="B200" s="84">
        <v>2</v>
      </c>
      <c r="C200" s="118">
        <v>0.0024222893974730313</v>
      </c>
      <c r="D200" s="84" t="s">
        <v>2191</v>
      </c>
      <c r="E200" s="84" t="b">
        <v>0</v>
      </c>
      <c r="F200" s="84" t="b">
        <v>0</v>
      </c>
      <c r="G200" s="84" t="b">
        <v>0</v>
      </c>
    </row>
    <row r="201" spans="1:7" ht="15">
      <c r="A201" s="84" t="s">
        <v>2135</v>
      </c>
      <c r="B201" s="84">
        <v>2</v>
      </c>
      <c r="C201" s="118">
        <v>0.0024222893974730313</v>
      </c>
      <c r="D201" s="84" t="s">
        <v>2191</v>
      </c>
      <c r="E201" s="84" t="b">
        <v>0</v>
      </c>
      <c r="F201" s="84" t="b">
        <v>0</v>
      </c>
      <c r="G201" s="84" t="b">
        <v>0</v>
      </c>
    </row>
    <row r="202" spans="1:7" ht="15">
      <c r="A202" s="84" t="s">
        <v>2136</v>
      </c>
      <c r="B202" s="84">
        <v>2</v>
      </c>
      <c r="C202" s="118">
        <v>0.0024222893974730313</v>
      </c>
      <c r="D202" s="84" t="s">
        <v>2191</v>
      </c>
      <c r="E202" s="84" t="b">
        <v>0</v>
      </c>
      <c r="F202" s="84" t="b">
        <v>0</v>
      </c>
      <c r="G202" s="84" t="b">
        <v>0</v>
      </c>
    </row>
    <row r="203" spans="1:7" ht="15">
      <c r="A203" s="84" t="s">
        <v>2137</v>
      </c>
      <c r="B203" s="84">
        <v>2</v>
      </c>
      <c r="C203" s="118">
        <v>0.0024222893974730313</v>
      </c>
      <c r="D203" s="84" t="s">
        <v>2191</v>
      </c>
      <c r="E203" s="84" t="b">
        <v>0</v>
      </c>
      <c r="F203" s="84" t="b">
        <v>0</v>
      </c>
      <c r="G203" s="84" t="b">
        <v>0</v>
      </c>
    </row>
    <row r="204" spans="1:7" ht="15">
      <c r="A204" s="84" t="s">
        <v>2138</v>
      </c>
      <c r="B204" s="84">
        <v>2</v>
      </c>
      <c r="C204" s="118">
        <v>0.0024222893974730313</v>
      </c>
      <c r="D204" s="84" t="s">
        <v>2191</v>
      </c>
      <c r="E204" s="84" t="b">
        <v>0</v>
      </c>
      <c r="F204" s="84" t="b">
        <v>0</v>
      </c>
      <c r="G204" s="84" t="b">
        <v>0</v>
      </c>
    </row>
    <row r="205" spans="1:7" ht="15">
      <c r="A205" s="84" t="s">
        <v>2139</v>
      </c>
      <c r="B205" s="84">
        <v>2</v>
      </c>
      <c r="C205" s="118">
        <v>0.0024222893974730313</v>
      </c>
      <c r="D205" s="84" t="s">
        <v>2191</v>
      </c>
      <c r="E205" s="84" t="b">
        <v>0</v>
      </c>
      <c r="F205" s="84" t="b">
        <v>0</v>
      </c>
      <c r="G205" s="84" t="b">
        <v>0</v>
      </c>
    </row>
    <row r="206" spans="1:7" ht="15">
      <c r="A206" s="84" t="s">
        <v>2140</v>
      </c>
      <c r="B206" s="84">
        <v>2</v>
      </c>
      <c r="C206" s="118">
        <v>0.0024222893974730313</v>
      </c>
      <c r="D206" s="84" t="s">
        <v>2191</v>
      </c>
      <c r="E206" s="84" t="b">
        <v>0</v>
      </c>
      <c r="F206" s="84" t="b">
        <v>0</v>
      </c>
      <c r="G206" s="84" t="b">
        <v>0</v>
      </c>
    </row>
    <row r="207" spans="1:7" ht="15">
      <c r="A207" s="84" t="s">
        <v>2141</v>
      </c>
      <c r="B207" s="84">
        <v>2</v>
      </c>
      <c r="C207" s="118">
        <v>0.0024222893974730313</v>
      </c>
      <c r="D207" s="84" t="s">
        <v>2191</v>
      </c>
      <c r="E207" s="84" t="b">
        <v>0</v>
      </c>
      <c r="F207" s="84" t="b">
        <v>0</v>
      </c>
      <c r="G207" s="84" t="b">
        <v>0</v>
      </c>
    </row>
    <row r="208" spans="1:7" ht="15">
      <c r="A208" s="84" t="s">
        <v>2142</v>
      </c>
      <c r="B208" s="84">
        <v>2</v>
      </c>
      <c r="C208" s="118">
        <v>0.0024222893974730313</v>
      </c>
      <c r="D208" s="84" t="s">
        <v>2191</v>
      </c>
      <c r="E208" s="84" t="b">
        <v>0</v>
      </c>
      <c r="F208" s="84" t="b">
        <v>0</v>
      </c>
      <c r="G208" s="84" t="b">
        <v>0</v>
      </c>
    </row>
    <row r="209" spans="1:7" ht="15">
      <c r="A209" s="84" t="s">
        <v>2143</v>
      </c>
      <c r="B209" s="84">
        <v>2</v>
      </c>
      <c r="C209" s="118">
        <v>0.0024222893974730313</v>
      </c>
      <c r="D209" s="84" t="s">
        <v>2191</v>
      </c>
      <c r="E209" s="84" t="b">
        <v>0</v>
      </c>
      <c r="F209" s="84" t="b">
        <v>0</v>
      </c>
      <c r="G209" s="84" t="b">
        <v>0</v>
      </c>
    </row>
    <row r="210" spans="1:7" ht="15">
      <c r="A210" s="84" t="s">
        <v>2144</v>
      </c>
      <c r="B210" s="84">
        <v>2</v>
      </c>
      <c r="C210" s="118">
        <v>0.0024222893974730313</v>
      </c>
      <c r="D210" s="84" t="s">
        <v>2191</v>
      </c>
      <c r="E210" s="84" t="b">
        <v>0</v>
      </c>
      <c r="F210" s="84" t="b">
        <v>0</v>
      </c>
      <c r="G210" s="84" t="b">
        <v>0</v>
      </c>
    </row>
    <row r="211" spans="1:7" ht="15">
      <c r="A211" s="84" t="s">
        <v>2145</v>
      </c>
      <c r="B211" s="84">
        <v>2</v>
      </c>
      <c r="C211" s="118">
        <v>0.0024222893974730313</v>
      </c>
      <c r="D211" s="84" t="s">
        <v>2191</v>
      </c>
      <c r="E211" s="84" t="b">
        <v>0</v>
      </c>
      <c r="F211" s="84" t="b">
        <v>0</v>
      </c>
      <c r="G211" s="84" t="b">
        <v>0</v>
      </c>
    </row>
    <row r="212" spans="1:7" ht="15">
      <c r="A212" s="84" t="s">
        <v>290</v>
      </c>
      <c r="B212" s="84">
        <v>2</v>
      </c>
      <c r="C212" s="118">
        <v>0.0024222893974730313</v>
      </c>
      <c r="D212" s="84" t="s">
        <v>2191</v>
      </c>
      <c r="E212" s="84" t="b">
        <v>0</v>
      </c>
      <c r="F212" s="84" t="b">
        <v>0</v>
      </c>
      <c r="G212" s="84" t="b">
        <v>0</v>
      </c>
    </row>
    <row r="213" spans="1:7" ht="15">
      <c r="A213" s="84" t="s">
        <v>2146</v>
      </c>
      <c r="B213" s="84">
        <v>2</v>
      </c>
      <c r="C213" s="118">
        <v>0.0024222893974730313</v>
      </c>
      <c r="D213" s="84" t="s">
        <v>2191</v>
      </c>
      <c r="E213" s="84" t="b">
        <v>0</v>
      </c>
      <c r="F213" s="84" t="b">
        <v>0</v>
      </c>
      <c r="G213" s="84" t="b">
        <v>0</v>
      </c>
    </row>
    <row r="214" spans="1:7" ht="15">
      <c r="A214" s="84" t="s">
        <v>2147</v>
      </c>
      <c r="B214" s="84">
        <v>2</v>
      </c>
      <c r="C214" s="118">
        <v>0.0024222893974730313</v>
      </c>
      <c r="D214" s="84" t="s">
        <v>2191</v>
      </c>
      <c r="E214" s="84" t="b">
        <v>0</v>
      </c>
      <c r="F214" s="84" t="b">
        <v>0</v>
      </c>
      <c r="G214" s="84" t="b">
        <v>0</v>
      </c>
    </row>
    <row r="215" spans="1:7" ht="15">
      <c r="A215" s="84" t="s">
        <v>2148</v>
      </c>
      <c r="B215" s="84">
        <v>2</v>
      </c>
      <c r="C215" s="118">
        <v>0.0024222893974730313</v>
      </c>
      <c r="D215" s="84" t="s">
        <v>2191</v>
      </c>
      <c r="E215" s="84" t="b">
        <v>0</v>
      </c>
      <c r="F215" s="84" t="b">
        <v>0</v>
      </c>
      <c r="G215" s="84" t="b">
        <v>0</v>
      </c>
    </row>
    <row r="216" spans="1:7" ht="15">
      <c r="A216" s="84" t="s">
        <v>2149</v>
      </c>
      <c r="B216" s="84">
        <v>2</v>
      </c>
      <c r="C216" s="118">
        <v>0.0024222893974730313</v>
      </c>
      <c r="D216" s="84" t="s">
        <v>2191</v>
      </c>
      <c r="E216" s="84" t="b">
        <v>0</v>
      </c>
      <c r="F216" s="84" t="b">
        <v>0</v>
      </c>
      <c r="G216" s="84" t="b">
        <v>0</v>
      </c>
    </row>
    <row r="217" spans="1:7" ht="15">
      <c r="A217" s="84" t="s">
        <v>238</v>
      </c>
      <c r="B217" s="84">
        <v>2</v>
      </c>
      <c r="C217" s="118">
        <v>0.0024222893974730313</v>
      </c>
      <c r="D217" s="84" t="s">
        <v>2191</v>
      </c>
      <c r="E217" s="84" t="b">
        <v>0</v>
      </c>
      <c r="F217" s="84" t="b">
        <v>0</v>
      </c>
      <c r="G217" s="84" t="b">
        <v>0</v>
      </c>
    </row>
    <row r="218" spans="1:7" ht="15">
      <c r="A218" s="84" t="s">
        <v>2150</v>
      </c>
      <c r="B218" s="84">
        <v>2</v>
      </c>
      <c r="C218" s="118">
        <v>0.0024222893974730313</v>
      </c>
      <c r="D218" s="84" t="s">
        <v>2191</v>
      </c>
      <c r="E218" s="84" t="b">
        <v>0</v>
      </c>
      <c r="F218" s="84" t="b">
        <v>0</v>
      </c>
      <c r="G218" s="84" t="b">
        <v>0</v>
      </c>
    </row>
    <row r="219" spans="1:7" ht="15">
      <c r="A219" s="84" t="s">
        <v>2151</v>
      </c>
      <c r="B219" s="84">
        <v>2</v>
      </c>
      <c r="C219" s="118">
        <v>0.0024222893974730313</v>
      </c>
      <c r="D219" s="84" t="s">
        <v>2191</v>
      </c>
      <c r="E219" s="84" t="b">
        <v>0</v>
      </c>
      <c r="F219" s="84" t="b">
        <v>0</v>
      </c>
      <c r="G219" s="84" t="b">
        <v>0</v>
      </c>
    </row>
    <row r="220" spans="1:7" ht="15">
      <c r="A220" s="84" t="s">
        <v>2152</v>
      </c>
      <c r="B220" s="84">
        <v>2</v>
      </c>
      <c r="C220" s="118">
        <v>0.0024222893974730313</v>
      </c>
      <c r="D220" s="84" t="s">
        <v>2191</v>
      </c>
      <c r="E220" s="84" t="b">
        <v>0</v>
      </c>
      <c r="F220" s="84" t="b">
        <v>0</v>
      </c>
      <c r="G220" s="84" t="b">
        <v>0</v>
      </c>
    </row>
    <row r="221" spans="1:7" ht="15">
      <c r="A221" s="84" t="s">
        <v>2153</v>
      </c>
      <c r="B221" s="84">
        <v>2</v>
      </c>
      <c r="C221" s="118">
        <v>0.0024222893974730313</v>
      </c>
      <c r="D221" s="84" t="s">
        <v>2191</v>
      </c>
      <c r="E221" s="84" t="b">
        <v>0</v>
      </c>
      <c r="F221" s="84" t="b">
        <v>0</v>
      </c>
      <c r="G221" s="84" t="b">
        <v>0</v>
      </c>
    </row>
    <row r="222" spans="1:7" ht="15">
      <c r="A222" s="84" t="s">
        <v>1733</v>
      </c>
      <c r="B222" s="84">
        <v>2</v>
      </c>
      <c r="C222" s="118">
        <v>0.0024222893974730313</v>
      </c>
      <c r="D222" s="84" t="s">
        <v>2191</v>
      </c>
      <c r="E222" s="84" t="b">
        <v>0</v>
      </c>
      <c r="F222" s="84" t="b">
        <v>0</v>
      </c>
      <c r="G222" s="84" t="b">
        <v>0</v>
      </c>
    </row>
    <row r="223" spans="1:7" ht="15">
      <c r="A223" s="84" t="s">
        <v>1735</v>
      </c>
      <c r="B223" s="84">
        <v>2</v>
      </c>
      <c r="C223" s="118">
        <v>0.0024222893974730313</v>
      </c>
      <c r="D223" s="84" t="s">
        <v>2191</v>
      </c>
      <c r="E223" s="84" t="b">
        <v>0</v>
      </c>
      <c r="F223" s="84" t="b">
        <v>0</v>
      </c>
      <c r="G223" s="84" t="b">
        <v>0</v>
      </c>
    </row>
    <row r="224" spans="1:7" ht="15">
      <c r="A224" s="84" t="s">
        <v>2154</v>
      </c>
      <c r="B224" s="84">
        <v>2</v>
      </c>
      <c r="C224" s="118">
        <v>0.0024222893974730313</v>
      </c>
      <c r="D224" s="84" t="s">
        <v>2191</v>
      </c>
      <c r="E224" s="84" t="b">
        <v>0</v>
      </c>
      <c r="F224" s="84" t="b">
        <v>0</v>
      </c>
      <c r="G224" s="84" t="b">
        <v>0</v>
      </c>
    </row>
    <row r="225" spans="1:7" ht="15">
      <c r="A225" s="84" t="s">
        <v>1714</v>
      </c>
      <c r="B225" s="84">
        <v>2</v>
      </c>
      <c r="C225" s="118">
        <v>0.0024222893974730313</v>
      </c>
      <c r="D225" s="84" t="s">
        <v>2191</v>
      </c>
      <c r="E225" s="84" t="b">
        <v>0</v>
      </c>
      <c r="F225" s="84" t="b">
        <v>1</v>
      </c>
      <c r="G225" s="84" t="b">
        <v>0</v>
      </c>
    </row>
    <row r="226" spans="1:7" ht="15">
      <c r="A226" s="84" t="s">
        <v>1746</v>
      </c>
      <c r="B226" s="84">
        <v>2</v>
      </c>
      <c r="C226" s="118">
        <v>0.0024222893974730313</v>
      </c>
      <c r="D226" s="84" t="s">
        <v>2191</v>
      </c>
      <c r="E226" s="84" t="b">
        <v>0</v>
      </c>
      <c r="F226" s="84" t="b">
        <v>0</v>
      </c>
      <c r="G226" s="84" t="b">
        <v>0</v>
      </c>
    </row>
    <row r="227" spans="1:7" ht="15">
      <c r="A227" s="84" t="s">
        <v>2155</v>
      </c>
      <c r="B227" s="84">
        <v>2</v>
      </c>
      <c r="C227" s="118">
        <v>0.0024222893974730313</v>
      </c>
      <c r="D227" s="84" t="s">
        <v>2191</v>
      </c>
      <c r="E227" s="84" t="b">
        <v>0</v>
      </c>
      <c r="F227" s="84" t="b">
        <v>0</v>
      </c>
      <c r="G227" s="84" t="b">
        <v>0</v>
      </c>
    </row>
    <row r="228" spans="1:7" ht="15">
      <c r="A228" s="84" t="s">
        <v>2156</v>
      </c>
      <c r="B228" s="84">
        <v>2</v>
      </c>
      <c r="C228" s="118">
        <v>0.0024222893974730313</v>
      </c>
      <c r="D228" s="84" t="s">
        <v>2191</v>
      </c>
      <c r="E228" s="84" t="b">
        <v>0</v>
      </c>
      <c r="F228" s="84" t="b">
        <v>0</v>
      </c>
      <c r="G228" s="84" t="b">
        <v>0</v>
      </c>
    </row>
    <row r="229" spans="1:7" ht="15">
      <c r="A229" s="84" t="s">
        <v>2157</v>
      </c>
      <c r="B229" s="84">
        <v>2</v>
      </c>
      <c r="C229" s="118">
        <v>0.0024222893974730313</v>
      </c>
      <c r="D229" s="84" t="s">
        <v>2191</v>
      </c>
      <c r="E229" s="84" t="b">
        <v>0</v>
      </c>
      <c r="F229" s="84" t="b">
        <v>0</v>
      </c>
      <c r="G229" s="84" t="b">
        <v>0</v>
      </c>
    </row>
    <row r="230" spans="1:7" ht="15">
      <c r="A230" s="84" t="s">
        <v>2158</v>
      </c>
      <c r="B230" s="84">
        <v>2</v>
      </c>
      <c r="C230" s="118">
        <v>0.0024222893974730313</v>
      </c>
      <c r="D230" s="84" t="s">
        <v>2191</v>
      </c>
      <c r="E230" s="84" t="b">
        <v>0</v>
      </c>
      <c r="F230" s="84" t="b">
        <v>0</v>
      </c>
      <c r="G230" s="84" t="b">
        <v>0</v>
      </c>
    </row>
    <row r="231" spans="1:7" ht="15">
      <c r="A231" s="84" t="s">
        <v>2159</v>
      </c>
      <c r="B231" s="84">
        <v>2</v>
      </c>
      <c r="C231" s="118">
        <v>0.0024222893974730313</v>
      </c>
      <c r="D231" s="84" t="s">
        <v>2191</v>
      </c>
      <c r="E231" s="84" t="b">
        <v>0</v>
      </c>
      <c r="F231" s="84" t="b">
        <v>0</v>
      </c>
      <c r="G231" s="84" t="b">
        <v>0</v>
      </c>
    </row>
    <row r="232" spans="1:7" ht="15">
      <c r="A232" s="84" t="s">
        <v>2160</v>
      </c>
      <c r="B232" s="84">
        <v>2</v>
      </c>
      <c r="C232" s="118">
        <v>0.0024222893974730313</v>
      </c>
      <c r="D232" s="84" t="s">
        <v>2191</v>
      </c>
      <c r="E232" s="84" t="b">
        <v>0</v>
      </c>
      <c r="F232" s="84" t="b">
        <v>0</v>
      </c>
      <c r="G232" s="84" t="b">
        <v>0</v>
      </c>
    </row>
    <row r="233" spans="1:7" ht="15">
      <c r="A233" s="84" t="s">
        <v>2161</v>
      </c>
      <c r="B233" s="84">
        <v>2</v>
      </c>
      <c r="C233" s="118">
        <v>0.0024222893974730313</v>
      </c>
      <c r="D233" s="84" t="s">
        <v>2191</v>
      </c>
      <c r="E233" s="84" t="b">
        <v>0</v>
      </c>
      <c r="F233" s="84" t="b">
        <v>0</v>
      </c>
      <c r="G233" s="84" t="b">
        <v>0</v>
      </c>
    </row>
    <row r="234" spans="1:7" ht="15">
      <c r="A234" s="84" t="s">
        <v>2162</v>
      </c>
      <c r="B234" s="84">
        <v>2</v>
      </c>
      <c r="C234" s="118">
        <v>0.0024222893974730313</v>
      </c>
      <c r="D234" s="84" t="s">
        <v>2191</v>
      </c>
      <c r="E234" s="84" t="b">
        <v>0</v>
      </c>
      <c r="F234" s="84" t="b">
        <v>0</v>
      </c>
      <c r="G234" s="84" t="b">
        <v>0</v>
      </c>
    </row>
    <row r="235" spans="1:7" ht="15">
      <c r="A235" s="84" t="s">
        <v>2163</v>
      </c>
      <c r="B235" s="84">
        <v>2</v>
      </c>
      <c r="C235" s="118">
        <v>0.0024222893974730313</v>
      </c>
      <c r="D235" s="84" t="s">
        <v>2191</v>
      </c>
      <c r="E235" s="84" t="b">
        <v>0</v>
      </c>
      <c r="F235" s="84" t="b">
        <v>0</v>
      </c>
      <c r="G235" s="84" t="b">
        <v>0</v>
      </c>
    </row>
    <row r="236" spans="1:7" ht="15">
      <c r="A236" s="84" t="s">
        <v>2164</v>
      </c>
      <c r="B236" s="84">
        <v>2</v>
      </c>
      <c r="C236" s="118">
        <v>0.0024222893974730313</v>
      </c>
      <c r="D236" s="84" t="s">
        <v>2191</v>
      </c>
      <c r="E236" s="84" t="b">
        <v>0</v>
      </c>
      <c r="F236" s="84" t="b">
        <v>0</v>
      </c>
      <c r="G236" s="84" t="b">
        <v>0</v>
      </c>
    </row>
    <row r="237" spans="1:7" ht="15">
      <c r="A237" s="84" t="s">
        <v>2165</v>
      </c>
      <c r="B237" s="84">
        <v>2</v>
      </c>
      <c r="C237" s="118">
        <v>0.0024222893974730313</v>
      </c>
      <c r="D237" s="84" t="s">
        <v>2191</v>
      </c>
      <c r="E237" s="84" t="b">
        <v>0</v>
      </c>
      <c r="F237" s="84" t="b">
        <v>0</v>
      </c>
      <c r="G237" s="84" t="b">
        <v>0</v>
      </c>
    </row>
    <row r="238" spans="1:7" ht="15">
      <c r="A238" s="84" t="s">
        <v>2166</v>
      </c>
      <c r="B238" s="84">
        <v>2</v>
      </c>
      <c r="C238" s="118">
        <v>0.0024222893974730313</v>
      </c>
      <c r="D238" s="84" t="s">
        <v>2191</v>
      </c>
      <c r="E238" s="84" t="b">
        <v>0</v>
      </c>
      <c r="F238" s="84" t="b">
        <v>0</v>
      </c>
      <c r="G238" s="84" t="b">
        <v>0</v>
      </c>
    </row>
    <row r="239" spans="1:7" ht="15">
      <c r="A239" s="84" t="s">
        <v>2167</v>
      </c>
      <c r="B239" s="84">
        <v>2</v>
      </c>
      <c r="C239" s="118">
        <v>0.0024222893974730313</v>
      </c>
      <c r="D239" s="84" t="s">
        <v>2191</v>
      </c>
      <c r="E239" s="84" t="b">
        <v>0</v>
      </c>
      <c r="F239" s="84" t="b">
        <v>0</v>
      </c>
      <c r="G239" s="84" t="b">
        <v>0</v>
      </c>
    </row>
    <row r="240" spans="1:7" ht="15">
      <c r="A240" s="84" t="s">
        <v>2168</v>
      </c>
      <c r="B240" s="84">
        <v>2</v>
      </c>
      <c r="C240" s="118">
        <v>0.0024222893974730313</v>
      </c>
      <c r="D240" s="84" t="s">
        <v>2191</v>
      </c>
      <c r="E240" s="84" t="b">
        <v>0</v>
      </c>
      <c r="F240" s="84" t="b">
        <v>0</v>
      </c>
      <c r="G240" s="84" t="b">
        <v>0</v>
      </c>
    </row>
    <row r="241" spans="1:7" ht="15">
      <c r="A241" s="84" t="s">
        <v>2169</v>
      </c>
      <c r="B241" s="84">
        <v>2</v>
      </c>
      <c r="C241" s="118">
        <v>0.0024222893974730313</v>
      </c>
      <c r="D241" s="84" t="s">
        <v>2191</v>
      </c>
      <c r="E241" s="84" t="b">
        <v>0</v>
      </c>
      <c r="F241" s="84" t="b">
        <v>0</v>
      </c>
      <c r="G241" s="84" t="b">
        <v>0</v>
      </c>
    </row>
    <row r="242" spans="1:7" ht="15">
      <c r="A242" s="84" t="s">
        <v>2170</v>
      </c>
      <c r="B242" s="84">
        <v>2</v>
      </c>
      <c r="C242" s="118">
        <v>0.0024222893974730313</v>
      </c>
      <c r="D242" s="84" t="s">
        <v>2191</v>
      </c>
      <c r="E242" s="84" t="b">
        <v>0</v>
      </c>
      <c r="F242" s="84" t="b">
        <v>0</v>
      </c>
      <c r="G242" s="84" t="b">
        <v>0</v>
      </c>
    </row>
    <row r="243" spans="1:7" ht="15">
      <c r="A243" s="84" t="s">
        <v>2171</v>
      </c>
      <c r="B243" s="84">
        <v>2</v>
      </c>
      <c r="C243" s="118">
        <v>0.0024222893974730313</v>
      </c>
      <c r="D243" s="84" t="s">
        <v>2191</v>
      </c>
      <c r="E243" s="84" t="b">
        <v>0</v>
      </c>
      <c r="F243" s="84" t="b">
        <v>0</v>
      </c>
      <c r="G243" s="84" t="b">
        <v>0</v>
      </c>
    </row>
    <row r="244" spans="1:7" ht="15">
      <c r="A244" s="84" t="s">
        <v>2172</v>
      </c>
      <c r="B244" s="84">
        <v>2</v>
      </c>
      <c r="C244" s="118">
        <v>0.0024222893974730313</v>
      </c>
      <c r="D244" s="84" t="s">
        <v>2191</v>
      </c>
      <c r="E244" s="84" t="b">
        <v>0</v>
      </c>
      <c r="F244" s="84" t="b">
        <v>0</v>
      </c>
      <c r="G244" s="84" t="b">
        <v>0</v>
      </c>
    </row>
    <row r="245" spans="1:7" ht="15">
      <c r="A245" s="84" t="s">
        <v>2173</v>
      </c>
      <c r="B245" s="84">
        <v>2</v>
      </c>
      <c r="C245" s="118">
        <v>0.0024222893974730313</v>
      </c>
      <c r="D245" s="84" t="s">
        <v>2191</v>
      </c>
      <c r="E245" s="84" t="b">
        <v>0</v>
      </c>
      <c r="F245" s="84" t="b">
        <v>0</v>
      </c>
      <c r="G245" s="84" t="b">
        <v>0</v>
      </c>
    </row>
    <row r="246" spans="1:7" ht="15">
      <c r="A246" s="84" t="s">
        <v>2174</v>
      </c>
      <c r="B246" s="84">
        <v>2</v>
      </c>
      <c r="C246" s="118">
        <v>0.0024222893974730313</v>
      </c>
      <c r="D246" s="84" t="s">
        <v>2191</v>
      </c>
      <c r="E246" s="84" t="b">
        <v>0</v>
      </c>
      <c r="F246" s="84" t="b">
        <v>1</v>
      </c>
      <c r="G246" s="84" t="b">
        <v>0</v>
      </c>
    </row>
    <row r="247" spans="1:7" ht="15">
      <c r="A247" s="84" t="s">
        <v>2175</v>
      </c>
      <c r="B247" s="84">
        <v>2</v>
      </c>
      <c r="C247" s="118">
        <v>0.0024222893974730313</v>
      </c>
      <c r="D247" s="84" t="s">
        <v>2191</v>
      </c>
      <c r="E247" s="84" t="b">
        <v>0</v>
      </c>
      <c r="F247" s="84" t="b">
        <v>0</v>
      </c>
      <c r="G247" s="84" t="b">
        <v>0</v>
      </c>
    </row>
    <row r="248" spans="1:7" ht="15">
      <c r="A248" s="84" t="s">
        <v>2176</v>
      </c>
      <c r="B248" s="84">
        <v>2</v>
      </c>
      <c r="C248" s="118">
        <v>0.0024222893974730313</v>
      </c>
      <c r="D248" s="84" t="s">
        <v>2191</v>
      </c>
      <c r="E248" s="84" t="b">
        <v>0</v>
      </c>
      <c r="F248" s="84" t="b">
        <v>0</v>
      </c>
      <c r="G248" s="84" t="b">
        <v>0</v>
      </c>
    </row>
    <row r="249" spans="1:7" ht="15">
      <c r="A249" s="84" t="s">
        <v>2177</v>
      </c>
      <c r="B249" s="84">
        <v>2</v>
      </c>
      <c r="C249" s="118">
        <v>0.0024222893974730313</v>
      </c>
      <c r="D249" s="84" t="s">
        <v>2191</v>
      </c>
      <c r="E249" s="84" t="b">
        <v>0</v>
      </c>
      <c r="F249" s="84" t="b">
        <v>0</v>
      </c>
      <c r="G249" s="84" t="b">
        <v>0</v>
      </c>
    </row>
    <row r="250" spans="1:7" ht="15">
      <c r="A250" s="84" t="s">
        <v>2178</v>
      </c>
      <c r="B250" s="84">
        <v>2</v>
      </c>
      <c r="C250" s="118">
        <v>0.0024222893974730313</v>
      </c>
      <c r="D250" s="84" t="s">
        <v>2191</v>
      </c>
      <c r="E250" s="84" t="b">
        <v>0</v>
      </c>
      <c r="F250" s="84" t="b">
        <v>0</v>
      </c>
      <c r="G250" s="84" t="b">
        <v>0</v>
      </c>
    </row>
    <row r="251" spans="1:7" ht="15">
      <c r="A251" s="84" t="s">
        <v>2179</v>
      </c>
      <c r="B251" s="84">
        <v>2</v>
      </c>
      <c r="C251" s="118">
        <v>0.0024222893974730313</v>
      </c>
      <c r="D251" s="84" t="s">
        <v>2191</v>
      </c>
      <c r="E251" s="84" t="b">
        <v>0</v>
      </c>
      <c r="F251" s="84" t="b">
        <v>0</v>
      </c>
      <c r="G251" s="84" t="b">
        <v>0</v>
      </c>
    </row>
    <row r="252" spans="1:7" ht="15">
      <c r="A252" s="84" t="s">
        <v>2180</v>
      </c>
      <c r="B252" s="84">
        <v>2</v>
      </c>
      <c r="C252" s="118">
        <v>0.0024222893974730313</v>
      </c>
      <c r="D252" s="84" t="s">
        <v>2191</v>
      </c>
      <c r="E252" s="84" t="b">
        <v>0</v>
      </c>
      <c r="F252" s="84" t="b">
        <v>0</v>
      </c>
      <c r="G252" s="84" t="b">
        <v>0</v>
      </c>
    </row>
    <row r="253" spans="1:7" ht="15">
      <c r="A253" s="84" t="s">
        <v>2181</v>
      </c>
      <c r="B253" s="84">
        <v>2</v>
      </c>
      <c r="C253" s="118">
        <v>0.0024222893974730313</v>
      </c>
      <c r="D253" s="84" t="s">
        <v>2191</v>
      </c>
      <c r="E253" s="84" t="b">
        <v>0</v>
      </c>
      <c r="F253" s="84" t="b">
        <v>0</v>
      </c>
      <c r="G253" s="84" t="b">
        <v>0</v>
      </c>
    </row>
    <row r="254" spans="1:7" ht="15">
      <c r="A254" s="84" t="s">
        <v>2182</v>
      </c>
      <c r="B254" s="84">
        <v>2</v>
      </c>
      <c r="C254" s="118">
        <v>0.0024222893974730313</v>
      </c>
      <c r="D254" s="84" t="s">
        <v>2191</v>
      </c>
      <c r="E254" s="84" t="b">
        <v>0</v>
      </c>
      <c r="F254" s="84" t="b">
        <v>1</v>
      </c>
      <c r="G254" s="84" t="b">
        <v>0</v>
      </c>
    </row>
    <row r="255" spans="1:7" ht="15">
      <c r="A255" s="84" t="s">
        <v>269</v>
      </c>
      <c r="B255" s="84">
        <v>2</v>
      </c>
      <c r="C255" s="118">
        <v>0.0024222893974730313</v>
      </c>
      <c r="D255" s="84" t="s">
        <v>2191</v>
      </c>
      <c r="E255" s="84" t="b">
        <v>0</v>
      </c>
      <c r="F255" s="84" t="b">
        <v>0</v>
      </c>
      <c r="G255" s="84" t="b">
        <v>0</v>
      </c>
    </row>
    <row r="256" spans="1:7" ht="15">
      <c r="A256" s="84" t="s">
        <v>268</v>
      </c>
      <c r="B256" s="84">
        <v>2</v>
      </c>
      <c r="C256" s="118">
        <v>0.0024222893974730313</v>
      </c>
      <c r="D256" s="84" t="s">
        <v>2191</v>
      </c>
      <c r="E256" s="84" t="b">
        <v>0</v>
      </c>
      <c r="F256" s="84" t="b">
        <v>0</v>
      </c>
      <c r="G256" s="84" t="b">
        <v>0</v>
      </c>
    </row>
    <row r="257" spans="1:7" ht="15">
      <c r="A257" s="84" t="s">
        <v>267</v>
      </c>
      <c r="B257" s="84">
        <v>2</v>
      </c>
      <c r="C257" s="118">
        <v>0.0024222893974730313</v>
      </c>
      <c r="D257" s="84" t="s">
        <v>2191</v>
      </c>
      <c r="E257" s="84" t="b">
        <v>0</v>
      </c>
      <c r="F257" s="84" t="b">
        <v>0</v>
      </c>
      <c r="G257" s="84" t="b">
        <v>0</v>
      </c>
    </row>
    <row r="258" spans="1:7" ht="15">
      <c r="A258" s="84" t="s">
        <v>2183</v>
      </c>
      <c r="B258" s="84">
        <v>2</v>
      </c>
      <c r="C258" s="118">
        <v>0.0024222893974730313</v>
      </c>
      <c r="D258" s="84" t="s">
        <v>2191</v>
      </c>
      <c r="E258" s="84" t="b">
        <v>0</v>
      </c>
      <c r="F258" s="84" t="b">
        <v>0</v>
      </c>
      <c r="G258" s="84" t="b">
        <v>0</v>
      </c>
    </row>
    <row r="259" spans="1:7" ht="15">
      <c r="A259" s="84" t="s">
        <v>2184</v>
      </c>
      <c r="B259" s="84">
        <v>2</v>
      </c>
      <c r="C259" s="118">
        <v>0.0024222893974730313</v>
      </c>
      <c r="D259" s="84" t="s">
        <v>2191</v>
      </c>
      <c r="E259" s="84" t="b">
        <v>0</v>
      </c>
      <c r="F259" s="84" t="b">
        <v>0</v>
      </c>
      <c r="G259" s="84" t="b">
        <v>0</v>
      </c>
    </row>
    <row r="260" spans="1:7" ht="15">
      <c r="A260" s="84" t="s">
        <v>2185</v>
      </c>
      <c r="B260" s="84">
        <v>2</v>
      </c>
      <c r="C260" s="118">
        <v>0.002863358988189487</v>
      </c>
      <c r="D260" s="84" t="s">
        <v>2191</v>
      </c>
      <c r="E260" s="84" t="b">
        <v>0</v>
      </c>
      <c r="F260" s="84" t="b">
        <v>0</v>
      </c>
      <c r="G260" s="84" t="b">
        <v>0</v>
      </c>
    </row>
    <row r="261" spans="1:7" ht="15">
      <c r="A261" s="84" t="s">
        <v>2186</v>
      </c>
      <c r="B261" s="84">
        <v>2</v>
      </c>
      <c r="C261" s="118">
        <v>0.002863358988189487</v>
      </c>
      <c r="D261" s="84" t="s">
        <v>2191</v>
      </c>
      <c r="E261" s="84" t="b">
        <v>0</v>
      </c>
      <c r="F261" s="84" t="b">
        <v>0</v>
      </c>
      <c r="G261" s="84" t="b">
        <v>0</v>
      </c>
    </row>
    <row r="262" spans="1:7" ht="15">
      <c r="A262" s="84" t="s">
        <v>2187</v>
      </c>
      <c r="B262" s="84">
        <v>2</v>
      </c>
      <c r="C262" s="118">
        <v>0.002863358988189487</v>
      </c>
      <c r="D262" s="84" t="s">
        <v>2191</v>
      </c>
      <c r="E262" s="84" t="b">
        <v>0</v>
      </c>
      <c r="F262" s="84" t="b">
        <v>0</v>
      </c>
      <c r="G262" s="84" t="b">
        <v>0</v>
      </c>
    </row>
    <row r="263" spans="1:7" ht="15">
      <c r="A263" s="84" t="s">
        <v>2188</v>
      </c>
      <c r="B263" s="84">
        <v>2</v>
      </c>
      <c r="C263" s="118">
        <v>0.002863358988189487</v>
      </c>
      <c r="D263" s="84" t="s">
        <v>2191</v>
      </c>
      <c r="E263" s="84" t="b">
        <v>1</v>
      </c>
      <c r="F263" s="84" t="b">
        <v>0</v>
      </c>
      <c r="G263" s="84" t="b">
        <v>0</v>
      </c>
    </row>
    <row r="264" spans="1:7" ht="15">
      <c r="A264" s="84" t="s">
        <v>253</v>
      </c>
      <c r="B264" s="84">
        <v>16</v>
      </c>
      <c r="C264" s="118">
        <v>0.010398207265329877</v>
      </c>
      <c r="D264" s="84" t="s">
        <v>1585</v>
      </c>
      <c r="E264" s="84" t="b">
        <v>0</v>
      </c>
      <c r="F264" s="84" t="b">
        <v>0</v>
      </c>
      <c r="G264" s="84" t="b">
        <v>0</v>
      </c>
    </row>
    <row r="265" spans="1:7" ht="15">
      <c r="A265" s="84" t="s">
        <v>1691</v>
      </c>
      <c r="B265" s="84">
        <v>16</v>
      </c>
      <c r="C265" s="118">
        <v>0.010398207265329877</v>
      </c>
      <c r="D265" s="84" t="s">
        <v>1585</v>
      </c>
      <c r="E265" s="84" t="b">
        <v>0</v>
      </c>
      <c r="F265" s="84" t="b">
        <v>0</v>
      </c>
      <c r="G265" s="84" t="b">
        <v>0</v>
      </c>
    </row>
    <row r="266" spans="1:7" ht="15">
      <c r="A266" s="84" t="s">
        <v>274</v>
      </c>
      <c r="B266" s="84">
        <v>13</v>
      </c>
      <c r="C266" s="118">
        <v>0.00982933986307834</v>
      </c>
      <c r="D266" s="84" t="s">
        <v>1585</v>
      </c>
      <c r="E266" s="84" t="b">
        <v>0</v>
      </c>
      <c r="F266" s="84" t="b">
        <v>0</v>
      </c>
      <c r="G266" s="84" t="b">
        <v>0</v>
      </c>
    </row>
    <row r="267" spans="1:7" ht="15">
      <c r="A267" s="84" t="s">
        <v>263</v>
      </c>
      <c r="B267" s="84">
        <v>10</v>
      </c>
      <c r="C267" s="118">
        <v>0.008903119619228404</v>
      </c>
      <c r="D267" s="84" t="s">
        <v>1585</v>
      </c>
      <c r="E267" s="84" t="b">
        <v>0</v>
      </c>
      <c r="F267" s="84" t="b">
        <v>0</v>
      </c>
      <c r="G267" s="84" t="b">
        <v>0</v>
      </c>
    </row>
    <row r="268" spans="1:7" ht="15">
      <c r="A268" s="84" t="s">
        <v>1693</v>
      </c>
      <c r="B268" s="84">
        <v>10</v>
      </c>
      <c r="C268" s="118">
        <v>0.010044580314258514</v>
      </c>
      <c r="D268" s="84" t="s">
        <v>1585</v>
      </c>
      <c r="E268" s="84" t="b">
        <v>0</v>
      </c>
      <c r="F268" s="84" t="b">
        <v>0</v>
      </c>
      <c r="G268" s="84" t="b">
        <v>0</v>
      </c>
    </row>
    <row r="269" spans="1:7" ht="15">
      <c r="A269" s="84" t="s">
        <v>1694</v>
      </c>
      <c r="B269" s="84">
        <v>10</v>
      </c>
      <c r="C269" s="118">
        <v>0.0150618798698802</v>
      </c>
      <c r="D269" s="84" t="s">
        <v>1585</v>
      </c>
      <c r="E269" s="84" t="b">
        <v>0</v>
      </c>
      <c r="F269" s="84" t="b">
        <v>0</v>
      </c>
      <c r="G269" s="84" t="b">
        <v>0</v>
      </c>
    </row>
    <row r="270" spans="1:7" ht="15">
      <c r="A270" s="84" t="s">
        <v>1695</v>
      </c>
      <c r="B270" s="84">
        <v>9</v>
      </c>
      <c r="C270" s="118">
        <v>0.011203938353390171</v>
      </c>
      <c r="D270" s="84" t="s">
        <v>1585</v>
      </c>
      <c r="E270" s="84" t="b">
        <v>1</v>
      </c>
      <c r="F270" s="84" t="b">
        <v>0</v>
      </c>
      <c r="G270" s="84" t="b">
        <v>0</v>
      </c>
    </row>
    <row r="271" spans="1:7" ht="15">
      <c r="A271" s="84" t="s">
        <v>1696</v>
      </c>
      <c r="B271" s="84">
        <v>8</v>
      </c>
      <c r="C271" s="118">
        <v>0.00858211369289267</v>
      </c>
      <c r="D271" s="84" t="s">
        <v>1585</v>
      </c>
      <c r="E271" s="84" t="b">
        <v>0</v>
      </c>
      <c r="F271" s="84" t="b">
        <v>0</v>
      </c>
      <c r="G271" s="84" t="b">
        <v>0</v>
      </c>
    </row>
    <row r="272" spans="1:7" ht="15">
      <c r="A272" s="84" t="s">
        <v>1697</v>
      </c>
      <c r="B272" s="84">
        <v>7</v>
      </c>
      <c r="C272" s="118">
        <v>0.0075093494812810855</v>
      </c>
      <c r="D272" s="84" t="s">
        <v>1585</v>
      </c>
      <c r="E272" s="84" t="b">
        <v>0</v>
      </c>
      <c r="F272" s="84" t="b">
        <v>0</v>
      </c>
      <c r="G272" s="84" t="b">
        <v>0</v>
      </c>
    </row>
    <row r="273" spans="1:7" ht="15">
      <c r="A273" s="84" t="s">
        <v>1698</v>
      </c>
      <c r="B273" s="84">
        <v>7</v>
      </c>
      <c r="C273" s="118">
        <v>0.0075093494812810855</v>
      </c>
      <c r="D273" s="84" t="s">
        <v>1585</v>
      </c>
      <c r="E273" s="84" t="b">
        <v>0</v>
      </c>
      <c r="F273" s="84" t="b">
        <v>0</v>
      </c>
      <c r="G273" s="84" t="b">
        <v>0</v>
      </c>
    </row>
    <row r="274" spans="1:7" ht="15">
      <c r="A274" s="84" t="s">
        <v>1703</v>
      </c>
      <c r="B274" s="84">
        <v>7</v>
      </c>
      <c r="C274" s="118">
        <v>0.0075093494812810855</v>
      </c>
      <c r="D274" s="84" t="s">
        <v>1585</v>
      </c>
      <c r="E274" s="84" t="b">
        <v>0</v>
      </c>
      <c r="F274" s="84" t="b">
        <v>0</v>
      </c>
      <c r="G274" s="84" t="b">
        <v>0</v>
      </c>
    </row>
    <row r="275" spans="1:7" ht="15">
      <c r="A275" s="84" t="s">
        <v>1994</v>
      </c>
      <c r="B275" s="84">
        <v>6</v>
      </c>
      <c r="C275" s="118">
        <v>0.0069097074578717155</v>
      </c>
      <c r="D275" s="84" t="s">
        <v>1585</v>
      </c>
      <c r="E275" s="84" t="b">
        <v>0</v>
      </c>
      <c r="F275" s="84" t="b">
        <v>0</v>
      </c>
      <c r="G275" s="84" t="b">
        <v>0</v>
      </c>
    </row>
    <row r="276" spans="1:7" ht="15">
      <c r="A276" s="84" t="s">
        <v>1999</v>
      </c>
      <c r="B276" s="84">
        <v>6</v>
      </c>
      <c r="C276" s="118">
        <v>0.0069097074578717155</v>
      </c>
      <c r="D276" s="84" t="s">
        <v>1585</v>
      </c>
      <c r="E276" s="84" t="b">
        <v>0</v>
      </c>
      <c r="F276" s="84" t="b">
        <v>0</v>
      </c>
      <c r="G276" s="84" t="b">
        <v>0</v>
      </c>
    </row>
    <row r="277" spans="1:7" ht="15">
      <c r="A277" s="84" t="s">
        <v>2000</v>
      </c>
      <c r="B277" s="84">
        <v>6</v>
      </c>
      <c r="C277" s="118">
        <v>0.0069097074578717155</v>
      </c>
      <c r="D277" s="84" t="s">
        <v>1585</v>
      </c>
      <c r="E277" s="84" t="b">
        <v>0</v>
      </c>
      <c r="F277" s="84" t="b">
        <v>0</v>
      </c>
      <c r="G277" s="84" t="b">
        <v>0</v>
      </c>
    </row>
    <row r="278" spans="1:7" ht="15">
      <c r="A278" s="84" t="s">
        <v>2001</v>
      </c>
      <c r="B278" s="84">
        <v>6</v>
      </c>
      <c r="C278" s="118">
        <v>0.0069097074578717155</v>
      </c>
      <c r="D278" s="84" t="s">
        <v>1585</v>
      </c>
      <c r="E278" s="84" t="b">
        <v>0</v>
      </c>
      <c r="F278" s="84" t="b">
        <v>0</v>
      </c>
      <c r="G278" s="84" t="b">
        <v>0</v>
      </c>
    </row>
    <row r="279" spans="1:7" ht="15">
      <c r="A279" s="84" t="s">
        <v>1997</v>
      </c>
      <c r="B279" s="84">
        <v>6</v>
      </c>
      <c r="C279" s="118">
        <v>0.008154168652611512</v>
      </c>
      <c r="D279" s="84" t="s">
        <v>1585</v>
      </c>
      <c r="E279" s="84" t="b">
        <v>0</v>
      </c>
      <c r="F279" s="84" t="b">
        <v>0</v>
      </c>
      <c r="G279" s="84" t="b">
        <v>0</v>
      </c>
    </row>
    <row r="280" spans="1:7" ht="15">
      <c r="A280" s="84" t="s">
        <v>1998</v>
      </c>
      <c r="B280" s="84">
        <v>6</v>
      </c>
      <c r="C280" s="118">
        <v>0.008154168652611512</v>
      </c>
      <c r="D280" s="84" t="s">
        <v>1585</v>
      </c>
      <c r="E280" s="84" t="b">
        <v>0</v>
      </c>
      <c r="F280" s="84" t="b">
        <v>0</v>
      </c>
      <c r="G280" s="84" t="b">
        <v>0</v>
      </c>
    </row>
    <row r="281" spans="1:7" ht="15">
      <c r="A281" s="84" t="s">
        <v>1996</v>
      </c>
      <c r="B281" s="84">
        <v>6</v>
      </c>
      <c r="C281" s="118">
        <v>0.0069097074578717155</v>
      </c>
      <c r="D281" s="84" t="s">
        <v>1585</v>
      </c>
      <c r="E281" s="84" t="b">
        <v>0</v>
      </c>
      <c r="F281" s="84" t="b">
        <v>0</v>
      </c>
      <c r="G281" s="84" t="b">
        <v>0</v>
      </c>
    </row>
    <row r="282" spans="1:7" ht="15">
      <c r="A282" s="84" t="s">
        <v>2009</v>
      </c>
      <c r="B282" s="84">
        <v>5</v>
      </c>
      <c r="C282" s="118">
        <v>0.006224410196327873</v>
      </c>
      <c r="D282" s="84" t="s">
        <v>1585</v>
      </c>
      <c r="E282" s="84" t="b">
        <v>0</v>
      </c>
      <c r="F282" s="84" t="b">
        <v>0</v>
      </c>
      <c r="G282" s="84" t="b">
        <v>0</v>
      </c>
    </row>
    <row r="283" spans="1:7" ht="15">
      <c r="A283" s="84" t="s">
        <v>2003</v>
      </c>
      <c r="B283" s="84">
        <v>5</v>
      </c>
      <c r="C283" s="118">
        <v>0.006795140543842927</v>
      </c>
      <c r="D283" s="84" t="s">
        <v>1585</v>
      </c>
      <c r="E283" s="84" t="b">
        <v>0</v>
      </c>
      <c r="F283" s="84" t="b">
        <v>0</v>
      </c>
      <c r="G283" s="84" t="b">
        <v>0</v>
      </c>
    </row>
    <row r="284" spans="1:7" ht="15">
      <c r="A284" s="84" t="s">
        <v>2004</v>
      </c>
      <c r="B284" s="84">
        <v>5</v>
      </c>
      <c r="C284" s="118">
        <v>0.006795140543842927</v>
      </c>
      <c r="D284" s="84" t="s">
        <v>1585</v>
      </c>
      <c r="E284" s="84" t="b">
        <v>0</v>
      </c>
      <c r="F284" s="84" t="b">
        <v>0</v>
      </c>
      <c r="G284" s="84" t="b">
        <v>0</v>
      </c>
    </row>
    <row r="285" spans="1:7" ht="15">
      <c r="A285" s="84" t="s">
        <v>1704</v>
      </c>
      <c r="B285" s="84">
        <v>5</v>
      </c>
      <c r="C285" s="118">
        <v>0.006224410196327873</v>
      </c>
      <c r="D285" s="84" t="s">
        <v>1585</v>
      </c>
      <c r="E285" s="84" t="b">
        <v>0</v>
      </c>
      <c r="F285" s="84" t="b">
        <v>0</v>
      </c>
      <c r="G285" s="84" t="b">
        <v>0</v>
      </c>
    </row>
    <row r="286" spans="1:7" ht="15">
      <c r="A286" s="84" t="s">
        <v>1721</v>
      </c>
      <c r="B286" s="84">
        <v>5</v>
      </c>
      <c r="C286" s="118">
        <v>0.006224410196327873</v>
      </c>
      <c r="D286" s="84" t="s">
        <v>1585</v>
      </c>
      <c r="E286" s="84" t="b">
        <v>0</v>
      </c>
      <c r="F286" s="84" t="b">
        <v>0</v>
      </c>
      <c r="G286" s="84" t="b">
        <v>0</v>
      </c>
    </row>
    <row r="287" spans="1:7" ht="15">
      <c r="A287" s="84" t="s">
        <v>1722</v>
      </c>
      <c r="B287" s="84">
        <v>5</v>
      </c>
      <c r="C287" s="118">
        <v>0.006224410196327873</v>
      </c>
      <c r="D287" s="84" t="s">
        <v>1585</v>
      </c>
      <c r="E287" s="84" t="b">
        <v>0</v>
      </c>
      <c r="F287" s="84" t="b">
        <v>0</v>
      </c>
      <c r="G287" s="84" t="b">
        <v>0</v>
      </c>
    </row>
    <row r="288" spans="1:7" ht="15">
      <c r="A288" s="84" t="s">
        <v>1723</v>
      </c>
      <c r="B288" s="84">
        <v>5</v>
      </c>
      <c r="C288" s="118">
        <v>0.006224410196327873</v>
      </c>
      <c r="D288" s="84" t="s">
        <v>1585</v>
      </c>
      <c r="E288" s="84" t="b">
        <v>0</v>
      </c>
      <c r="F288" s="84" t="b">
        <v>0</v>
      </c>
      <c r="G288" s="84" t="b">
        <v>0</v>
      </c>
    </row>
    <row r="289" spans="1:7" ht="15">
      <c r="A289" s="84" t="s">
        <v>1719</v>
      </c>
      <c r="B289" s="84">
        <v>5</v>
      </c>
      <c r="C289" s="118">
        <v>0.006224410196327873</v>
      </c>
      <c r="D289" s="84" t="s">
        <v>1585</v>
      </c>
      <c r="E289" s="84" t="b">
        <v>0</v>
      </c>
      <c r="F289" s="84" t="b">
        <v>0</v>
      </c>
      <c r="G289" s="84" t="b">
        <v>0</v>
      </c>
    </row>
    <row r="290" spans="1:7" ht="15">
      <c r="A290" s="84" t="s">
        <v>2006</v>
      </c>
      <c r="B290" s="84">
        <v>5</v>
      </c>
      <c r="C290" s="118">
        <v>0.006224410196327873</v>
      </c>
      <c r="D290" s="84" t="s">
        <v>1585</v>
      </c>
      <c r="E290" s="84" t="b">
        <v>0</v>
      </c>
      <c r="F290" s="84" t="b">
        <v>0</v>
      </c>
      <c r="G290" s="84" t="b">
        <v>0</v>
      </c>
    </row>
    <row r="291" spans="1:7" ht="15">
      <c r="A291" s="84" t="s">
        <v>2002</v>
      </c>
      <c r="B291" s="84">
        <v>5</v>
      </c>
      <c r="C291" s="118">
        <v>0.008567990930556598</v>
      </c>
      <c r="D291" s="84" t="s">
        <v>1585</v>
      </c>
      <c r="E291" s="84" t="b">
        <v>0</v>
      </c>
      <c r="F291" s="84" t="b">
        <v>0</v>
      </c>
      <c r="G291" s="84" t="b">
        <v>0</v>
      </c>
    </row>
    <row r="292" spans="1:7" ht="15">
      <c r="A292" s="84" t="s">
        <v>320</v>
      </c>
      <c r="B292" s="84">
        <v>4</v>
      </c>
      <c r="C292" s="118">
        <v>0.005436112435074341</v>
      </c>
      <c r="D292" s="84" t="s">
        <v>1585</v>
      </c>
      <c r="E292" s="84" t="b">
        <v>0</v>
      </c>
      <c r="F292" s="84" t="b">
        <v>0</v>
      </c>
      <c r="G292" s="84" t="b">
        <v>0</v>
      </c>
    </row>
    <row r="293" spans="1:7" ht="15">
      <c r="A293" s="84" t="s">
        <v>2019</v>
      </c>
      <c r="B293" s="84">
        <v>4</v>
      </c>
      <c r="C293" s="118">
        <v>0.005436112435074341</v>
      </c>
      <c r="D293" s="84" t="s">
        <v>1585</v>
      </c>
      <c r="E293" s="84" t="b">
        <v>0</v>
      </c>
      <c r="F293" s="84" t="b">
        <v>0</v>
      </c>
      <c r="G293" s="84" t="b">
        <v>0</v>
      </c>
    </row>
    <row r="294" spans="1:7" ht="15">
      <c r="A294" s="84" t="s">
        <v>453</v>
      </c>
      <c r="B294" s="84">
        <v>4</v>
      </c>
      <c r="C294" s="118">
        <v>0.005436112435074341</v>
      </c>
      <c r="D294" s="84" t="s">
        <v>1585</v>
      </c>
      <c r="E294" s="84" t="b">
        <v>0</v>
      </c>
      <c r="F294" s="84" t="b">
        <v>0</v>
      </c>
      <c r="G294" s="84" t="b">
        <v>0</v>
      </c>
    </row>
    <row r="295" spans="1:7" ht="15">
      <c r="A295" s="84" t="s">
        <v>2021</v>
      </c>
      <c r="B295" s="84">
        <v>4</v>
      </c>
      <c r="C295" s="118">
        <v>0.005436112435074341</v>
      </c>
      <c r="D295" s="84" t="s">
        <v>1585</v>
      </c>
      <c r="E295" s="84" t="b">
        <v>0</v>
      </c>
      <c r="F295" s="84" t="b">
        <v>0</v>
      </c>
      <c r="G295" s="84" t="b">
        <v>0</v>
      </c>
    </row>
    <row r="296" spans="1:7" ht="15">
      <c r="A296" s="84" t="s">
        <v>2010</v>
      </c>
      <c r="B296" s="84">
        <v>4</v>
      </c>
      <c r="C296" s="118">
        <v>0.005436112435074341</v>
      </c>
      <c r="D296" s="84" t="s">
        <v>1585</v>
      </c>
      <c r="E296" s="84" t="b">
        <v>0</v>
      </c>
      <c r="F296" s="84" t="b">
        <v>0</v>
      </c>
      <c r="G296" s="84" t="b">
        <v>0</v>
      </c>
    </row>
    <row r="297" spans="1:7" ht="15">
      <c r="A297" s="84" t="s">
        <v>2025</v>
      </c>
      <c r="B297" s="84">
        <v>4</v>
      </c>
      <c r="C297" s="118">
        <v>0.006024751947952079</v>
      </c>
      <c r="D297" s="84" t="s">
        <v>1585</v>
      </c>
      <c r="E297" s="84" t="b">
        <v>0</v>
      </c>
      <c r="F297" s="84" t="b">
        <v>0</v>
      </c>
      <c r="G297" s="84" t="b">
        <v>0</v>
      </c>
    </row>
    <row r="298" spans="1:7" ht="15">
      <c r="A298" s="84" t="s">
        <v>2014</v>
      </c>
      <c r="B298" s="84">
        <v>4</v>
      </c>
      <c r="C298" s="118">
        <v>0.005436112435074341</v>
      </c>
      <c r="D298" s="84" t="s">
        <v>1585</v>
      </c>
      <c r="E298" s="84" t="b">
        <v>0</v>
      </c>
      <c r="F298" s="84" t="b">
        <v>0</v>
      </c>
      <c r="G298" s="84" t="b">
        <v>0</v>
      </c>
    </row>
    <row r="299" spans="1:7" ht="15">
      <c r="A299" s="84" t="s">
        <v>2016</v>
      </c>
      <c r="B299" s="84">
        <v>4</v>
      </c>
      <c r="C299" s="118">
        <v>0.005436112435074341</v>
      </c>
      <c r="D299" s="84" t="s">
        <v>1585</v>
      </c>
      <c r="E299" s="84" t="b">
        <v>0</v>
      </c>
      <c r="F299" s="84" t="b">
        <v>0</v>
      </c>
      <c r="G299" s="84" t="b">
        <v>0</v>
      </c>
    </row>
    <row r="300" spans="1:7" ht="15">
      <c r="A300" s="84" t="s">
        <v>1713</v>
      </c>
      <c r="B300" s="84">
        <v>4</v>
      </c>
      <c r="C300" s="118">
        <v>0.005436112435074341</v>
      </c>
      <c r="D300" s="84" t="s">
        <v>1585</v>
      </c>
      <c r="E300" s="84" t="b">
        <v>0</v>
      </c>
      <c r="F300" s="84" t="b">
        <v>0</v>
      </c>
      <c r="G300" s="84" t="b">
        <v>0</v>
      </c>
    </row>
    <row r="301" spans="1:7" ht="15">
      <c r="A301" s="84" t="s">
        <v>246</v>
      </c>
      <c r="B301" s="84">
        <v>4</v>
      </c>
      <c r="C301" s="118">
        <v>0.006024751947952079</v>
      </c>
      <c r="D301" s="84" t="s">
        <v>1585</v>
      </c>
      <c r="E301" s="84" t="b">
        <v>0</v>
      </c>
      <c r="F301" s="84" t="b">
        <v>0</v>
      </c>
      <c r="G301" s="84" t="b">
        <v>0</v>
      </c>
    </row>
    <row r="302" spans="1:7" ht="15">
      <c r="A302" s="84" t="s">
        <v>2017</v>
      </c>
      <c r="B302" s="84">
        <v>4</v>
      </c>
      <c r="C302" s="118">
        <v>0.005436112435074341</v>
      </c>
      <c r="D302" s="84" t="s">
        <v>1585</v>
      </c>
      <c r="E302" s="84" t="b">
        <v>0</v>
      </c>
      <c r="F302" s="84" t="b">
        <v>0</v>
      </c>
      <c r="G302" s="84" t="b">
        <v>0</v>
      </c>
    </row>
    <row r="303" spans="1:7" ht="15">
      <c r="A303" s="84" t="s">
        <v>2005</v>
      </c>
      <c r="B303" s="84">
        <v>4</v>
      </c>
      <c r="C303" s="118">
        <v>0.005436112435074341</v>
      </c>
      <c r="D303" s="84" t="s">
        <v>1585</v>
      </c>
      <c r="E303" s="84" t="b">
        <v>0</v>
      </c>
      <c r="F303" s="84" t="b">
        <v>0</v>
      </c>
      <c r="G303" s="84" t="b">
        <v>0</v>
      </c>
    </row>
    <row r="304" spans="1:7" ht="15">
      <c r="A304" s="84" t="s">
        <v>1995</v>
      </c>
      <c r="B304" s="84">
        <v>4</v>
      </c>
      <c r="C304" s="118">
        <v>0.005436112435074341</v>
      </c>
      <c r="D304" s="84" t="s">
        <v>1585</v>
      </c>
      <c r="E304" s="84" t="b">
        <v>0</v>
      </c>
      <c r="F304" s="84" t="b">
        <v>0</v>
      </c>
      <c r="G304" s="84" t="b">
        <v>0</v>
      </c>
    </row>
    <row r="305" spans="1:7" ht="15">
      <c r="A305" s="84" t="s">
        <v>2015</v>
      </c>
      <c r="B305" s="84">
        <v>4</v>
      </c>
      <c r="C305" s="118">
        <v>0.006854392744445277</v>
      </c>
      <c r="D305" s="84" t="s">
        <v>1585</v>
      </c>
      <c r="E305" s="84" t="b">
        <v>0</v>
      </c>
      <c r="F305" s="84" t="b">
        <v>0</v>
      </c>
      <c r="G305" s="84" t="b">
        <v>0</v>
      </c>
    </row>
    <row r="306" spans="1:7" ht="15">
      <c r="A306" s="84" t="s">
        <v>2013</v>
      </c>
      <c r="B306" s="84">
        <v>4</v>
      </c>
      <c r="C306" s="118">
        <v>0.006854392744445277</v>
      </c>
      <c r="D306" s="84" t="s">
        <v>1585</v>
      </c>
      <c r="E306" s="84" t="b">
        <v>0</v>
      </c>
      <c r="F306" s="84" t="b">
        <v>0</v>
      </c>
      <c r="G306" s="84" t="b">
        <v>0</v>
      </c>
    </row>
    <row r="307" spans="1:7" ht="15">
      <c r="A307" s="84" t="s">
        <v>2022</v>
      </c>
      <c r="B307" s="84">
        <v>4</v>
      </c>
      <c r="C307" s="118">
        <v>0.006854392744445277</v>
      </c>
      <c r="D307" s="84" t="s">
        <v>1585</v>
      </c>
      <c r="E307" s="84" t="b">
        <v>0</v>
      </c>
      <c r="F307" s="84" t="b">
        <v>0</v>
      </c>
      <c r="G307" s="84" t="b">
        <v>0</v>
      </c>
    </row>
    <row r="308" spans="1:7" ht="15">
      <c r="A308" s="84" t="s">
        <v>2023</v>
      </c>
      <c r="B308" s="84">
        <v>4</v>
      </c>
      <c r="C308" s="118">
        <v>0.006854392744445277</v>
      </c>
      <c r="D308" s="84" t="s">
        <v>1585</v>
      </c>
      <c r="E308" s="84" t="b">
        <v>0</v>
      </c>
      <c r="F308" s="84" t="b">
        <v>1</v>
      </c>
      <c r="G308" s="84" t="b">
        <v>0</v>
      </c>
    </row>
    <row r="309" spans="1:7" ht="15">
      <c r="A309" s="84" t="s">
        <v>2026</v>
      </c>
      <c r="B309" s="84">
        <v>3</v>
      </c>
      <c r="C309" s="118">
        <v>0.00451856396096406</v>
      </c>
      <c r="D309" s="84" t="s">
        <v>1585</v>
      </c>
      <c r="E309" s="84" t="b">
        <v>0</v>
      </c>
      <c r="F309" s="84" t="b">
        <v>0</v>
      </c>
      <c r="G309" s="84" t="b">
        <v>0</v>
      </c>
    </row>
    <row r="310" spans="1:7" ht="15">
      <c r="A310" s="84" t="s">
        <v>2027</v>
      </c>
      <c r="B310" s="84">
        <v>3</v>
      </c>
      <c r="C310" s="118">
        <v>0.00451856396096406</v>
      </c>
      <c r="D310" s="84" t="s">
        <v>1585</v>
      </c>
      <c r="E310" s="84" t="b">
        <v>0</v>
      </c>
      <c r="F310" s="84" t="b">
        <v>0</v>
      </c>
      <c r="G310" s="84" t="b">
        <v>0</v>
      </c>
    </row>
    <row r="311" spans="1:7" ht="15">
      <c r="A311" s="84" t="s">
        <v>2028</v>
      </c>
      <c r="B311" s="84">
        <v>3</v>
      </c>
      <c r="C311" s="118">
        <v>0.00451856396096406</v>
      </c>
      <c r="D311" s="84" t="s">
        <v>1585</v>
      </c>
      <c r="E311" s="84" t="b">
        <v>0</v>
      </c>
      <c r="F311" s="84" t="b">
        <v>0</v>
      </c>
      <c r="G311" s="84" t="b">
        <v>0</v>
      </c>
    </row>
    <row r="312" spans="1:7" ht="15">
      <c r="A312" s="84" t="s">
        <v>2029</v>
      </c>
      <c r="B312" s="84">
        <v>3</v>
      </c>
      <c r="C312" s="118">
        <v>0.00451856396096406</v>
      </c>
      <c r="D312" s="84" t="s">
        <v>1585</v>
      </c>
      <c r="E312" s="84" t="b">
        <v>0</v>
      </c>
      <c r="F312" s="84" t="b">
        <v>0</v>
      </c>
      <c r="G312" s="84" t="b">
        <v>0</v>
      </c>
    </row>
    <row r="313" spans="1:7" ht="15">
      <c r="A313" s="84" t="s">
        <v>2030</v>
      </c>
      <c r="B313" s="84">
        <v>3</v>
      </c>
      <c r="C313" s="118">
        <v>0.00451856396096406</v>
      </c>
      <c r="D313" s="84" t="s">
        <v>1585</v>
      </c>
      <c r="E313" s="84" t="b">
        <v>1</v>
      </c>
      <c r="F313" s="84" t="b">
        <v>0</v>
      </c>
      <c r="G313" s="84" t="b">
        <v>0</v>
      </c>
    </row>
    <row r="314" spans="1:7" ht="15">
      <c r="A314" s="84" t="s">
        <v>2031</v>
      </c>
      <c r="B314" s="84">
        <v>3</v>
      </c>
      <c r="C314" s="118">
        <v>0.00451856396096406</v>
      </c>
      <c r="D314" s="84" t="s">
        <v>1585</v>
      </c>
      <c r="E314" s="84" t="b">
        <v>0</v>
      </c>
      <c r="F314" s="84" t="b">
        <v>0</v>
      </c>
      <c r="G314" s="84" t="b">
        <v>0</v>
      </c>
    </row>
    <row r="315" spans="1:7" ht="15">
      <c r="A315" s="84" t="s">
        <v>2032</v>
      </c>
      <c r="B315" s="84">
        <v>3</v>
      </c>
      <c r="C315" s="118">
        <v>0.00451856396096406</v>
      </c>
      <c r="D315" s="84" t="s">
        <v>1585</v>
      </c>
      <c r="E315" s="84" t="b">
        <v>0</v>
      </c>
      <c r="F315" s="84" t="b">
        <v>0</v>
      </c>
      <c r="G315" s="84" t="b">
        <v>0</v>
      </c>
    </row>
    <row r="316" spans="1:7" ht="15">
      <c r="A316" s="84" t="s">
        <v>2033</v>
      </c>
      <c r="B316" s="84">
        <v>3</v>
      </c>
      <c r="C316" s="118">
        <v>0.00451856396096406</v>
      </c>
      <c r="D316" s="84" t="s">
        <v>1585</v>
      </c>
      <c r="E316" s="84" t="b">
        <v>0</v>
      </c>
      <c r="F316" s="84" t="b">
        <v>0</v>
      </c>
      <c r="G316" s="84" t="b">
        <v>0</v>
      </c>
    </row>
    <row r="317" spans="1:7" ht="15">
      <c r="A317" s="84" t="s">
        <v>2034</v>
      </c>
      <c r="B317" s="84">
        <v>3</v>
      </c>
      <c r="C317" s="118">
        <v>0.00451856396096406</v>
      </c>
      <c r="D317" s="84" t="s">
        <v>1585</v>
      </c>
      <c r="E317" s="84" t="b">
        <v>0</v>
      </c>
      <c r="F317" s="84" t="b">
        <v>0</v>
      </c>
      <c r="G317" s="84" t="b">
        <v>0</v>
      </c>
    </row>
    <row r="318" spans="1:7" ht="15">
      <c r="A318" s="84" t="s">
        <v>2035</v>
      </c>
      <c r="B318" s="84">
        <v>3</v>
      </c>
      <c r="C318" s="118">
        <v>0.00451856396096406</v>
      </c>
      <c r="D318" s="84" t="s">
        <v>1585</v>
      </c>
      <c r="E318" s="84" t="b">
        <v>1</v>
      </c>
      <c r="F318" s="84" t="b">
        <v>0</v>
      </c>
      <c r="G318" s="84" t="b">
        <v>0</v>
      </c>
    </row>
    <row r="319" spans="1:7" ht="15">
      <c r="A319" s="84" t="s">
        <v>2037</v>
      </c>
      <c r="B319" s="84">
        <v>3</v>
      </c>
      <c r="C319" s="118">
        <v>0.00451856396096406</v>
      </c>
      <c r="D319" s="84" t="s">
        <v>1585</v>
      </c>
      <c r="E319" s="84" t="b">
        <v>0</v>
      </c>
      <c r="F319" s="84" t="b">
        <v>0</v>
      </c>
      <c r="G319" s="84" t="b">
        <v>0</v>
      </c>
    </row>
    <row r="320" spans="1:7" ht="15">
      <c r="A320" s="84" t="s">
        <v>2018</v>
      </c>
      <c r="B320" s="84">
        <v>3</v>
      </c>
      <c r="C320" s="118">
        <v>0.00451856396096406</v>
      </c>
      <c r="D320" s="84" t="s">
        <v>1585</v>
      </c>
      <c r="E320" s="84" t="b">
        <v>0</v>
      </c>
      <c r="F320" s="84" t="b">
        <v>0</v>
      </c>
      <c r="G320" s="84" t="b">
        <v>0</v>
      </c>
    </row>
    <row r="321" spans="1:7" ht="15">
      <c r="A321" s="84" t="s">
        <v>2041</v>
      </c>
      <c r="B321" s="84">
        <v>3</v>
      </c>
      <c r="C321" s="118">
        <v>0.00451856396096406</v>
      </c>
      <c r="D321" s="84" t="s">
        <v>1585</v>
      </c>
      <c r="E321" s="84" t="b">
        <v>0</v>
      </c>
      <c r="F321" s="84" t="b">
        <v>0</v>
      </c>
      <c r="G321" s="84" t="b">
        <v>0</v>
      </c>
    </row>
    <row r="322" spans="1:7" ht="15">
      <c r="A322" s="84" t="s">
        <v>2052</v>
      </c>
      <c r="B322" s="84">
        <v>3</v>
      </c>
      <c r="C322" s="118">
        <v>0.00451856396096406</v>
      </c>
      <c r="D322" s="84" t="s">
        <v>1585</v>
      </c>
      <c r="E322" s="84" t="b">
        <v>0</v>
      </c>
      <c r="F322" s="84" t="b">
        <v>0</v>
      </c>
      <c r="G322" s="84" t="b">
        <v>0</v>
      </c>
    </row>
    <row r="323" spans="1:7" ht="15">
      <c r="A323" s="84" t="s">
        <v>2045</v>
      </c>
      <c r="B323" s="84">
        <v>3</v>
      </c>
      <c r="C323" s="118">
        <v>0.00451856396096406</v>
      </c>
      <c r="D323" s="84" t="s">
        <v>1585</v>
      </c>
      <c r="E323" s="84" t="b">
        <v>0</v>
      </c>
      <c r="F323" s="84" t="b">
        <v>0</v>
      </c>
      <c r="G323" s="84" t="b">
        <v>0</v>
      </c>
    </row>
    <row r="324" spans="1:7" ht="15">
      <c r="A324" s="84" t="s">
        <v>1711</v>
      </c>
      <c r="B324" s="84">
        <v>3</v>
      </c>
      <c r="C324" s="118">
        <v>0.00451856396096406</v>
      </c>
      <c r="D324" s="84" t="s">
        <v>1585</v>
      </c>
      <c r="E324" s="84" t="b">
        <v>0</v>
      </c>
      <c r="F324" s="84" t="b">
        <v>0</v>
      </c>
      <c r="G324" s="84" t="b">
        <v>0</v>
      </c>
    </row>
    <row r="325" spans="1:7" ht="15">
      <c r="A325" s="84" t="s">
        <v>2054</v>
      </c>
      <c r="B325" s="84">
        <v>3</v>
      </c>
      <c r="C325" s="118">
        <v>0.00451856396096406</v>
      </c>
      <c r="D325" s="84" t="s">
        <v>1585</v>
      </c>
      <c r="E325" s="84" t="b">
        <v>0</v>
      </c>
      <c r="F325" s="84" t="b">
        <v>0</v>
      </c>
      <c r="G325" s="84" t="b">
        <v>0</v>
      </c>
    </row>
    <row r="326" spans="1:7" ht="15">
      <c r="A326" s="84" t="s">
        <v>2062</v>
      </c>
      <c r="B326" s="84">
        <v>3</v>
      </c>
      <c r="C326" s="118">
        <v>0.005140794558333959</v>
      </c>
      <c r="D326" s="84" t="s">
        <v>1585</v>
      </c>
      <c r="E326" s="84" t="b">
        <v>0</v>
      </c>
      <c r="F326" s="84" t="b">
        <v>0</v>
      </c>
      <c r="G326" s="84" t="b">
        <v>0</v>
      </c>
    </row>
    <row r="327" spans="1:7" ht="15">
      <c r="A327" s="84" t="s">
        <v>2063</v>
      </c>
      <c r="B327" s="84">
        <v>3</v>
      </c>
      <c r="C327" s="118">
        <v>0.005140794558333959</v>
      </c>
      <c r="D327" s="84" t="s">
        <v>1585</v>
      </c>
      <c r="E327" s="84" t="b">
        <v>0</v>
      </c>
      <c r="F327" s="84" t="b">
        <v>0</v>
      </c>
      <c r="G327" s="84" t="b">
        <v>0</v>
      </c>
    </row>
    <row r="328" spans="1:7" ht="15">
      <c r="A328" s="84" t="s">
        <v>2060</v>
      </c>
      <c r="B328" s="84">
        <v>3</v>
      </c>
      <c r="C328" s="118">
        <v>0.00451856396096406</v>
      </c>
      <c r="D328" s="84" t="s">
        <v>1585</v>
      </c>
      <c r="E328" s="84" t="b">
        <v>0</v>
      </c>
      <c r="F328" s="84" t="b">
        <v>0</v>
      </c>
      <c r="G328" s="84" t="b">
        <v>0</v>
      </c>
    </row>
    <row r="329" spans="1:7" ht="15">
      <c r="A329" s="84" t="s">
        <v>2061</v>
      </c>
      <c r="B329" s="84">
        <v>3</v>
      </c>
      <c r="C329" s="118">
        <v>0.005140794558333959</v>
      </c>
      <c r="D329" s="84" t="s">
        <v>1585</v>
      </c>
      <c r="E329" s="84" t="b">
        <v>1</v>
      </c>
      <c r="F329" s="84" t="b">
        <v>0</v>
      </c>
      <c r="G329" s="84" t="b">
        <v>0</v>
      </c>
    </row>
    <row r="330" spans="1:7" ht="15">
      <c r="A330" s="84" t="s">
        <v>2046</v>
      </c>
      <c r="B330" s="84">
        <v>3</v>
      </c>
      <c r="C330" s="118">
        <v>0.00451856396096406</v>
      </c>
      <c r="D330" s="84" t="s">
        <v>1585</v>
      </c>
      <c r="E330" s="84" t="b">
        <v>0</v>
      </c>
      <c r="F330" s="84" t="b">
        <v>0</v>
      </c>
      <c r="G330" s="84" t="b">
        <v>0</v>
      </c>
    </row>
    <row r="331" spans="1:7" ht="15">
      <c r="A331" s="84" t="s">
        <v>2044</v>
      </c>
      <c r="B331" s="84">
        <v>3</v>
      </c>
      <c r="C331" s="118">
        <v>0.00451856396096406</v>
      </c>
      <c r="D331" s="84" t="s">
        <v>1585</v>
      </c>
      <c r="E331" s="84" t="b">
        <v>0</v>
      </c>
      <c r="F331" s="84" t="b">
        <v>0</v>
      </c>
      <c r="G331" s="84" t="b">
        <v>0</v>
      </c>
    </row>
    <row r="332" spans="1:7" ht="15">
      <c r="A332" s="84" t="s">
        <v>2047</v>
      </c>
      <c r="B332" s="84">
        <v>3</v>
      </c>
      <c r="C332" s="118">
        <v>0.005140794558333959</v>
      </c>
      <c r="D332" s="84" t="s">
        <v>1585</v>
      </c>
      <c r="E332" s="84" t="b">
        <v>0</v>
      </c>
      <c r="F332" s="84" t="b">
        <v>0</v>
      </c>
      <c r="G332" s="84" t="b">
        <v>0</v>
      </c>
    </row>
    <row r="333" spans="1:7" ht="15">
      <c r="A333" s="84" t="s">
        <v>2048</v>
      </c>
      <c r="B333" s="84">
        <v>3</v>
      </c>
      <c r="C333" s="118">
        <v>0.005140794558333959</v>
      </c>
      <c r="D333" s="84" t="s">
        <v>1585</v>
      </c>
      <c r="E333" s="84" t="b">
        <v>0</v>
      </c>
      <c r="F333" s="84" t="b">
        <v>0</v>
      </c>
      <c r="G333" s="84" t="b">
        <v>0</v>
      </c>
    </row>
    <row r="334" spans="1:7" ht="15">
      <c r="A334" s="84" t="s">
        <v>2049</v>
      </c>
      <c r="B334" s="84">
        <v>3</v>
      </c>
      <c r="C334" s="118">
        <v>0.005140794558333959</v>
      </c>
      <c r="D334" s="84" t="s">
        <v>1585</v>
      </c>
      <c r="E334" s="84" t="b">
        <v>0</v>
      </c>
      <c r="F334" s="84" t="b">
        <v>1</v>
      </c>
      <c r="G334" s="84" t="b">
        <v>0</v>
      </c>
    </row>
    <row r="335" spans="1:7" ht="15">
      <c r="A335" s="84" t="s">
        <v>2050</v>
      </c>
      <c r="B335" s="84">
        <v>3</v>
      </c>
      <c r="C335" s="118">
        <v>0.005140794558333959</v>
      </c>
      <c r="D335" s="84" t="s">
        <v>1585</v>
      </c>
      <c r="E335" s="84" t="b">
        <v>0</v>
      </c>
      <c r="F335" s="84" t="b">
        <v>0</v>
      </c>
      <c r="G335" s="84" t="b">
        <v>0</v>
      </c>
    </row>
    <row r="336" spans="1:7" ht="15">
      <c r="A336" s="84" t="s">
        <v>2051</v>
      </c>
      <c r="B336" s="84">
        <v>3</v>
      </c>
      <c r="C336" s="118">
        <v>0.005140794558333959</v>
      </c>
      <c r="D336" s="84" t="s">
        <v>1585</v>
      </c>
      <c r="E336" s="84" t="b">
        <v>0</v>
      </c>
      <c r="F336" s="84" t="b">
        <v>0</v>
      </c>
      <c r="G336" s="84" t="b">
        <v>0</v>
      </c>
    </row>
    <row r="337" spans="1:7" ht="15">
      <c r="A337" s="84" t="s">
        <v>261</v>
      </c>
      <c r="B337" s="84">
        <v>3</v>
      </c>
      <c r="C337" s="118">
        <v>0.00451856396096406</v>
      </c>
      <c r="D337" s="84" t="s">
        <v>1585</v>
      </c>
      <c r="E337" s="84" t="b">
        <v>0</v>
      </c>
      <c r="F337" s="84" t="b">
        <v>0</v>
      </c>
      <c r="G337" s="84" t="b">
        <v>0</v>
      </c>
    </row>
    <row r="338" spans="1:7" ht="15">
      <c r="A338" s="84" t="s">
        <v>2042</v>
      </c>
      <c r="B338" s="84">
        <v>3</v>
      </c>
      <c r="C338" s="118">
        <v>0.005140794558333959</v>
      </c>
      <c r="D338" s="84" t="s">
        <v>1585</v>
      </c>
      <c r="E338" s="84" t="b">
        <v>0</v>
      </c>
      <c r="F338" s="84" t="b">
        <v>0</v>
      </c>
      <c r="G338" s="84" t="b">
        <v>0</v>
      </c>
    </row>
    <row r="339" spans="1:7" ht="15">
      <c r="A339" s="84" t="s">
        <v>2011</v>
      </c>
      <c r="B339" s="84">
        <v>3</v>
      </c>
      <c r="C339" s="118">
        <v>0.00451856396096406</v>
      </c>
      <c r="D339" s="84" t="s">
        <v>1585</v>
      </c>
      <c r="E339" s="84" t="b">
        <v>0</v>
      </c>
      <c r="F339" s="84" t="b">
        <v>0</v>
      </c>
      <c r="G339" s="84" t="b">
        <v>0</v>
      </c>
    </row>
    <row r="340" spans="1:7" ht="15">
      <c r="A340" s="84" t="s">
        <v>2043</v>
      </c>
      <c r="B340" s="84">
        <v>3</v>
      </c>
      <c r="C340" s="118">
        <v>0.005140794558333959</v>
      </c>
      <c r="D340" s="84" t="s">
        <v>1585</v>
      </c>
      <c r="E340" s="84" t="b">
        <v>0</v>
      </c>
      <c r="F340" s="84" t="b">
        <v>0</v>
      </c>
      <c r="G340" s="84" t="b">
        <v>0</v>
      </c>
    </row>
    <row r="341" spans="1:7" ht="15">
      <c r="A341" s="84" t="s">
        <v>2038</v>
      </c>
      <c r="B341" s="84">
        <v>3</v>
      </c>
      <c r="C341" s="118">
        <v>0.005140794558333959</v>
      </c>
      <c r="D341" s="84" t="s">
        <v>1585</v>
      </c>
      <c r="E341" s="84" t="b">
        <v>0</v>
      </c>
      <c r="F341" s="84" t="b">
        <v>0</v>
      </c>
      <c r="G341" s="84" t="b">
        <v>0</v>
      </c>
    </row>
    <row r="342" spans="1:7" ht="15">
      <c r="A342" s="84" t="s">
        <v>2039</v>
      </c>
      <c r="B342" s="84">
        <v>3</v>
      </c>
      <c r="C342" s="118">
        <v>0.005140794558333959</v>
      </c>
      <c r="D342" s="84" t="s">
        <v>1585</v>
      </c>
      <c r="E342" s="84" t="b">
        <v>0</v>
      </c>
      <c r="F342" s="84" t="b">
        <v>0</v>
      </c>
      <c r="G342" s="84" t="b">
        <v>0</v>
      </c>
    </row>
    <row r="343" spans="1:7" ht="15">
      <c r="A343" s="84" t="s">
        <v>2040</v>
      </c>
      <c r="B343" s="84">
        <v>3</v>
      </c>
      <c r="C343" s="118">
        <v>0.00451856396096406</v>
      </c>
      <c r="D343" s="84" t="s">
        <v>1585</v>
      </c>
      <c r="E343" s="84" t="b">
        <v>0</v>
      </c>
      <c r="F343" s="84" t="b">
        <v>0</v>
      </c>
      <c r="G343" s="84" t="b">
        <v>0</v>
      </c>
    </row>
    <row r="344" spans="1:7" ht="15">
      <c r="A344" s="84" t="s">
        <v>2056</v>
      </c>
      <c r="B344" s="84">
        <v>3</v>
      </c>
      <c r="C344" s="118">
        <v>0.00451856396096406</v>
      </c>
      <c r="D344" s="84" t="s">
        <v>1585</v>
      </c>
      <c r="E344" s="84" t="b">
        <v>0</v>
      </c>
      <c r="F344" s="84" t="b">
        <v>0</v>
      </c>
      <c r="G344" s="84" t="b">
        <v>0</v>
      </c>
    </row>
    <row r="345" spans="1:7" ht="15">
      <c r="A345" s="84" t="s">
        <v>2064</v>
      </c>
      <c r="B345" s="84">
        <v>2</v>
      </c>
      <c r="C345" s="118">
        <v>0.0034271963722226385</v>
      </c>
      <c r="D345" s="84" t="s">
        <v>1585</v>
      </c>
      <c r="E345" s="84" t="b">
        <v>0</v>
      </c>
      <c r="F345" s="84" t="b">
        <v>0</v>
      </c>
      <c r="G345" s="84" t="b">
        <v>0</v>
      </c>
    </row>
    <row r="346" spans="1:7" ht="15">
      <c r="A346" s="84" t="s">
        <v>2065</v>
      </c>
      <c r="B346" s="84">
        <v>2</v>
      </c>
      <c r="C346" s="118">
        <v>0.0034271963722226385</v>
      </c>
      <c r="D346" s="84" t="s">
        <v>1585</v>
      </c>
      <c r="E346" s="84" t="b">
        <v>0</v>
      </c>
      <c r="F346" s="84" t="b">
        <v>0</v>
      </c>
      <c r="G346" s="84" t="b">
        <v>0</v>
      </c>
    </row>
    <row r="347" spans="1:7" ht="15">
      <c r="A347" s="84" t="s">
        <v>2036</v>
      </c>
      <c r="B347" s="84">
        <v>2</v>
      </c>
      <c r="C347" s="118">
        <v>0.0034271963722226385</v>
      </c>
      <c r="D347" s="84" t="s">
        <v>1585</v>
      </c>
      <c r="E347" s="84" t="b">
        <v>1</v>
      </c>
      <c r="F347" s="84" t="b">
        <v>0</v>
      </c>
      <c r="G347" s="84" t="b">
        <v>0</v>
      </c>
    </row>
    <row r="348" spans="1:7" ht="15">
      <c r="A348" s="84" t="s">
        <v>2123</v>
      </c>
      <c r="B348" s="84">
        <v>2</v>
      </c>
      <c r="C348" s="118">
        <v>0.0034271963722226385</v>
      </c>
      <c r="D348" s="84" t="s">
        <v>1585</v>
      </c>
      <c r="E348" s="84" t="b">
        <v>0</v>
      </c>
      <c r="F348" s="84" t="b">
        <v>0</v>
      </c>
      <c r="G348" s="84" t="b">
        <v>0</v>
      </c>
    </row>
    <row r="349" spans="1:7" ht="15">
      <c r="A349" s="84" t="s">
        <v>2008</v>
      </c>
      <c r="B349" s="84">
        <v>2</v>
      </c>
      <c r="C349" s="118">
        <v>0.0034271963722226385</v>
      </c>
      <c r="D349" s="84" t="s">
        <v>1585</v>
      </c>
      <c r="E349" s="84" t="b">
        <v>0</v>
      </c>
      <c r="F349" s="84" t="b">
        <v>0</v>
      </c>
      <c r="G349" s="84" t="b">
        <v>0</v>
      </c>
    </row>
    <row r="350" spans="1:7" ht="15">
      <c r="A350" s="84" t="s">
        <v>2024</v>
      </c>
      <c r="B350" s="84">
        <v>2</v>
      </c>
      <c r="C350" s="118">
        <v>0.0034271963722226385</v>
      </c>
      <c r="D350" s="84" t="s">
        <v>1585</v>
      </c>
      <c r="E350" s="84" t="b">
        <v>0</v>
      </c>
      <c r="F350" s="84" t="b">
        <v>0</v>
      </c>
      <c r="G350" s="84" t="b">
        <v>0</v>
      </c>
    </row>
    <row r="351" spans="1:7" ht="15">
      <c r="A351" s="84" t="s">
        <v>2111</v>
      </c>
      <c r="B351" s="84">
        <v>2</v>
      </c>
      <c r="C351" s="118">
        <v>0.0034271963722226385</v>
      </c>
      <c r="D351" s="84" t="s">
        <v>1585</v>
      </c>
      <c r="E351" s="84" t="b">
        <v>0</v>
      </c>
      <c r="F351" s="84" t="b">
        <v>0</v>
      </c>
      <c r="G351" s="84" t="b">
        <v>0</v>
      </c>
    </row>
    <row r="352" spans="1:7" ht="15">
      <c r="A352" s="84" t="s">
        <v>1657</v>
      </c>
      <c r="B352" s="84">
        <v>2</v>
      </c>
      <c r="C352" s="118">
        <v>0.0034271963722226385</v>
      </c>
      <c r="D352" s="84" t="s">
        <v>1585</v>
      </c>
      <c r="E352" s="84" t="b">
        <v>0</v>
      </c>
      <c r="F352" s="84" t="b">
        <v>0</v>
      </c>
      <c r="G352" s="84" t="b">
        <v>0</v>
      </c>
    </row>
    <row r="353" spans="1:7" ht="15">
      <c r="A353" s="84" t="s">
        <v>2112</v>
      </c>
      <c r="B353" s="84">
        <v>2</v>
      </c>
      <c r="C353" s="118">
        <v>0.0034271963722226385</v>
      </c>
      <c r="D353" s="84" t="s">
        <v>1585</v>
      </c>
      <c r="E353" s="84" t="b">
        <v>0</v>
      </c>
      <c r="F353" s="84" t="b">
        <v>0</v>
      </c>
      <c r="G353" s="84" t="b">
        <v>0</v>
      </c>
    </row>
    <row r="354" spans="1:7" ht="15">
      <c r="A354" s="84" t="s">
        <v>2090</v>
      </c>
      <c r="B354" s="84">
        <v>2</v>
      </c>
      <c r="C354" s="118">
        <v>0.0034271963722226385</v>
      </c>
      <c r="D354" s="84" t="s">
        <v>1585</v>
      </c>
      <c r="E354" s="84" t="b">
        <v>0</v>
      </c>
      <c r="F354" s="84" t="b">
        <v>0</v>
      </c>
      <c r="G354" s="84" t="b">
        <v>0</v>
      </c>
    </row>
    <row r="355" spans="1:7" ht="15">
      <c r="A355" s="84" t="s">
        <v>2184</v>
      </c>
      <c r="B355" s="84">
        <v>2</v>
      </c>
      <c r="C355" s="118">
        <v>0.0034271963722226385</v>
      </c>
      <c r="D355" s="84" t="s">
        <v>1585</v>
      </c>
      <c r="E355" s="84" t="b">
        <v>0</v>
      </c>
      <c r="F355" s="84" t="b">
        <v>0</v>
      </c>
      <c r="G355" s="84" t="b">
        <v>0</v>
      </c>
    </row>
    <row r="356" spans="1:7" ht="15">
      <c r="A356" s="84" t="s">
        <v>2186</v>
      </c>
      <c r="B356" s="84">
        <v>2</v>
      </c>
      <c r="C356" s="118">
        <v>0.0041363365269081066</v>
      </c>
      <c r="D356" s="84" t="s">
        <v>1585</v>
      </c>
      <c r="E356" s="84" t="b">
        <v>0</v>
      </c>
      <c r="F356" s="84" t="b">
        <v>0</v>
      </c>
      <c r="G356" s="84" t="b">
        <v>0</v>
      </c>
    </row>
    <row r="357" spans="1:7" ht="15">
      <c r="A357" s="84" t="s">
        <v>2187</v>
      </c>
      <c r="B357" s="84">
        <v>2</v>
      </c>
      <c r="C357" s="118">
        <v>0.0041363365269081066</v>
      </c>
      <c r="D357" s="84" t="s">
        <v>1585</v>
      </c>
      <c r="E357" s="84" t="b">
        <v>0</v>
      </c>
      <c r="F357" s="84" t="b">
        <v>0</v>
      </c>
      <c r="G357" s="84" t="b">
        <v>0</v>
      </c>
    </row>
    <row r="358" spans="1:7" ht="15">
      <c r="A358" s="84" t="s">
        <v>2188</v>
      </c>
      <c r="B358" s="84">
        <v>2</v>
      </c>
      <c r="C358" s="118">
        <v>0.0041363365269081066</v>
      </c>
      <c r="D358" s="84" t="s">
        <v>1585</v>
      </c>
      <c r="E358" s="84" t="b">
        <v>1</v>
      </c>
      <c r="F358" s="84" t="b">
        <v>0</v>
      </c>
      <c r="G358" s="84" t="b">
        <v>0</v>
      </c>
    </row>
    <row r="359" spans="1:7" ht="15">
      <c r="A359" s="84" t="s">
        <v>2185</v>
      </c>
      <c r="B359" s="84">
        <v>2</v>
      </c>
      <c r="C359" s="118">
        <v>0.0041363365269081066</v>
      </c>
      <c r="D359" s="84" t="s">
        <v>1585</v>
      </c>
      <c r="E359" s="84" t="b">
        <v>0</v>
      </c>
      <c r="F359" s="84" t="b">
        <v>0</v>
      </c>
      <c r="G359" s="84" t="b">
        <v>0</v>
      </c>
    </row>
    <row r="360" spans="1:7" ht="15">
      <c r="A360" s="84" t="s">
        <v>2176</v>
      </c>
      <c r="B360" s="84">
        <v>2</v>
      </c>
      <c r="C360" s="118">
        <v>0.0034271963722226385</v>
      </c>
      <c r="D360" s="84" t="s">
        <v>1585</v>
      </c>
      <c r="E360" s="84" t="b">
        <v>0</v>
      </c>
      <c r="F360" s="84" t="b">
        <v>0</v>
      </c>
      <c r="G360" s="84" t="b">
        <v>0</v>
      </c>
    </row>
    <row r="361" spans="1:7" ht="15">
      <c r="A361" s="84" t="s">
        <v>2177</v>
      </c>
      <c r="B361" s="84">
        <v>2</v>
      </c>
      <c r="C361" s="118">
        <v>0.0034271963722226385</v>
      </c>
      <c r="D361" s="84" t="s">
        <v>1585</v>
      </c>
      <c r="E361" s="84" t="b">
        <v>0</v>
      </c>
      <c r="F361" s="84" t="b">
        <v>0</v>
      </c>
      <c r="G361" s="84" t="b">
        <v>0</v>
      </c>
    </row>
    <row r="362" spans="1:7" ht="15">
      <c r="A362" s="84" t="s">
        <v>2178</v>
      </c>
      <c r="B362" s="84">
        <v>2</v>
      </c>
      <c r="C362" s="118">
        <v>0.0034271963722226385</v>
      </c>
      <c r="D362" s="84" t="s">
        <v>1585</v>
      </c>
      <c r="E362" s="84" t="b">
        <v>0</v>
      </c>
      <c r="F362" s="84" t="b">
        <v>0</v>
      </c>
      <c r="G362" s="84" t="b">
        <v>0</v>
      </c>
    </row>
    <row r="363" spans="1:7" ht="15">
      <c r="A363" s="84" t="s">
        <v>2179</v>
      </c>
      <c r="B363" s="84">
        <v>2</v>
      </c>
      <c r="C363" s="118">
        <v>0.0034271963722226385</v>
      </c>
      <c r="D363" s="84" t="s">
        <v>1585</v>
      </c>
      <c r="E363" s="84" t="b">
        <v>0</v>
      </c>
      <c r="F363" s="84" t="b">
        <v>0</v>
      </c>
      <c r="G363" s="84" t="b">
        <v>0</v>
      </c>
    </row>
    <row r="364" spans="1:7" ht="15">
      <c r="A364" s="84" t="s">
        <v>2180</v>
      </c>
      <c r="B364" s="84">
        <v>2</v>
      </c>
      <c r="C364" s="118">
        <v>0.0034271963722226385</v>
      </c>
      <c r="D364" s="84" t="s">
        <v>1585</v>
      </c>
      <c r="E364" s="84" t="b">
        <v>0</v>
      </c>
      <c r="F364" s="84" t="b">
        <v>0</v>
      </c>
      <c r="G364" s="84" t="b">
        <v>0</v>
      </c>
    </row>
    <row r="365" spans="1:7" ht="15">
      <c r="A365" s="84" t="s">
        <v>2181</v>
      </c>
      <c r="B365" s="84">
        <v>2</v>
      </c>
      <c r="C365" s="118">
        <v>0.0034271963722226385</v>
      </c>
      <c r="D365" s="84" t="s">
        <v>1585</v>
      </c>
      <c r="E365" s="84" t="b">
        <v>0</v>
      </c>
      <c r="F365" s="84" t="b">
        <v>0</v>
      </c>
      <c r="G365" s="84" t="b">
        <v>0</v>
      </c>
    </row>
    <row r="366" spans="1:7" ht="15">
      <c r="A366" s="84" t="s">
        <v>2182</v>
      </c>
      <c r="B366" s="84">
        <v>2</v>
      </c>
      <c r="C366" s="118">
        <v>0.0034271963722226385</v>
      </c>
      <c r="D366" s="84" t="s">
        <v>1585</v>
      </c>
      <c r="E366" s="84" t="b">
        <v>0</v>
      </c>
      <c r="F366" s="84" t="b">
        <v>1</v>
      </c>
      <c r="G366" s="84" t="b">
        <v>0</v>
      </c>
    </row>
    <row r="367" spans="1:7" ht="15">
      <c r="A367" s="84" t="s">
        <v>2167</v>
      </c>
      <c r="B367" s="84">
        <v>2</v>
      </c>
      <c r="C367" s="118">
        <v>0.0034271963722226385</v>
      </c>
      <c r="D367" s="84" t="s">
        <v>1585</v>
      </c>
      <c r="E367" s="84" t="b">
        <v>0</v>
      </c>
      <c r="F367" s="84" t="b">
        <v>0</v>
      </c>
      <c r="G367" s="84" t="b">
        <v>0</v>
      </c>
    </row>
    <row r="368" spans="1:7" ht="15">
      <c r="A368" s="84" t="s">
        <v>2168</v>
      </c>
      <c r="B368" s="84">
        <v>2</v>
      </c>
      <c r="C368" s="118">
        <v>0.0034271963722226385</v>
      </c>
      <c r="D368" s="84" t="s">
        <v>1585</v>
      </c>
      <c r="E368" s="84" t="b">
        <v>0</v>
      </c>
      <c r="F368" s="84" t="b">
        <v>0</v>
      </c>
      <c r="G368" s="84" t="b">
        <v>0</v>
      </c>
    </row>
    <row r="369" spans="1:7" ht="15">
      <c r="A369" s="84" t="s">
        <v>2169</v>
      </c>
      <c r="B369" s="84">
        <v>2</v>
      </c>
      <c r="C369" s="118">
        <v>0.0034271963722226385</v>
      </c>
      <c r="D369" s="84" t="s">
        <v>1585</v>
      </c>
      <c r="E369" s="84" t="b">
        <v>0</v>
      </c>
      <c r="F369" s="84" t="b">
        <v>0</v>
      </c>
      <c r="G369" s="84" t="b">
        <v>0</v>
      </c>
    </row>
    <row r="370" spans="1:7" ht="15">
      <c r="A370" s="84" t="s">
        <v>2170</v>
      </c>
      <c r="B370" s="84">
        <v>2</v>
      </c>
      <c r="C370" s="118">
        <v>0.0034271963722226385</v>
      </c>
      <c r="D370" s="84" t="s">
        <v>1585</v>
      </c>
      <c r="E370" s="84" t="b">
        <v>0</v>
      </c>
      <c r="F370" s="84" t="b">
        <v>0</v>
      </c>
      <c r="G370" s="84" t="b">
        <v>0</v>
      </c>
    </row>
    <row r="371" spans="1:7" ht="15">
      <c r="A371" s="84" t="s">
        <v>2171</v>
      </c>
      <c r="B371" s="84">
        <v>2</v>
      </c>
      <c r="C371" s="118">
        <v>0.0034271963722226385</v>
      </c>
      <c r="D371" s="84" t="s">
        <v>1585</v>
      </c>
      <c r="E371" s="84" t="b">
        <v>0</v>
      </c>
      <c r="F371" s="84" t="b">
        <v>0</v>
      </c>
      <c r="G371" s="84" t="b">
        <v>0</v>
      </c>
    </row>
    <row r="372" spans="1:7" ht="15">
      <c r="A372" s="84" t="s">
        <v>2172</v>
      </c>
      <c r="B372" s="84">
        <v>2</v>
      </c>
      <c r="C372" s="118">
        <v>0.0034271963722226385</v>
      </c>
      <c r="D372" s="84" t="s">
        <v>1585</v>
      </c>
      <c r="E372" s="84" t="b">
        <v>0</v>
      </c>
      <c r="F372" s="84" t="b">
        <v>0</v>
      </c>
      <c r="G372" s="84" t="b">
        <v>0</v>
      </c>
    </row>
    <row r="373" spans="1:7" ht="15">
      <c r="A373" s="84" t="s">
        <v>2173</v>
      </c>
      <c r="B373" s="84">
        <v>2</v>
      </c>
      <c r="C373" s="118">
        <v>0.0034271963722226385</v>
      </c>
      <c r="D373" s="84" t="s">
        <v>1585</v>
      </c>
      <c r="E373" s="84" t="b">
        <v>0</v>
      </c>
      <c r="F373" s="84" t="b">
        <v>0</v>
      </c>
      <c r="G373" s="84" t="b">
        <v>0</v>
      </c>
    </row>
    <row r="374" spans="1:7" ht="15">
      <c r="A374" s="84" t="s">
        <v>2174</v>
      </c>
      <c r="B374" s="84">
        <v>2</v>
      </c>
      <c r="C374" s="118">
        <v>0.0034271963722226385</v>
      </c>
      <c r="D374" s="84" t="s">
        <v>1585</v>
      </c>
      <c r="E374" s="84" t="b">
        <v>0</v>
      </c>
      <c r="F374" s="84" t="b">
        <v>1</v>
      </c>
      <c r="G374" s="84" t="b">
        <v>0</v>
      </c>
    </row>
    <row r="375" spans="1:7" ht="15">
      <c r="A375" s="84" t="s">
        <v>2175</v>
      </c>
      <c r="B375" s="84">
        <v>2</v>
      </c>
      <c r="C375" s="118">
        <v>0.0034271963722226385</v>
      </c>
      <c r="D375" s="84" t="s">
        <v>1585</v>
      </c>
      <c r="E375" s="84" t="b">
        <v>0</v>
      </c>
      <c r="F375" s="84" t="b">
        <v>0</v>
      </c>
      <c r="G375" s="84" t="b">
        <v>0</v>
      </c>
    </row>
    <row r="376" spans="1:7" ht="15">
      <c r="A376" s="84" t="s">
        <v>1734</v>
      </c>
      <c r="B376" s="84">
        <v>2</v>
      </c>
      <c r="C376" s="118">
        <v>0.0034271963722226385</v>
      </c>
      <c r="D376" s="84" t="s">
        <v>1585</v>
      </c>
      <c r="E376" s="84" t="b">
        <v>0</v>
      </c>
      <c r="F376" s="84" t="b">
        <v>0</v>
      </c>
      <c r="G376" s="84" t="b">
        <v>0</v>
      </c>
    </row>
    <row r="377" spans="1:7" ht="15">
      <c r="A377" s="84" t="s">
        <v>2164</v>
      </c>
      <c r="B377" s="84">
        <v>2</v>
      </c>
      <c r="C377" s="118">
        <v>0.0034271963722226385</v>
      </c>
      <c r="D377" s="84" t="s">
        <v>1585</v>
      </c>
      <c r="E377" s="84" t="b">
        <v>0</v>
      </c>
      <c r="F377" s="84" t="b">
        <v>0</v>
      </c>
      <c r="G377" s="84" t="b">
        <v>0</v>
      </c>
    </row>
    <row r="378" spans="1:7" ht="15">
      <c r="A378" s="84" t="s">
        <v>2165</v>
      </c>
      <c r="B378" s="84">
        <v>2</v>
      </c>
      <c r="C378" s="118">
        <v>0.0034271963722226385</v>
      </c>
      <c r="D378" s="84" t="s">
        <v>1585</v>
      </c>
      <c r="E378" s="84" t="b">
        <v>0</v>
      </c>
      <c r="F378" s="84" t="b">
        <v>0</v>
      </c>
      <c r="G378" s="84" t="b">
        <v>0</v>
      </c>
    </row>
    <row r="379" spans="1:7" ht="15">
      <c r="A379" s="84" t="s">
        <v>2166</v>
      </c>
      <c r="B379" s="84">
        <v>2</v>
      </c>
      <c r="C379" s="118">
        <v>0.0034271963722226385</v>
      </c>
      <c r="D379" s="84" t="s">
        <v>1585</v>
      </c>
      <c r="E379" s="84" t="b">
        <v>0</v>
      </c>
      <c r="F379" s="84" t="b">
        <v>0</v>
      </c>
      <c r="G379" s="84" t="b">
        <v>0</v>
      </c>
    </row>
    <row r="380" spans="1:7" ht="15">
      <c r="A380" s="84" t="s">
        <v>2160</v>
      </c>
      <c r="B380" s="84">
        <v>2</v>
      </c>
      <c r="C380" s="118">
        <v>0.0034271963722226385</v>
      </c>
      <c r="D380" s="84" t="s">
        <v>1585</v>
      </c>
      <c r="E380" s="84" t="b">
        <v>0</v>
      </c>
      <c r="F380" s="84" t="b">
        <v>0</v>
      </c>
      <c r="G380" s="84" t="b">
        <v>0</v>
      </c>
    </row>
    <row r="381" spans="1:7" ht="15">
      <c r="A381" s="84" t="s">
        <v>1716</v>
      </c>
      <c r="B381" s="84">
        <v>2</v>
      </c>
      <c r="C381" s="118">
        <v>0.0034271963722226385</v>
      </c>
      <c r="D381" s="84" t="s">
        <v>1585</v>
      </c>
      <c r="E381" s="84" t="b">
        <v>0</v>
      </c>
      <c r="F381" s="84" t="b">
        <v>0</v>
      </c>
      <c r="G381" s="84" t="b">
        <v>0</v>
      </c>
    </row>
    <row r="382" spans="1:7" ht="15">
      <c r="A382" s="84" t="s">
        <v>2059</v>
      </c>
      <c r="B382" s="84">
        <v>2</v>
      </c>
      <c r="C382" s="118">
        <v>0.0034271963722226385</v>
      </c>
      <c r="D382" s="84" t="s">
        <v>1585</v>
      </c>
      <c r="E382" s="84" t="b">
        <v>0</v>
      </c>
      <c r="F382" s="84" t="b">
        <v>0</v>
      </c>
      <c r="G382" s="84" t="b">
        <v>0</v>
      </c>
    </row>
    <row r="383" spans="1:7" ht="15">
      <c r="A383" s="84" t="s">
        <v>2161</v>
      </c>
      <c r="B383" s="84">
        <v>2</v>
      </c>
      <c r="C383" s="118">
        <v>0.0034271963722226385</v>
      </c>
      <c r="D383" s="84" t="s">
        <v>1585</v>
      </c>
      <c r="E383" s="84" t="b">
        <v>0</v>
      </c>
      <c r="F383" s="84" t="b">
        <v>0</v>
      </c>
      <c r="G383" s="84" t="b">
        <v>0</v>
      </c>
    </row>
    <row r="384" spans="1:7" ht="15">
      <c r="A384" s="84" t="s">
        <v>2162</v>
      </c>
      <c r="B384" s="84">
        <v>2</v>
      </c>
      <c r="C384" s="118">
        <v>0.0034271963722226385</v>
      </c>
      <c r="D384" s="84" t="s">
        <v>1585</v>
      </c>
      <c r="E384" s="84" t="b">
        <v>0</v>
      </c>
      <c r="F384" s="84" t="b">
        <v>0</v>
      </c>
      <c r="G384" s="84" t="b">
        <v>0</v>
      </c>
    </row>
    <row r="385" spans="1:7" ht="15">
      <c r="A385" s="84" t="s">
        <v>2163</v>
      </c>
      <c r="B385" s="84">
        <v>2</v>
      </c>
      <c r="C385" s="118">
        <v>0.0034271963722226385</v>
      </c>
      <c r="D385" s="84" t="s">
        <v>1585</v>
      </c>
      <c r="E385" s="84" t="b">
        <v>0</v>
      </c>
      <c r="F385" s="84" t="b">
        <v>0</v>
      </c>
      <c r="G385" s="84" t="b">
        <v>0</v>
      </c>
    </row>
    <row r="386" spans="1:7" ht="15">
      <c r="A386" s="84" t="s">
        <v>2145</v>
      </c>
      <c r="B386" s="84">
        <v>2</v>
      </c>
      <c r="C386" s="118">
        <v>0.0034271963722226385</v>
      </c>
      <c r="D386" s="84" t="s">
        <v>1585</v>
      </c>
      <c r="E386" s="84" t="b">
        <v>0</v>
      </c>
      <c r="F386" s="84" t="b">
        <v>0</v>
      </c>
      <c r="G386" s="84" t="b">
        <v>0</v>
      </c>
    </row>
    <row r="387" spans="1:7" ht="15">
      <c r="A387" s="84" t="s">
        <v>293</v>
      </c>
      <c r="B387" s="84">
        <v>2</v>
      </c>
      <c r="C387" s="118">
        <v>0.0034271963722226385</v>
      </c>
      <c r="D387" s="84" t="s">
        <v>1585</v>
      </c>
      <c r="E387" s="84" t="b">
        <v>0</v>
      </c>
      <c r="F387" s="84" t="b">
        <v>0</v>
      </c>
      <c r="G387" s="84" t="b">
        <v>0</v>
      </c>
    </row>
    <row r="388" spans="1:7" ht="15">
      <c r="A388" s="84" t="s">
        <v>2129</v>
      </c>
      <c r="B388" s="84">
        <v>2</v>
      </c>
      <c r="C388" s="118">
        <v>0.0034271963722226385</v>
      </c>
      <c r="D388" s="84" t="s">
        <v>1585</v>
      </c>
      <c r="E388" s="84" t="b">
        <v>0</v>
      </c>
      <c r="F388" s="84" t="b">
        <v>0</v>
      </c>
      <c r="G388" s="84" t="b">
        <v>0</v>
      </c>
    </row>
    <row r="389" spans="1:7" ht="15">
      <c r="A389" s="84" t="s">
        <v>2130</v>
      </c>
      <c r="B389" s="84">
        <v>2</v>
      </c>
      <c r="C389" s="118">
        <v>0.0034271963722226385</v>
      </c>
      <c r="D389" s="84" t="s">
        <v>1585</v>
      </c>
      <c r="E389" s="84" t="b">
        <v>0</v>
      </c>
      <c r="F389" s="84" t="b">
        <v>0</v>
      </c>
      <c r="G389" s="84" t="b">
        <v>0</v>
      </c>
    </row>
    <row r="390" spans="1:7" ht="15">
      <c r="A390" s="84" t="s">
        <v>288</v>
      </c>
      <c r="B390" s="84">
        <v>2</v>
      </c>
      <c r="C390" s="118">
        <v>0.0034271963722226385</v>
      </c>
      <c r="D390" s="84" t="s">
        <v>1585</v>
      </c>
      <c r="E390" s="84" t="b">
        <v>0</v>
      </c>
      <c r="F390" s="84" t="b">
        <v>0</v>
      </c>
      <c r="G390" s="84" t="b">
        <v>0</v>
      </c>
    </row>
    <row r="391" spans="1:7" ht="15">
      <c r="A391" s="84" t="s">
        <v>2131</v>
      </c>
      <c r="B391" s="84">
        <v>2</v>
      </c>
      <c r="C391" s="118">
        <v>0.0034271963722226385</v>
      </c>
      <c r="D391" s="84" t="s">
        <v>1585</v>
      </c>
      <c r="E391" s="84" t="b">
        <v>0</v>
      </c>
      <c r="F391" s="84" t="b">
        <v>0</v>
      </c>
      <c r="G391" s="84" t="b">
        <v>0</v>
      </c>
    </row>
    <row r="392" spans="1:7" ht="15">
      <c r="A392" s="84" t="s">
        <v>2132</v>
      </c>
      <c r="B392" s="84">
        <v>2</v>
      </c>
      <c r="C392" s="118">
        <v>0.0034271963722226385</v>
      </c>
      <c r="D392" s="84" t="s">
        <v>1585</v>
      </c>
      <c r="E392" s="84" t="b">
        <v>0</v>
      </c>
      <c r="F392" s="84" t="b">
        <v>0</v>
      </c>
      <c r="G392" s="84" t="b">
        <v>0</v>
      </c>
    </row>
    <row r="393" spans="1:7" ht="15">
      <c r="A393" s="84" t="s">
        <v>1818</v>
      </c>
      <c r="B393" s="84">
        <v>2</v>
      </c>
      <c r="C393" s="118">
        <v>0.0034271963722226385</v>
      </c>
      <c r="D393" s="84" t="s">
        <v>1585</v>
      </c>
      <c r="E393" s="84" t="b">
        <v>0</v>
      </c>
      <c r="F393" s="84" t="b">
        <v>0</v>
      </c>
      <c r="G393" s="84" t="b">
        <v>0</v>
      </c>
    </row>
    <row r="394" spans="1:7" ht="15">
      <c r="A394" s="84" t="s">
        <v>2125</v>
      </c>
      <c r="B394" s="84">
        <v>2</v>
      </c>
      <c r="C394" s="118">
        <v>0.0034271963722226385</v>
      </c>
      <c r="D394" s="84" t="s">
        <v>1585</v>
      </c>
      <c r="E394" s="84" t="b">
        <v>0</v>
      </c>
      <c r="F394" s="84" t="b">
        <v>0</v>
      </c>
      <c r="G394" s="84" t="b">
        <v>0</v>
      </c>
    </row>
    <row r="395" spans="1:7" ht="15">
      <c r="A395" s="84" t="s">
        <v>2126</v>
      </c>
      <c r="B395" s="84">
        <v>2</v>
      </c>
      <c r="C395" s="118">
        <v>0.0034271963722226385</v>
      </c>
      <c r="D395" s="84" t="s">
        <v>1585</v>
      </c>
      <c r="E395" s="84" t="b">
        <v>0</v>
      </c>
      <c r="F395" s="84" t="b">
        <v>0</v>
      </c>
      <c r="G395" s="84" t="b">
        <v>0</v>
      </c>
    </row>
    <row r="396" spans="1:7" ht="15">
      <c r="A396" s="84" t="s">
        <v>2127</v>
      </c>
      <c r="B396" s="84">
        <v>2</v>
      </c>
      <c r="C396" s="118">
        <v>0.0034271963722226385</v>
      </c>
      <c r="D396" s="84" t="s">
        <v>1585</v>
      </c>
      <c r="E396" s="84" t="b">
        <v>0</v>
      </c>
      <c r="F396" s="84" t="b">
        <v>0</v>
      </c>
      <c r="G396" s="84" t="b">
        <v>0</v>
      </c>
    </row>
    <row r="397" spans="1:7" ht="15">
      <c r="A397" s="84" t="s">
        <v>2128</v>
      </c>
      <c r="B397" s="84">
        <v>2</v>
      </c>
      <c r="C397" s="118">
        <v>0.0034271963722226385</v>
      </c>
      <c r="D397" s="84" t="s">
        <v>1585</v>
      </c>
      <c r="E397" s="84" t="b">
        <v>0</v>
      </c>
      <c r="F397" s="84" t="b">
        <v>0</v>
      </c>
      <c r="G397" s="84" t="b">
        <v>0</v>
      </c>
    </row>
    <row r="398" spans="1:7" ht="15">
      <c r="A398" s="84" t="s">
        <v>2120</v>
      </c>
      <c r="B398" s="84">
        <v>2</v>
      </c>
      <c r="C398" s="118">
        <v>0.0034271963722226385</v>
      </c>
      <c r="D398" s="84" t="s">
        <v>1585</v>
      </c>
      <c r="E398" s="84" t="b">
        <v>0</v>
      </c>
      <c r="F398" s="84" t="b">
        <v>0</v>
      </c>
      <c r="G398" s="84" t="b">
        <v>0</v>
      </c>
    </row>
    <row r="399" spans="1:7" ht="15">
      <c r="A399" s="84" t="s">
        <v>2121</v>
      </c>
      <c r="B399" s="84">
        <v>2</v>
      </c>
      <c r="C399" s="118">
        <v>0.0034271963722226385</v>
      </c>
      <c r="D399" s="84" t="s">
        <v>1585</v>
      </c>
      <c r="E399" s="84" t="b">
        <v>0</v>
      </c>
      <c r="F399" s="84" t="b">
        <v>0</v>
      </c>
      <c r="G399" s="84" t="b">
        <v>0</v>
      </c>
    </row>
    <row r="400" spans="1:7" ht="15">
      <c r="A400" s="84" t="s">
        <v>2122</v>
      </c>
      <c r="B400" s="84">
        <v>2</v>
      </c>
      <c r="C400" s="118">
        <v>0.0034271963722226385</v>
      </c>
      <c r="D400" s="84" t="s">
        <v>1585</v>
      </c>
      <c r="E400" s="84" t="b">
        <v>0</v>
      </c>
      <c r="F400" s="84" t="b">
        <v>0</v>
      </c>
      <c r="G400" s="84" t="b">
        <v>0</v>
      </c>
    </row>
    <row r="401" spans="1:7" ht="15">
      <c r="A401" s="84" t="s">
        <v>2113</v>
      </c>
      <c r="B401" s="84">
        <v>2</v>
      </c>
      <c r="C401" s="118">
        <v>0.0034271963722226385</v>
      </c>
      <c r="D401" s="84" t="s">
        <v>1585</v>
      </c>
      <c r="E401" s="84" t="b">
        <v>0</v>
      </c>
      <c r="F401" s="84" t="b">
        <v>0</v>
      </c>
      <c r="G401" s="84" t="b">
        <v>0</v>
      </c>
    </row>
    <row r="402" spans="1:7" ht="15">
      <c r="A402" s="84" t="s">
        <v>2114</v>
      </c>
      <c r="B402" s="84">
        <v>2</v>
      </c>
      <c r="C402" s="118">
        <v>0.0034271963722226385</v>
      </c>
      <c r="D402" s="84" t="s">
        <v>1585</v>
      </c>
      <c r="E402" s="84" t="b">
        <v>0</v>
      </c>
      <c r="F402" s="84" t="b">
        <v>0</v>
      </c>
      <c r="G402" s="84" t="b">
        <v>0</v>
      </c>
    </row>
    <row r="403" spans="1:7" ht="15">
      <c r="A403" s="84" t="s">
        <v>2115</v>
      </c>
      <c r="B403" s="84">
        <v>2</v>
      </c>
      <c r="C403" s="118">
        <v>0.0034271963722226385</v>
      </c>
      <c r="D403" s="84" t="s">
        <v>1585</v>
      </c>
      <c r="E403" s="84" t="b">
        <v>0</v>
      </c>
      <c r="F403" s="84" t="b">
        <v>0</v>
      </c>
      <c r="G403" s="84" t="b">
        <v>0</v>
      </c>
    </row>
    <row r="404" spans="1:7" ht="15">
      <c r="A404" s="84" t="s">
        <v>2116</v>
      </c>
      <c r="B404" s="84">
        <v>2</v>
      </c>
      <c r="C404" s="118">
        <v>0.0034271963722226385</v>
      </c>
      <c r="D404" s="84" t="s">
        <v>1585</v>
      </c>
      <c r="E404" s="84" t="b">
        <v>0</v>
      </c>
      <c r="F404" s="84" t="b">
        <v>0</v>
      </c>
      <c r="G404" s="84" t="b">
        <v>0</v>
      </c>
    </row>
    <row r="405" spans="1:7" ht="15">
      <c r="A405" s="84" t="s">
        <v>2117</v>
      </c>
      <c r="B405" s="84">
        <v>2</v>
      </c>
      <c r="C405" s="118">
        <v>0.0034271963722226385</v>
      </c>
      <c r="D405" s="84" t="s">
        <v>1585</v>
      </c>
      <c r="E405" s="84" t="b">
        <v>0</v>
      </c>
      <c r="F405" s="84" t="b">
        <v>0</v>
      </c>
      <c r="G405" s="84" t="b">
        <v>0</v>
      </c>
    </row>
    <row r="406" spans="1:7" ht="15">
      <c r="A406" s="84" t="s">
        <v>2118</v>
      </c>
      <c r="B406" s="84">
        <v>2</v>
      </c>
      <c r="C406" s="118">
        <v>0.0034271963722226385</v>
      </c>
      <c r="D406" s="84" t="s">
        <v>1585</v>
      </c>
      <c r="E406" s="84" t="b">
        <v>0</v>
      </c>
      <c r="F406" s="84" t="b">
        <v>0</v>
      </c>
      <c r="G406" s="84" t="b">
        <v>0</v>
      </c>
    </row>
    <row r="407" spans="1:7" ht="15">
      <c r="A407" s="84" t="s">
        <v>2119</v>
      </c>
      <c r="B407" s="84">
        <v>2</v>
      </c>
      <c r="C407" s="118">
        <v>0.0034271963722226385</v>
      </c>
      <c r="D407" s="84" t="s">
        <v>1585</v>
      </c>
      <c r="E407" s="84" t="b">
        <v>0</v>
      </c>
      <c r="F407" s="84" t="b">
        <v>0</v>
      </c>
      <c r="G407" s="84" t="b">
        <v>0</v>
      </c>
    </row>
    <row r="408" spans="1:7" ht="15">
      <c r="A408" s="84" t="s">
        <v>2107</v>
      </c>
      <c r="B408" s="84">
        <v>2</v>
      </c>
      <c r="C408" s="118">
        <v>0.0034271963722226385</v>
      </c>
      <c r="D408" s="84" t="s">
        <v>1585</v>
      </c>
      <c r="E408" s="84" t="b">
        <v>0</v>
      </c>
      <c r="F408" s="84" t="b">
        <v>0</v>
      </c>
      <c r="G408" s="84" t="b">
        <v>0</v>
      </c>
    </row>
    <row r="409" spans="1:7" ht="15">
      <c r="A409" s="84" t="s">
        <v>2108</v>
      </c>
      <c r="B409" s="84">
        <v>2</v>
      </c>
      <c r="C409" s="118">
        <v>0.0034271963722226385</v>
      </c>
      <c r="D409" s="84" t="s">
        <v>1585</v>
      </c>
      <c r="E409" s="84" t="b">
        <v>0</v>
      </c>
      <c r="F409" s="84" t="b">
        <v>0</v>
      </c>
      <c r="G409" s="84" t="b">
        <v>0</v>
      </c>
    </row>
    <row r="410" spans="1:7" ht="15">
      <c r="A410" s="84" t="s">
        <v>2109</v>
      </c>
      <c r="B410" s="84">
        <v>2</v>
      </c>
      <c r="C410" s="118">
        <v>0.0034271963722226385</v>
      </c>
      <c r="D410" s="84" t="s">
        <v>1585</v>
      </c>
      <c r="E410" s="84" t="b">
        <v>0</v>
      </c>
      <c r="F410" s="84" t="b">
        <v>0</v>
      </c>
      <c r="G410" s="84" t="b">
        <v>0</v>
      </c>
    </row>
    <row r="411" spans="1:7" ht="15">
      <c r="A411" s="84" t="s">
        <v>2110</v>
      </c>
      <c r="B411" s="84">
        <v>2</v>
      </c>
      <c r="C411" s="118">
        <v>0.0034271963722226385</v>
      </c>
      <c r="D411" s="84" t="s">
        <v>1585</v>
      </c>
      <c r="E411" s="84" t="b">
        <v>0</v>
      </c>
      <c r="F411" s="84" t="b">
        <v>0</v>
      </c>
      <c r="G411" s="84" t="b">
        <v>0</v>
      </c>
    </row>
    <row r="412" spans="1:7" ht="15">
      <c r="A412" s="84" t="s">
        <v>2099</v>
      </c>
      <c r="B412" s="84">
        <v>2</v>
      </c>
      <c r="C412" s="118">
        <v>0.0034271963722226385</v>
      </c>
      <c r="D412" s="84" t="s">
        <v>1585</v>
      </c>
      <c r="E412" s="84" t="b">
        <v>0</v>
      </c>
      <c r="F412" s="84" t="b">
        <v>0</v>
      </c>
      <c r="G412" s="84" t="b">
        <v>0</v>
      </c>
    </row>
    <row r="413" spans="1:7" ht="15">
      <c r="A413" s="84" t="s">
        <v>2100</v>
      </c>
      <c r="B413" s="84">
        <v>2</v>
      </c>
      <c r="C413" s="118">
        <v>0.0034271963722226385</v>
      </c>
      <c r="D413" s="84" t="s">
        <v>1585</v>
      </c>
      <c r="E413" s="84" t="b">
        <v>0</v>
      </c>
      <c r="F413" s="84" t="b">
        <v>0</v>
      </c>
      <c r="G413" s="84" t="b">
        <v>0</v>
      </c>
    </row>
    <row r="414" spans="1:7" ht="15">
      <c r="A414" s="84" t="s">
        <v>2101</v>
      </c>
      <c r="B414" s="84">
        <v>2</v>
      </c>
      <c r="C414" s="118">
        <v>0.0034271963722226385</v>
      </c>
      <c r="D414" s="84" t="s">
        <v>1585</v>
      </c>
      <c r="E414" s="84" t="b">
        <v>0</v>
      </c>
      <c r="F414" s="84" t="b">
        <v>1</v>
      </c>
      <c r="G414" s="84" t="b">
        <v>0</v>
      </c>
    </row>
    <row r="415" spans="1:7" ht="15">
      <c r="A415" s="84" t="s">
        <v>2102</v>
      </c>
      <c r="B415" s="84">
        <v>2</v>
      </c>
      <c r="C415" s="118">
        <v>0.0034271963722226385</v>
      </c>
      <c r="D415" s="84" t="s">
        <v>1585</v>
      </c>
      <c r="E415" s="84" t="b">
        <v>0</v>
      </c>
      <c r="F415" s="84" t="b">
        <v>0</v>
      </c>
      <c r="G415" s="84" t="b">
        <v>0</v>
      </c>
    </row>
    <row r="416" spans="1:7" ht="15">
      <c r="A416" s="84" t="s">
        <v>2103</v>
      </c>
      <c r="B416" s="84">
        <v>2</v>
      </c>
      <c r="C416" s="118">
        <v>0.0034271963722226385</v>
      </c>
      <c r="D416" s="84" t="s">
        <v>1585</v>
      </c>
      <c r="E416" s="84" t="b">
        <v>0</v>
      </c>
      <c r="F416" s="84" t="b">
        <v>0</v>
      </c>
      <c r="G416" s="84" t="b">
        <v>0</v>
      </c>
    </row>
    <row r="417" spans="1:7" ht="15">
      <c r="A417" s="84" t="s">
        <v>2104</v>
      </c>
      <c r="B417" s="84">
        <v>2</v>
      </c>
      <c r="C417" s="118">
        <v>0.0034271963722226385</v>
      </c>
      <c r="D417" s="84" t="s">
        <v>1585</v>
      </c>
      <c r="E417" s="84" t="b">
        <v>0</v>
      </c>
      <c r="F417" s="84" t="b">
        <v>0</v>
      </c>
      <c r="G417" s="84" t="b">
        <v>0</v>
      </c>
    </row>
    <row r="418" spans="1:7" ht="15">
      <c r="A418" s="84" t="s">
        <v>2105</v>
      </c>
      <c r="B418" s="84">
        <v>2</v>
      </c>
      <c r="C418" s="118">
        <v>0.0034271963722226385</v>
      </c>
      <c r="D418" s="84" t="s">
        <v>1585</v>
      </c>
      <c r="E418" s="84" t="b">
        <v>0</v>
      </c>
      <c r="F418" s="84" t="b">
        <v>0</v>
      </c>
      <c r="G418" s="84" t="b">
        <v>0</v>
      </c>
    </row>
    <row r="419" spans="1:7" ht="15">
      <c r="A419" s="84" t="s">
        <v>2106</v>
      </c>
      <c r="B419" s="84">
        <v>2</v>
      </c>
      <c r="C419" s="118">
        <v>0.0034271963722226385</v>
      </c>
      <c r="D419" s="84" t="s">
        <v>1585</v>
      </c>
      <c r="E419" s="84" t="b">
        <v>0</v>
      </c>
      <c r="F419" s="84" t="b">
        <v>0</v>
      </c>
      <c r="G419" s="84" t="b">
        <v>0</v>
      </c>
    </row>
    <row r="420" spans="1:7" ht="15">
      <c r="A420" s="84" t="s">
        <v>2012</v>
      </c>
      <c r="B420" s="84">
        <v>2</v>
      </c>
      <c r="C420" s="118">
        <v>0.0034271963722226385</v>
      </c>
      <c r="D420" s="84" t="s">
        <v>1585</v>
      </c>
      <c r="E420" s="84" t="b">
        <v>0</v>
      </c>
      <c r="F420" s="84" t="b">
        <v>0</v>
      </c>
      <c r="G420" s="84" t="b">
        <v>0</v>
      </c>
    </row>
    <row r="421" spans="1:7" ht="15">
      <c r="A421" s="84" t="s">
        <v>2091</v>
      </c>
      <c r="B421" s="84">
        <v>2</v>
      </c>
      <c r="C421" s="118">
        <v>0.0034271963722226385</v>
      </c>
      <c r="D421" s="84" t="s">
        <v>1585</v>
      </c>
      <c r="E421" s="84" t="b">
        <v>0</v>
      </c>
      <c r="F421" s="84" t="b">
        <v>0</v>
      </c>
      <c r="G421" s="84" t="b">
        <v>0</v>
      </c>
    </row>
    <row r="422" spans="1:7" ht="15">
      <c r="A422" s="84" t="s">
        <v>2092</v>
      </c>
      <c r="B422" s="84">
        <v>2</v>
      </c>
      <c r="C422" s="118">
        <v>0.0034271963722226385</v>
      </c>
      <c r="D422" s="84" t="s">
        <v>1585</v>
      </c>
      <c r="E422" s="84" t="b">
        <v>0</v>
      </c>
      <c r="F422" s="84" t="b">
        <v>0</v>
      </c>
      <c r="G422" s="84" t="b">
        <v>0</v>
      </c>
    </row>
    <row r="423" spans="1:7" ht="15">
      <c r="A423" s="84" t="s">
        <v>2093</v>
      </c>
      <c r="B423" s="84">
        <v>2</v>
      </c>
      <c r="C423" s="118">
        <v>0.0034271963722226385</v>
      </c>
      <c r="D423" s="84" t="s">
        <v>1585</v>
      </c>
      <c r="E423" s="84" t="b">
        <v>0</v>
      </c>
      <c r="F423" s="84" t="b">
        <v>0</v>
      </c>
      <c r="G423" s="84" t="b">
        <v>0</v>
      </c>
    </row>
    <row r="424" spans="1:7" ht="15">
      <c r="A424" s="84" t="s">
        <v>2094</v>
      </c>
      <c r="B424" s="84">
        <v>2</v>
      </c>
      <c r="C424" s="118">
        <v>0.0034271963722226385</v>
      </c>
      <c r="D424" s="84" t="s">
        <v>1585</v>
      </c>
      <c r="E424" s="84" t="b">
        <v>0</v>
      </c>
      <c r="F424" s="84" t="b">
        <v>0</v>
      </c>
      <c r="G424" s="84" t="b">
        <v>0</v>
      </c>
    </row>
    <row r="425" spans="1:7" ht="15">
      <c r="A425" s="84" t="s">
        <v>2095</v>
      </c>
      <c r="B425" s="84">
        <v>2</v>
      </c>
      <c r="C425" s="118">
        <v>0.0034271963722226385</v>
      </c>
      <c r="D425" s="84" t="s">
        <v>1585</v>
      </c>
      <c r="E425" s="84" t="b">
        <v>0</v>
      </c>
      <c r="F425" s="84" t="b">
        <v>0</v>
      </c>
      <c r="G425" s="84" t="b">
        <v>0</v>
      </c>
    </row>
    <row r="426" spans="1:7" ht="15">
      <c r="A426" s="84" t="s">
        <v>2096</v>
      </c>
      <c r="B426" s="84">
        <v>2</v>
      </c>
      <c r="C426" s="118">
        <v>0.0034271963722226385</v>
      </c>
      <c r="D426" s="84" t="s">
        <v>1585</v>
      </c>
      <c r="E426" s="84" t="b">
        <v>0</v>
      </c>
      <c r="F426" s="84" t="b">
        <v>0</v>
      </c>
      <c r="G426" s="84" t="b">
        <v>0</v>
      </c>
    </row>
    <row r="427" spans="1:7" ht="15">
      <c r="A427" s="84" t="s">
        <v>2097</v>
      </c>
      <c r="B427" s="84">
        <v>2</v>
      </c>
      <c r="C427" s="118">
        <v>0.0034271963722226385</v>
      </c>
      <c r="D427" s="84" t="s">
        <v>1585</v>
      </c>
      <c r="E427" s="84" t="b">
        <v>0</v>
      </c>
      <c r="F427" s="84" t="b">
        <v>0</v>
      </c>
      <c r="G427" s="84" t="b">
        <v>0</v>
      </c>
    </row>
    <row r="428" spans="1:7" ht="15">
      <c r="A428" s="84" t="s">
        <v>2098</v>
      </c>
      <c r="B428" s="84">
        <v>2</v>
      </c>
      <c r="C428" s="118">
        <v>0.0034271963722226385</v>
      </c>
      <c r="D428" s="84" t="s">
        <v>1585</v>
      </c>
      <c r="E428" s="84" t="b">
        <v>0</v>
      </c>
      <c r="F428" s="84" t="b">
        <v>0</v>
      </c>
      <c r="G428" s="84" t="b">
        <v>0</v>
      </c>
    </row>
    <row r="429" spans="1:7" ht="15">
      <c r="A429" s="84" t="s">
        <v>2085</v>
      </c>
      <c r="B429" s="84">
        <v>2</v>
      </c>
      <c r="C429" s="118">
        <v>0.0034271963722226385</v>
      </c>
      <c r="D429" s="84" t="s">
        <v>1585</v>
      </c>
      <c r="E429" s="84" t="b">
        <v>0</v>
      </c>
      <c r="F429" s="84" t="b">
        <v>0</v>
      </c>
      <c r="G429" s="84" t="b">
        <v>0</v>
      </c>
    </row>
    <row r="430" spans="1:7" ht="15">
      <c r="A430" s="84" t="s">
        <v>2086</v>
      </c>
      <c r="B430" s="84">
        <v>2</v>
      </c>
      <c r="C430" s="118">
        <v>0.0034271963722226385</v>
      </c>
      <c r="D430" s="84" t="s">
        <v>1585</v>
      </c>
      <c r="E430" s="84" t="b">
        <v>0</v>
      </c>
      <c r="F430" s="84" t="b">
        <v>0</v>
      </c>
      <c r="G430" s="84" t="b">
        <v>0</v>
      </c>
    </row>
    <row r="431" spans="1:7" ht="15">
      <c r="A431" s="84" t="s">
        <v>2087</v>
      </c>
      <c r="B431" s="84">
        <v>2</v>
      </c>
      <c r="C431" s="118">
        <v>0.0034271963722226385</v>
      </c>
      <c r="D431" s="84" t="s">
        <v>1585</v>
      </c>
      <c r="E431" s="84" t="b">
        <v>0</v>
      </c>
      <c r="F431" s="84" t="b">
        <v>0</v>
      </c>
      <c r="G431" s="84" t="b">
        <v>0</v>
      </c>
    </row>
    <row r="432" spans="1:7" ht="15">
      <c r="A432" s="84" t="s">
        <v>2088</v>
      </c>
      <c r="B432" s="84">
        <v>2</v>
      </c>
      <c r="C432" s="118">
        <v>0.0034271963722226385</v>
      </c>
      <c r="D432" s="84" t="s">
        <v>1585</v>
      </c>
      <c r="E432" s="84" t="b">
        <v>0</v>
      </c>
      <c r="F432" s="84" t="b">
        <v>0</v>
      </c>
      <c r="G432" s="84" t="b">
        <v>0</v>
      </c>
    </row>
    <row r="433" spans="1:7" ht="15">
      <c r="A433" s="84" t="s">
        <v>2074</v>
      </c>
      <c r="B433" s="84">
        <v>2</v>
      </c>
      <c r="C433" s="118">
        <v>0.0034271963722226385</v>
      </c>
      <c r="D433" s="84" t="s">
        <v>1585</v>
      </c>
      <c r="E433" s="84" t="b">
        <v>0</v>
      </c>
      <c r="F433" s="84" t="b">
        <v>0</v>
      </c>
      <c r="G433" s="84" t="b">
        <v>0</v>
      </c>
    </row>
    <row r="434" spans="1:7" ht="15">
      <c r="A434" s="84" t="s">
        <v>2075</v>
      </c>
      <c r="B434" s="84">
        <v>2</v>
      </c>
      <c r="C434" s="118">
        <v>0.0034271963722226385</v>
      </c>
      <c r="D434" s="84" t="s">
        <v>1585</v>
      </c>
      <c r="E434" s="84" t="b">
        <v>0</v>
      </c>
      <c r="F434" s="84" t="b">
        <v>0</v>
      </c>
      <c r="G434" s="84" t="b">
        <v>0</v>
      </c>
    </row>
    <row r="435" spans="1:7" ht="15">
      <c r="A435" s="84" t="s">
        <v>2076</v>
      </c>
      <c r="B435" s="84">
        <v>2</v>
      </c>
      <c r="C435" s="118">
        <v>0.0034271963722226385</v>
      </c>
      <c r="D435" s="84" t="s">
        <v>1585</v>
      </c>
      <c r="E435" s="84" t="b">
        <v>0</v>
      </c>
      <c r="F435" s="84" t="b">
        <v>1</v>
      </c>
      <c r="G435" s="84" t="b">
        <v>0</v>
      </c>
    </row>
    <row r="436" spans="1:7" ht="15">
      <c r="A436" s="84" t="s">
        <v>2077</v>
      </c>
      <c r="B436" s="84">
        <v>2</v>
      </c>
      <c r="C436" s="118">
        <v>0.0034271963722226385</v>
      </c>
      <c r="D436" s="84" t="s">
        <v>1585</v>
      </c>
      <c r="E436" s="84" t="b">
        <v>0</v>
      </c>
      <c r="F436" s="84" t="b">
        <v>1</v>
      </c>
      <c r="G436" s="84" t="b">
        <v>0</v>
      </c>
    </row>
    <row r="437" spans="1:7" ht="15">
      <c r="A437" s="84" t="s">
        <v>2078</v>
      </c>
      <c r="B437" s="84">
        <v>2</v>
      </c>
      <c r="C437" s="118">
        <v>0.0034271963722226385</v>
      </c>
      <c r="D437" s="84" t="s">
        <v>1585</v>
      </c>
      <c r="E437" s="84" t="b">
        <v>0</v>
      </c>
      <c r="F437" s="84" t="b">
        <v>0</v>
      </c>
      <c r="G437" s="84" t="b">
        <v>0</v>
      </c>
    </row>
    <row r="438" spans="1:7" ht="15">
      <c r="A438" s="84" t="s">
        <v>2079</v>
      </c>
      <c r="B438" s="84">
        <v>2</v>
      </c>
      <c r="C438" s="118">
        <v>0.0034271963722226385</v>
      </c>
      <c r="D438" s="84" t="s">
        <v>1585</v>
      </c>
      <c r="E438" s="84" t="b">
        <v>0</v>
      </c>
      <c r="F438" s="84" t="b">
        <v>0</v>
      </c>
      <c r="G438" s="84" t="b">
        <v>0</v>
      </c>
    </row>
    <row r="439" spans="1:7" ht="15">
      <c r="A439" s="84" t="s">
        <v>2080</v>
      </c>
      <c r="B439" s="84">
        <v>2</v>
      </c>
      <c r="C439" s="118">
        <v>0.0034271963722226385</v>
      </c>
      <c r="D439" s="84" t="s">
        <v>1585</v>
      </c>
      <c r="E439" s="84" t="b">
        <v>0</v>
      </c>
      <c r="F439" s="84" t="b">
        <v>0</v>
      </c>
      <c r="G439" s="84" t="b">
        <v>0</v>
      </c>
    </row>
    <row r="440" spans="1:7" ht="15">
      <c r="A440" s="84" t="s">
        <v>2081</v>
      </c>
      <c r="B440" s="84">
        <v>2</v>
      </c>
      <c r="C440" s="118">
        <v>0.0034271963722226385</v>
      </c>
      <c r="D440" s="84" t="s">
        <v>1585</v>
      </c>
      <c r="E440" s="84" t="b">
        <v>0</v>
      </c>
      <c r="F440" s="84" t="b">
        <v>0</v>
      </c>
      <c r="G440" s="84" t="b">
        <v>0</v>
      </c>
    </row>
    <row r="441" spans="1:7" ht="15">
      <c r="A441" s="84" t="s">
        <v>2082</v>
      </c>
      <c r="B441" s="84">
        <v>2</v>
      </c>
      <c r="C441" s="118">
        <v>0.0034271963722226385</v>
      </c>
      <c r="D441" s="84" t="s">
        <v>1585</v>
      </c>
      <c r="E441" s="84" t="b">
        <v>0</v>
      </c>
      <c r="F441" s="84" t="b">
        <v>0</v>
      </c>
      <c r="G441" s="84" t="b">
        <v>0</v>
      </c>
    </row>
    <row r="442" spans="1:7" ht="15">
      <c r="A442" s="84" t="s">
        <v>2083</v>
      </c>
      <c r="B442" s="84">
        <v>2</v>
      </c>
      <c r="C442" s="118">
        <v>0.0034271963722226385</v>
      </c>
      <c r="D442" s="84" t="s">
        <v>1585</v>
      </c>
      <c r="E442" s="84" t="b">
        <v>0</v>
      </c>
      <c r="F442" s="84" t="b">
        <v>0</v>
      </c>
      <c r="G442" s="84" t="b">
        <v>0</v>
      </c>
    </row>
    <row r="443" spans="1:7" ht="15">
      <c r="A443" s="84" t="s">
        <v>2084</v>
      </c>
      <c r="B443" s="84">
        <v>2</v>
      </c>
      <c r="C443" s="118">
        <v>0.0034271963722226385</v>
      </c>
      <c r="D443" s="84" t="s">
        <v>1585</v>
      </c>
      <c r="E443" s="84" t="b">
        <v>0</v>
      </c>
      <c r="F443" s="84" t="b">
        <v>0</v>
      </c>
      <c r="G443" s="84" t="b">
        <v>0</v>
      </c>
    </row>
    <row r="444" spans="1:7" ht="15">
      <c r="A444" s="84" t="s">
        <v>2068</v>
      </c>
      <c r="B444" s="84">
        <v>2</v>
      </c>
      <c r="C444" s="118">
        <v>0.0034271963722226385</v>
      </c>
      <c r="D444" s="84" t="s">
        <v>1585</v>
      </c>
      <c r="E444" s="84" t="b">
        <v>0</v>
      </c>
      <c r="F444" s="84" t="b">
        <v>0</v>
      </c>
      <c r="G444" s="84" t="b">
        <v>0</v>
      </c>
    </row>
    <row r="445" spans="1:7" ht="15">
      <c r="A445" s="84" t="s">
        <v>2069</v>
      </c>
      <c r="B445" s="84">
        <v>2</v>
      </c>
      <c r="C445" s="118">
        <v>0.0034271963722226385</v>
      </c>
      <c r="D445" s="84" t="s">
        <v>1585</v>
      </c>
      <c r="E445" s="84" t="b">
        <v>0</v>
      </c>
      <c r="F445" s="84" t="b">
        <v>0</v>
      </c>
      <c r="G445" s="84" t="b">
        <v>0</v>
      </c>
    </row>
    <row r="446" spans="1:7" ht="15">
      <c r="A446" s="84" t="s">
        <v>2070</v>
      </c>
      <c r="B446" s="84">
        <v>2</v>
      </c>
      <c r="C446" s="118">
        <v>0.0034271963722226385</v>
      </c>
      <c r="D446" s="84" t="s">
        <v>1585</v>
      </c>
      <c r="E446" s="84" t="b">
        <v>0</v>
      </c>
      <c r="F446" s="84" t="b">
        <v>0</v>
      </c>
      <c r="G446" s="84" t="b">
        <v>0</v>
      </c>
    </row>
    <row r="447" spans="1:7" ht="15">
      <c r="A447" s="84" t="s">
        <v>2071</v>
      </c>
      <c r="B447" s="84">
        <v>2</v>
      </c>
      <c r="C447" s="118">
        <v>0.0034271963722226385</v>
      </c>
      <c r="D447" s="84" t="s">
        <v>1585</v>
      </c>
      <c r="E447" s="84" t="b">
        <v>0</v>
      </c>
      <c r="F447" s="84" t="b">
        <v>0</v>
      </c>
      <c r="G447" s="84" t="b">
        <v>0</v>
      </c>
    </row>
    <row r="448" spans="1:7" ht="15">
      <c r="A448" s="84" t="s">
        <v>2072</v>
      </c>
      <c r="B448" s="84">
        <v>2</v>
      </c>
      <c r="C448" s="118">
        <v>0.0034271963722226385</v>
      </c>
      <c r="D448" s="84" t="s">
        <v>1585</v>
      </c>
      <c r="E448" s="84" t="b">
        <v>0</v>
      </c>
      <c r="F448" s="84" t="b">
        <v>0</v>
      </c>
      <c r="G448" s="84" t="b">
        <v>0</v>
      </c>
    </row>
    <row r="449" spans="1:7" ht="15">
      <c r="A449" s="84" t="s">
        <v>2073</v>
      </c>
      <c r="B449" s="84">
        <v>2</v>
      </c>
      <c r="C449" s="118">
        <v>0.0034271963722226385</v>
      </c>
      <c r="D449" s="84" t="s">
        <v>1585</v>
      </c>
      <c r="E449" s="84" t="b">
        <v>0</v>
      </c>
      <c r="F449" s="84" t="b">
        <v>0</v>
      </c>
      <c r="G449" s="84" t="b">
        <v>0</v>
      </c>
    </row>
    <row r="450" spans="1:7" ht="15">
      <c r="A450" s="84" t="s">
        <v>2067</v>
      </c>
      <c r="B450" s="84">
        <v>2</v>
      </c>
      <c r="C450" s="118">
        <v>0.0034271963722226385</v>
      </c>
      <c r="D450" s="84" t="s">
        <v>1585</v>
      </c>
      <c r="E450" s="84" t="b">
        <v>0</v>
      </c>
      <c r="F450" s="84" t="b">
        <v>0</v>
      </c>
      <c r="G450" s="84" t="b">
        <v>0</v>
      </c>
    </row>
    <row r="451" spans="1:7" ht="15">
      <c r="A451" s="84" t="s">
        <v>2089</v>
      </c>
      <c r="B451" s="84">
        <v>2</v>
      </c>
      <c r="C451" s="118">
        <v>0.0041363365269081066</v>
      </c>
      <c r="D451" s="84" t="s">
        <v>1585</v>
      </c>
      <c r="E451" s="84" t="b">
        <v>0</v>
      </c>
      <c r="F451" s="84" t="b">
        <v>0</v>
      </c>
      <c r="G451" s="84" t="b">
        <v>0</v>
      </c>
    </row>
    <row r="452" spans="1:7" ht="15">
      <c r="A452" s="84" t="s">
        <v>2053</v>
      </c>
      <c r="B452" s="84">
        <v>2</v>
      </c>
      <c r="C452" s="118">
        <v>0.0034271963722226385</v>
      </c>
      <c r="D452" s="84" t="s">
        <v>1585</v>
      </c>
      <c r="E452" s="84" t="b">
        <v>0</v>
      </c>
      <c r="F452" s="84" t="b">
        <v>0</v>
      </c>
      <c r="G452" s="84" t="b">
        <v>0</v>
      </c>
    </row>
    <row r="453" spans="1:7" ht="15">
      <c r="A453" s="84" t="s">
        <v>2133</v>
      </c>
      <c r="B453" s="84">
        <v>2</v>
      </c>
      <c r="C453" s="118">
        <v>0.0041363365269081066</v>
      </c>
      <c r="D453" s="84" t="s">
        <v>1585</v>
      </c>
      <c r="E453" s="84" t="b">
        <v>0</v>
      </c>
      <c r="F453" s="84" t="b">
        <v>0</v>
      </c>
      <c r="G453" s="84" t="b">
        <v>0</v>
      </c>
    </row>
    <row r="454" spans="1:7" ht="15">
      <c r="A454" s="84" t="s">
        <v>1720</v>
      </c>
      <c r="B454" s="84">
        <v>2</v>
      </c>
      <c r="C454" s="118">
        <v>0.0034271963722226385</v>
      </c>
      <c r="D454" s="84" t="s">
        <v>1585</v>
      </c>
      <c r="E454" s="84" t="b">
        <v>1</v>
      </c>
      <c r="F454" s="84" t="b">
        <v>0</v>
      </c>
      <c r="G454" s="84" t="b">
        <v>0</v>
      </c>
    </row>
    <row r="455" spans="1:7" ht="15">
      <c r="A455" s="84" t="s">
        <v>292</v>
      </c>
      <c r="B455" s="84">
        <v>2</v>
      </c>
      <c r="C455" s="118">
        <v>0.0034271963722226385</v>
      </c>
      <c r="D455" s="84" t="s">
        <v>1585</v>
      </c>
      <c r="E455" s="84" t="b">
        <v>0</v>
      </c>
      <c r="F455" s="84" t="b">
        <v>0</v>
      </c>
      <c r="G455" s="84" t="b">
        <v>0</v>
      </c>
    </row>
    <row r="456" spans="1:7" ht="15">
      <c r="A456" s="84" t="s">
        <v>2135</v>
      </c>
      <c r="B456" s="84">
        <v>2</v>
      </c>
      <c r="C456" s="118">
        <v>0.0034271963722226385</v>
      </c>
      <c r="D456" s="84" t="s">
        <v>1585</v>
      </c>
      <c r="E456" s="84" t="b">
        <v>0</v>
      </c>
      <c r="F456" s="84" t="b">
        <v>0</v>
      </c>
      <c r="G456" s="84" t="b">
        <v>0</v>
      </c>
    </row>
    <row r="457" spans="1:7" ht="15">
      <c r="A457" s="84" t="s">
        <v>2136</v>
      </c>
      <c r="B457" s="84">
        <v>2</v>
      </c>
      <c r="C457" s="118">
        <v>0.0034271963722226385</v>
      </c>
      <c r="D457" s="84" t="s">
        <v>1585</v>
      </c>
      <c r="E457" s="84" t="b">
        <v>0</v>
      </c>
      <c r="F457" s="84" t="b">
        <v>0</v>
      </c>
      <c r="G457" s="84" t="b">
        <v>0</v>
      </c>
    </row>
    <row r="458" spans="1:7" ht="15">
      <c r="A458" s="84" t="s">
        <v>2137</v>
      </c>
      <c r="B458" s="84">
        <v>2</v>
      </c>
      <c r="C458" s="118">
        <v>0.0034271963722226385</v>
      </c>
      <c r="D458" s="84" t="s">
        <v>1585</v>
      </c>
      <c r="E458" s="84" t="b">
        <v>0</v>
      </c>
      <c r="F458" s="84" t="b">
        <v>0</v>
      </c>
      <c r="G458" s="84" t="b">
        <v>0</v>
      </c>
    </row>
    <row r="459" spans="1:7" ht="15">
      <c r="A459" s="84" t="s">
        <v>245</v>
      </c>
      <c r="B459" s="84">
        <v>2</v>
      </c>
      <c r="C459" s="118">
        <v>0.0034271963722226385</v>
      </c>
      <c r="D459" s="84" t="s">
        <v>1585</v>
      </c>
      <c r="E459" s="84" t="b">
        <v>0</v>
      </c>
      <c r="F459" s="84" t="b">
        <v>0</v>
      </c>
      <c r="G459" s="84" t="b">
        <v>0</v>
      </c>
    </row>
    <row r="460" spans="1:7" ht="15">
      <c r="A460" s="84" t="s">
        <v>253</v>
      </c>
      <c r="B460" s="84">
        <v>2</v>
      </c>
      <c r="C460" s="118">
        <v>0.0071873983288033155</v>
      </c>
      <c r="D460" s="84" t="s">
        <v>1586</v>
      </c>
      <c r="E460" s="84" t="b">
        <v>0</v>
      </c>
      <c r="F460" s="84" t="b">
        <v>0</v>
      </c>
      <c r="G460" s="84" t="b">
        <v>0</v>
      </c>
    </row>
    <row r="461" spans="1:7" ht="15">
      <c r="A461" s="84" t="s">
        <v>1700</v>
      </c>
      <c r="B461" s="84">
        <v>2</v>
      </c>
      <c r="C461" s="118">
        <v>0.0071873983288033155</v>
      </c>
      <c r="D461" s="84" t="s">
        <v>1586</v>
      </c>
      <c r="E461" s="84" t="b">
        <v>0</v>
      </c>
      <c r="F461" s="84" t="b">
        <v>0</v>
      </c>
      <c r="G461" s="84" t="b">
        <v>0</v>
      </c>
    </row>
    <row r="462" spans="1:7" ht="15">
      <c r="A462" s="84" t="s">
        <v>1701</v>
      </c>
      <c r="B462" s="84">
        <v>2</v>
      </c>
      <c r="C462" s="118">
        <v>0.0071873983288033155</v>
      </c>
      <c r="D462" s="84" t="s">
        <v>1586</v>
      </c>
      <c r="E462" s="84" t="b">
        <v>0</v>
      </c>
      <c r="F462" s="84" t="b">
        <v>0</v>
      </c>
      <c r="G462" s="84" t="b">
        <v>0</v>
      </c>
    </row>
    <row r="463" spans="1:7" ht="15">
      <c r="A463" s="84" t="s">
        <v>1702</v>
      </c>
      <c r="B463" s="84">
        <v>2</v>
      </c>
      <c r="C463" s="118">
        <v>0.0071873983288033155</v>
      </c>
      <c r="D463" s="84" t="s">
        <v>1586</v>
      </c>
      <c r="E463" s="84" t="b">
        <v>0</v>
      </c>
      <c r="F463" s="84" t="b">
        <v>0</v>
      </c>
      <c r="G463" s="84" t="b">
        <v>0</v>
      </c>
    </row>
    <row r="464" spans="1:7" ht="15">
      <c r="A464" s="84" t="s">
        <v>1703</v>
      </c>
      <c r="B464" s="84">
        <v>2</v>
      </c>
      <c r="C464" s="118">
        <v>0.0071873983288033155</v>
      </c>
      <c r="D464" s="84" t="s">
        <v>1586</v>
      </c>
      <c r="E464" s="84" t="b">
        <v>0</v>
      </c>
      <c r="F464" s="84" t="b">
        <v>0</v>
      </c>
      <c r="G464" s="84" t="b">
        <v>0</v>
      </c>
    </row>
    <row r="465" spans="1:7" ht="15">
      <c r="A465" s="84" t="s">
        <v>1704</v>
      </c>
      <c r="B465" s="84">
        <v>2</v>
      </c>
      <c r="C465" s="118">
        <v>0.0071873983288033155</v>
      </c>
      <c r="D465" s="84" t="s">
        <v>1586</v>
      </c>
      <c r="E465" s="84" t="b">
        <v>0</v>
      </c>
      <c r="F465" s="84" t="b">
        <v>0</v>
      </c>
      <c r="G465" s="84" t="b">
        <v>0</v>
      </c>
    </row>
    <row r="466" spans="1:7" ht="15">
      <c r="A466" s="84" t="s">
        <v>1705</v>
      </c>
      <c r="B466" s="84">
        <v>2</v>
      </c>
      <c r="C466" s="118">
        <v>0.0071873983288033155</v>
      </c>
      <c r="D466" s="84" t="s">
        <v>1586</v>
      </c>
      <c r="E466" s="84" t="b">
        <v>0</v>
      </c>
      <c r="F466" s="84" t="b">
        <v>0</v>
      </c>
      <c r="G466" s="84" t="b">
        <v>0</v>
      </c>
    </row>
    <row r="467" spans="1:7" ht="15">
      <c r="A467" s="84" t="s">
        <v>306</v>
      </c>
      <c r="B467" s="84">
        <v>2</v>
      </c>
      <c r="C467" s="118">
        <v>0.0071873983288033155</v>
      </c>
      <c r="D467" s="84" t="s">
        <v>1586</v>
      </c>
      <c r="E467" s="84" t="b">
        <v>0</v>
      </c>
      <c r="F467" s="84" t="b">
        <v>0</v>
      </c>
      <c r="G467" s="84" t="b">
        <v>0</v>
      </c>
    </row>
    <row r="468" spans="1:7" ht="15">
      <c r="A468" s="84" t="s">
        <v>305</v>
      </c>
      <c r="B468" s="84">
        <v>2</v>
      </c>
      <c r="C468" s="118">
        <v>0.0071873983288033155</v>
      </c>
      <c r="D468" s="84" t="s">
        <v>1586</v>
      </c>
      <c r="E468" s="84" t="b">
        <v>0</v>
      </c>
      <c r="F468" s="84" t="b">
        <v>0</v>
      </c>
      <c r="G468" s="84" t="b">
        <v>0</v>
      </c>
    </row>
    <row r="469" spans="1:7" ht="15">
      <c r="A469" s="84" t="s">
        <v>304</v>
      </c>
      <c r="B469" s="84">
        <v>2</v>
      </c>
      <c r="C469" s="118">
        <v>0.0071873983288033155</v>
      </c>
      <c r="D469" s="84" t="s">
        <v>1586</v>
      </c>
      <c r="E469" s="84" t="b">
        <v>0</v>
      </c>
      <c r="F469" s="84" t="b">
        <v>0</v>
      </c>
      <c r="G469" s="84" t="b">
        <v>0</v>
      </c>
    </row>
    <row r="470" spans="1:7" ht="15">
      <c r="A470" s="84" t="s">
        <v>253</v>
      </c>
      <c r="B470" s="84">
        <v>5</v>
      </c>
      <c r="C470" s="118">
        <v>0.007772767855225426</v>
      </c>
      <c r="D470" s="84" t="s">
        <v>1587</v>
      </c>
      <c r="E470" s="84" t="b">
        <v>0</v>
      </c>
      <c r="F470" s="84" t="b">
        <v>0</v>
      </c>
      <c r="G470" s="84" t="b">
        <v>0</v>
      </c>
    </row>
    <row r="471" spans="1:7" ht="15">
      <c r="A471" s="84" t="s">
        <v>288</v>
      </c>
      <c r="B471" s="84">
        <v>5</v>
      </c>
      <c r="C471" s="118">
        <v>0.007772767855225426</v>
      </c>
      <c r="D471" s="84" t="s">
        <v>1587</v>
      </c>
      <c r="E471" s="84" t="b">
        <v>0</v>
      </c>
      <c r="F471" s="84" t="b">
        <v>0</v>
      </c>
      <c r="G471" s="84" t="b">
        <v>0</v>
      </c>
    </row>
    <row r="472" spans="1:7" ht="15">
      <c r="A472" s="84" t="s">
        <v>286</v>
      </c>
      <c r="B472" s="84">
        <v>5</v>
      </c>
      <c r="C472" s="118">
        <v>0.007772767855225426</v>
      </c>
      <c r="D472" s="84" t="s">
        <v>1587</v>
      </c>
      <c r="E472" s="84" t="b">
        <v>0</v>
      </c>
      <c r="F472" s="84" t="b">
        <v>0</v>
      </c>
      <c r="G472" s="84" t="b">
        <v>0</v>
      </c>
    </row>
    <row r="473" spans="1:7" ht="15">
      <c r="A473" s="84" t="s">
        <v>263</v>
      </c>
      <c r="B473" s="84">
        <v>3</v>
      </c>
      <c r="C473" s="118">
        <v>0.01174393995621046</v>
      </c>
      <c r="D473" s="84" t="s">
        <v>1587</v>
      </c>
      <c r="E473" s="84" t="b">
        <v>0</v>
      </c>
      <c r="F473" s="84" t="b">
        <v>0</v>
      </c>
      <c r="G473" s="84" t="b">
        <v>0</v>
      </c>
    </row>
    <row r="474" spans="1:7" ht="15">
      <c r="A474" s="84" t="s">
        <v>289</v>
      </c>
      <c r="B474" s="84">
        <v>3</v>
      </c>
      <c r="C474" s="118">
        <v>0.01174393995621046</v>
      </c>
      <c r="D474" s="84" t="s">
        <v>1587</v>
      </c>
      <c r="E474" s="84" t="b">
        <v>0</v>
      </c>
      <c r="F474" s="84" t="b">
        <v>0</v>
      </c>
      <c r="G474" s="84" t="b">
        <v>0</v>
      </c>
    </row>
    <row r="475" spans="1:7" ht="15">
      <c r="A475" s="84" t="s">
        <v>1707</v>
      </c>
      <c r="B475" s="84">
        <v>3</v>
      </c>
      <c r="C475" s="118">
        <v>0.01174393995621046</v>
      </c>
      <c r="D475" s="84" t="s">
        <v>1587</v>
      </c>
      <c r="E475" s="84" t="b">
        <v>0</v>
      </c>
      <c r="F475" s="84" t="b">
        <v>0</v>
      </c>
      <c r="G475" s="84" t="b">
        <v>0</v>
      </c>
    </row>
    <row r="476" spans="1:7" ht="15">
      <c r="A476" s="84" t="s">
        <v>1708</v>
      </c>
      <c r="B476" s="84">
        <v>3</v>
      </c>
      <c r="C476" s="118">
        <v>0.01174393995621046</v>
      </c>
      <c r="D476" s="84" t="s">
        <v>1587</v>
      </c>
      <c r="E476" s="84" t="b">
        <v>0</v>
      </c>
      <c r="F476" s="84" t="b">
        <v>0</v>
      </c>
      <c r="G476" s="84" t="b">
        <v>0</v>
      </c>
    </row>
    <row r="477" spans="1:7" ht="15">
      <c r="A477" s="84" t="s">
        <v>1709</v>
      </c>
      <c r="B477" s="84">
        <v>3</v>
      </c>
      <c r="C477" s="118">
        <v>0.01174393995621046</v>
      </c>
      <c r="D477" s="84" t="s">
        <v>1587</v>
      </c>
      <c r="E477" s="84" t="b">
        <v>0</v>
      </c>
      <c r="F477" s="84" t="b">
        <v>0</v>
      </c>
      <c r="G477" s="84" t="b">
        <v>0</v>
      </c>
    </row>
    <row r="478" spans="1:7" ht="15">
      <c r="A478" s="84" t="s">
        <v>1710</v>
      </c>
      <c r="B478" s="84">
        <v>3</v>
      </c>
      <c r="C478" s="118">
        <v>0.01174393995621046</v>
      </c>
      <c r="D478" s="84" t="s">
        <v>1587</v>
      </c>
      <c r="E478" s="84" t="b">
        <v>0</v>
      </c>
      <c r="F478" s="84" t="b">
        <v>0</v>
      </c>
      <c r="G478" s="84" t="b">
        <v>0</v>
      </c>
    </row>
    <row r="479" spans="1:7" ht="15">
      <c r="A479" s="84" t="s">
        <v>1711</v>
      </c>
      <c r="B479" s="84">
        <v>3</v>
      </c>
      <c r="C479" s="118">
        <v>0.01174393995621046</v>
      </c>
      <c r="D479" s="84" t="s">
        <v>1587</v>
      </c>
      <c r="E479" s="84" t="b">
        <v>0</v>
      </c>
      <c r="F479" s="84" t="b">
        <v>0</v>
      </c>
      <c r="G479" s="84" t="b">
        <v>0</v>
      </c>
    </row>
    <row r="480" spans="1:7" ht="15">
      <c r="A480" s="84" t="s">
        <v>2057</v>
      </c>
      <c r="B480" s="84">
        <v>3</v>
      </c>
      <c r="C480" s="118">
        <v>0.01174393995621046</v>
      </c>
      <c r="D480" s="84" t="s">
        <v>1587</v>
      </c>
      <c r="E480" s="84" t="b">
        <v>0</v>
      </c>
      <c r="F480" s="84" t="b">
        <v>0</v>
      </c>
      <c r="G480" s="84" t="b">
        <v>0</v>
      </c>
    </row>
    <row r="481" spans="1:7" ht="15">
      <c r="A481" s="84" t="s">
        <v>2058</v>
      </c>
      <c r="B481" s="84">
        <v>3</v>
      </c>
      <c r="C481" s="118">
        <v>0.01174393995621046</v>
      </c>
      <c r="D481" s="84" t="s">
        <v>1587</v>
      </c>
      <c r="E481" s="84" t="b">
        <v>0</v>
      </c>
      <c r="F481" s="84" t="b">
        <v>0</v>
      </c>
      <c r="G481" s="84" t="b">
        <v>0</v>
      </c>
    </row>
    <row r="482" spans="1:7" ht="15">
      <c r="A482" s="84" t="s">
        <v>2143</v>
      </c>
      <c r="B482" s="84">
        <v>2</v>
      </c>
      <c r="C482" s="118">
        <v>0.011575915837239907</v>
      </c>
      <c r="D482" s="84" t="s">
        <v>1587</v>
      </c>
      <c r="E482" s="84" t="b">
        <v>0</v>
      </c>
      <c r="F482" s="84" t="b">
        <v>0</v>
      </c>
      <c r="G482" s="84" t="b">
        <v>0</v>
      </c>
    </row>
    <row r="483" spans="1:7" ht="15">
      <c r="A483" s="84" t="s">
        <v>2144</v>
      </c>
      <c r="B483" s="84">
        <v>2</v>
      </c>
      <c r="C483" s="118">
        <v>0.011575915837239907</v>
      </c>
      <c r="D483" s="84" t="s">
        <v>1587</v>
      </c>
      <c r="E483" s="84" t="b">
        <v>0</v>
      </c>
      <c r="F483" s="84" t="b">
        <v>0</v>
      </c>
      <c r="G483" s="84" t="b">
        <v>0</v>
      </c>
    </row>
    <row r="484" spans="1:7" ht="15">
      <c r="A484" s="84" t="s">
        <v>2024</v>
      </c>
      <c r="B484" s="84">
        <v>2</v>
      </c>
      <c r="C484" s="118">
        <v>0.017980809362005464</v>
      </c>
      <c r="D484" s="84" t="s">
        <v>1587</v>
      </c>
      <c r="E484" s="84" t="b">
        <v>0</v>
      </c>
      <c r="F484" s="84" t="b">
        <v>0</v>
      </c>
      <c r="G484" s="84" t="b">
        <v>0</v>
      </c>
    </row>
    <row r="485" spans="1:7" ht="15">
      <c r="A485" s="84" t="s">
        <v>290</v>
      </c>
      <c r="B485" s="84">
        <v>2</v>
      </c>
      <c r="C485" s="118">
        <v>0.011575915837239907</v>
      </c>
      <c r="D485" s="84" t="s">
        <v>1587</v>
      </c>
      <c r="E485" s="84" t="b">
        <v>0</v>
      </c>
      <c r="F485" s="84" t="b">
        <v>0</v>
      </c>
      <c r="G485" s="84" t="b">
        <v>0</v>
      </c>
    </row>
    <row r="486" spans="1:7" ht="15">
      <c r="A486" s="84" t="s">
        <v>2020</v>
      </c>
      <c r="B486" s="84">
        <v>2</v>
      </c>
      <c r="C486" s="118">
        <v>0.011575915837239907</v>
      </c>
      <c r="D486" s="84" t="s">
        <v>1587</v>
      </c>
      <c r="E486" s="84" t="b">
        <v>0</v>
      </c>
      <c r="F486" s="84" t="b">
        <v>0</v>
      </c>
      <c r="G486" s="84" t="b">
        <v>0</v>
      </c>
    </row>
    <row r="487" spans="1:7" ht="15">
      <c r="A487" s="84" t="s">
        <v>2147</v>
      </c>
      <c r="B487" s="84">
        <v>2</v>
      </c>
      <c r="C487" s="118">
        <v>0.011575915837239907</v>
      </c>
      <c r="D487" s="84" t="s">
        <v>1587</v>
      </c>
      <c r="E487" s="84" t="b">
        <v>0</v>
      </c>
      <c r="F487" s="84" t="b">
        <v>0</v>
      </c>
      <c r="G487" s="84" t="b">
        <v>0</v>
      </c>
    </row>
    <row r="488" spans="1:7" ht="15">
      <c r="A488" s="84" t="s">
        <v>238</v>
      </c>
      <c r="B488" s="84">
        <v>2</v>
      </c>
      <c r="C488" s="118">
        <v>0.011575915837239907</v>
      </c>
      <c r="D488" s="84" t="s">
        <v>1587</v>
      </c>
      <c r="E488" s="84" t="b">
        <v>0</v>
      </c>
      <c r="F488" s="84" t="b">
        <v>0</v>
      </c>
      <c r="G488" s="84" t="b">
        <v>0</v>
      </c>
    </row>
    <row r="489" spans="1:7" ht="15">
      <c r="A489" s="84" t="s">
        <v>2150</v>
      </c>
      <c r="B489" s="84">
        <v>2</v>
      </c>
      <c r="C489" s="118">
        <v>0.011575915837239907</v>
      </c>
      <c r="D489" s="84" t="s">
        <v>1587</v>
      </c>
      <c r="E489" s="84" t="b">
        <v>0</v>
      </c>
      <c r="F489" s="84" t="b">
        <v>0</v>
      </c>
      <c r="G489" s="84" t="b">
        <v>0</v>
      </c>
    </row>
    <row r="490" spans="1:7" ht="15">
      <c r="A490" s="84" t="s">
        <v>1713</v>
      </c>
      <c r="B490" s="84">
        <v>2</v>
      </c>
      <c r="C490" s="118">
        <v>0.02229851819733194</v>
      </c>
      <c r="D490" s="84" t="s">
        <v>1588</v>
      </c>
      <c r="E490" s="84" t="b">
        <v>0</v>
      </c>
      <c r="F490" s="84" t="b">
        <v>0</v>
      </c>
      <c r="G490" s="84" t="b">
        <v>0</v>
      </c>
    </row>
    <row r="491" spans="1:7" ht="15">
      <c r="A491" s="84" t="s">
        <v>1714</v>
      </c>
      <c r="B491" s="84">
        <v>2</v>
      </c>
      <c r="C491" s="118">
        <v>0.02229851819733194</v>
      </c>
      <c r="D491" s="84" t="s">
        <v>1588</v>
      </c>
      <c r="E491" s="84" t="b">
        <v>0</v>
      </c>
      <c r="F491" s="84" t="b">
        <v>1</v>
      </c>
      <c r="G491" s="84" t="b">
        <v>0</v>
      </c>
    </row>
    <row r="492" spans="1:7" ht="15">
      <c r="A492" s="84" t="s">
        <v>1715</v>
      </c>
      <c r="B492" s="84">
        <v>2</v>
      </c>
      <c r="C492" s="118">
        <v>0.02229851819733194</v>
      </c>
      <c r="D492" s="84" t="s">
        <v>1588</v>
      </c>
      <c r="E492" s="84" t="b">
        <v>0</v>
      </c>
      <c r="F492" s="84" t="b">
        <v>0</v>
      </c>
      <c r="G492" s="84" t="b">
        <v>0</v>
      </c>
    </row>
    <row r="493" spans="1:7" ht="15">
      <c r="A493" s="84" t="s">
        <v>1716</v>
      </c>
      <c r="B493" s="84">
        <v>2</v>
      </c>
      <c r="C493" s="118">
        <v>0.02229851819733194</v>
      </c>
      <c r="D493" s="84" t="s">
        <v>1588</v>
      </c>
      <c r="E493" s="84" t="b">
        <v>0</v>
      </c>
      <c r="F493" s="84" t="b">
        <v>0</v>
      </c>
      <c r="G493" s="84" t="b">
        <v>0</v>
      </c>
    </row>
    <row r="494" spans="1:7" ht="15">
      <c r="A494" s="84" t="s">
        <v>1717</v>
      </c>
      <c r="B494" s="84">
        <v>2</v>
      </c>
      <c r="C494" s="118">
        <v>0.033447777295997905</v>
      </c>
      <c r="D494" s="84" t="s">
        <v>1588</v>
      </c>
      <c r="E494" s="84" t="b">
        <v>0</v>
      </c>
      <c r="F494" s="84" t="b">
        <v>0</v>
      </c>
      <c r="G494" s="84" t="b">
        <v>0</v>
      </c>
    </row>
    <row r="495" spans="1:7" ht="15">
      <c r="A495" s="84" t="s">
        <v>246</v>
      </c>
      <c r="B495" s="84">
        <v>10</v>
      </c>
      <c r="C495" s="118">
        <v>0</v>
      </c>
      <c r="D495" s="84" t="s">
        <v>1589</v>
      </c>
      <c r="E495" s="84" t="b">
        <v>0</v>
      </c>
      <c r="F495" s="84" t="b">
        <v>0</v>
      </c>
      <c r="G495" s="84" t="b">
        <v>0</v>
      </c>
    </row>
    <row r="496" spans="1:7" ht="15">
      <c r="A496" s="84" t="s">
        <v>1719</v>
      </c>
      <c r="B496" s="84">
        <v>7</v>
      </c>
      <c r="C496" s="118">
        <v>0</v>
      </c>
      <c r="D496" s="84" t="s">
        <v>1589</v>
      </c>
      <c r="E496" s="84" t="b">
        <v>0</v>
      </c>
      <c r="F496" s="84" t="b">
        <v>0</v>
      </c>
      <c r="G496" s="84" t="b">
        <v>0</v>
      </c>
    </row>
    <row r="497" spans="1:7" ht="15">
      <c r="A497" s="84" t="s">
        <v>1720</v>
      </c>
      <c r="B497" s="84">
        <v>6</v>
      </c>
      <c r="C497" s="118">
        <v>0</v>
      </c>
      <c r="D497" s="84" t="s">
        <v>1589</v>
      </c>
      <c r="E497" s="84" t="b">
        <v>1</v>
      </c>
      <c r="F497" s="84" t="b">
        <v>0</v>
      </c>
      <c r="G497" s="84" t="b">
        <v>0</v>
      </c>
    </row>
    <row r="498" spans="1:7" ht="15">
      <c r="A498" s="84" t="s">
        <v>1697</v>
      </c>
      <c r="B498" s="84">
        <v>6</v>
      </c>
      <c r="C498" s="118">
        <v>0</v>
      </c>
      <c r="D498" s="84" t="s">
        <v>1589</v>
      </c>
      <c r="E498" s="84" t="b">
        <v>0</v>
      </c>
      <c r="F498" s="84" t="b">
        <v>0</v>
      </c>
      <c r="G498" s="84" t="b">
        <v>0</v>
      </c>
    </row>
    <row r="499" spans="1:7" ht="15">
      <c r="A499" s="84" t="s">
        <v>292</v>
      </c>
      <c r="B499" s="84">
        <v>6</v>
      </c>
      <c r="C499" s="118">
        <v>0</v>
      </c>
      <c r="D499" s="84" t="s">
        <v>1589</v>
      </c>
      <c r="E499" s="84" t="b">
        <v>0</v>
      </c>
      <c r="F499" s="84" t="b">
        <v>0</v>
      </c>
      <c r="G499" s="84" t="b">
        <v>0</v>
      </c>
    </row>
    <row r="500" spans="1:7" ht="15">
      <c r="A500" s="84" t="s">
        <v>1721</v>
      </c>
      <c r="B500" s="84">
        <v>6</v>
      </c>
      <c r="C500" s="118">
        <v>0</v>
      </c>
      <c r="D500" s="84" t="s">
        <v>1589</v>
      </c>
      <c r="E500" s="84" t="b">
        <v>0</v>
      </c>
      <c r="F500" s="84" t="b">
        <v>0</v>
      </c>
      <c r="G500" s="84" t="b">
        <v>0</v>
      </c>
    </row>
    <row r="501" spans="1:7" ht="15">
      <c r="A501" s="84" t="s">
        <v>1722</v>
      </c>
      <c r="B501" s="84">
        <v>6</v>
      </c>
      <c r="C501" s="118">
        <v>0</v>
      </c>
      <c r="D501" s="84" t="s">
        <v>1589</v>
      </c>
      <c r="E501" s="84" t="b">
        <v>0</v>
      </c>
      <c r="F501" s="84" t="b">
        <v>0</v>
      </c>
      <c r="G501" s="84" t="b">
        <v>0</v>
      </c>
    </row>
    <row r="502" spans="1:7" ht="15">
      <c r="A502" s="84" t="s">
        <v>1723</v>
      </c>
      <c r="B502" s="84">
        <v>6</v>
      </c>
      <c r="C502" s="118">
        <v>0</v>
      </c>
      <c r="D502" s="84" t="s">
        <v>1589</v>
      </c>
      <c r="E502" s="84" t="b">
        <v>0</v>
      </c>
      <c r="F502" s="84" t="b">
        <v>0</v>
      </c>
      <c r="G502" s="84" t="b">
        <v>0</v>
      </c>
    </row>
    <row r="503" spans="1:7" ht="15">
      <c r="A503" s="84" t="s">
        <v>253</v>
      </c>
      <c r="B503" s="84">
        <v>5</v>
      </c>
      <c r="C503" s="118">
        <v>0.004124023231647126</v>
      </c>
      <c r="D503" s="84" t="s">
        <v>1589</v>
      </c>
      <c r="E503" s="84" t="b">
        <v>0</v>
      </c>
      <c r="F503" s="84" t="b">
        <v>0</v>
      </c>
      <c r="G503" s="84" t="b">
        <v>0</v>
      </c>
    </row>
    <row r="504" spans="1:7" ht="15">
      <c r="A504" s="84" t="s">
        <v>1724</v>
      </c>
      <c r="B504" s="84">
        <v>5</v>
      </c>
      <c r="C504" s="118">
        <v>0.004124023231647126</v>
      </c>
      <c r="D504" s="84" t="s">
        <v>1589</v>
      </c>
      <c r="E504" s="84" t="b">
        <v>0</v>
      </c>
      <c r="F504" s="84" t="b">
        <v>0</v>
      </c>
      <c r="G504" s="84" t="b">
        <v>0</v>
      </c>
    </row>
    <row r="505" spans="1:7" ht="15">
      <c r="A505" s="84" t="s">
        <v>247</v>
      </c>
      <c r="B505" s="84">
        <v>5</v>
      </c>
      <c r="C505" s="118">
        <v>0.004124023231647126</v>
      </c>
      <c r="D505" s="84" t="s">
        <v>1589</v>
      </c>
      <c r="E505" s="84" t="b">
        <v>0</v>
      </c>
      <c r="F505" s="84" t="b">
        <v>0</v>
      </c>
      <c r="G505" s="84" t="b">
        <v>0</v>
      </c>
    </row>
    <row r="506" spans="1:7" ht="15">
      <c r="A506" s="84" t="s">
        <v>2007</v>
      </c>
      <c r="B506" s="84">
        <v>4</v>
      </c>
      <c r="C506" s="118">
        <v>0.007337135793986718</v>
      </c>
      <c r="D506" s="84" t="s">
        <v>1589</v>
      </c>
      <c r="E506" s="84" t="b">
        <v>0</v>
      </c>
      <c r="F506" s="84" t="b">
        <v>0</v>
      </c>
      <c r="G506" s="84" t="b">
        <v>0</v>
      </c>
    </row>
    <row r="507" spans="1:7" ht="15">
      <c r="A507" s="84" t="s">
        <v>1704</v>
      </c>
      <c r="B507" s="84">
        <v>2</v>
      </c>
      <c r="C507" s="118">
        <v>0.009940026139992966</v>
      </c>
      <c r="D507" s="84" t="s">
        <v>1589</v>
      </c>
      <c r="E507" s="84" t="b">
        <v>0</v>
      </c>
      <c r="F507" s="84" t="b">
        <v>0</v>
      </c>
      <c r="G507" s="84" t="b">
        <v>0</v>
      </c>
    </row>
    <row r="508" spans="1:7" ht="15">
      <c r="A508" s="84" t="s">
        <v>1698</v>
      </c>
      <c r="B508" s="84">
        <v>2</v>
      </c>
      <c r="C508" s="118">
        <v>0.009940026139992966</v>
      </c>
      <c r="D508" s="84" t="s">
        <v>1589</v>
      </c>
      <c r="E508" s="84" t="b">
        <v>0</v>
      </c>
      <c r="F508" s="84" t="b">
        <v>0</v>
      </c>
      <c r="G508" s="84" t="b">
        <v>0</v>
      </c>
    </row>
    <row r="509" spans="1:7" ht="15">
      <c r="A509" s="84" t="s">
        <v>2055</v>
      </c>
      <c r="B509" s="84">
        <v>2</v>
      </c>
      <c r="C509" s="118">
        <v>0.009940026139992966</v>
      </c>
      <c r="D509" s="84" t="s">
        <v>1589</v>
      </c>
      <c r="E509" s="84" t="b">
        <v>0</v>
      </c>
      <c r="F509" s="84" t="b">
        <v>0</v>
      </c>
      <c r="G509" s="84" t="b">
        <v>0</v>
      </c>
    </row>
    <row r="510" spans="1:7" ht="15">
      <c r="A510" s="84" t="s">
        <v>1691</v>
      </c>
      <c r="B510" s="84">
        <v>2</v>
      </c>
      <c r="C510" s="118">
        <v>0.009940026139992966</v>
      </c>
      <c r="D510" s="84" t="s">
        <v>1589</v>
      </c>
      <c r="E510" s="84" t="b">
        <v>0</v>
      </c>
      <c r="F510" s="84" t="b">
        <v>0</v>
      </c>
      <c r="G510" s="84" t="b">
        <v>0</v>
      </c>
    </row>
    <row r="511" spans="1:7" ht="15">
      <c r="A511" s="84" t="s">
        <v>2138</v>
      </c>
      <c r="B511" s="84">
        <v>2</v>
      </c>
      <c r="C511" s="118">
        <v>0.009940026139992966</v>
      </c>
      <c r="D511" s="84" t="s">
        <v>1589</v>
      </c>
      <c r="E511" s="84" t="b">
        <v>0</v>
      </c>
      <c r="F511" s="84" t="b">
        <v>0</v>
      </c>
      <c r="G511" s="84" t="b">
        <v>0</v>
      </c>
    </row>
    <row r="512" spans="1:7" ht="15">
      <c r="A512" s="84" t="s">
        <v>2012</v>
      </c>
      <c r="B512" s="84">
        <v>2</v>
      </c>
      <c r="C512" s="118">
        <v>0.009940026139992966</v>
      </c>
      <c r="D512" s="84" t="s">
        <v>1589</v>
      </c>
      <c r="E512" s="84" t="b">
        <v>0</v>
      </c>
      <c r="F512" s="84" t="b">
        <v>0</v>
      </c>
      <c r="G512" s="84" t="b">
        <v>0</v>
      </c>
    </row>
    <row r="513" spans="1:7" ht="15">
      <c r="A513" s="84" t="s">
        <v>2139</v>
      </c>
      <c r="B513" s="84">
        <v>2</v>
      </c>
      <c r="C513" s="118">
        <v>0.009940026139992966</v>
      </c>
      <c r="D513" s="84" t="s">
        <v>1589</v>
      </c>
      <c r="E513" s="84" t="b">
        <v>0</v>
      </c>
      <c r="F513" s="84" t="b">
        <v>0</v>
      </c>
      <c r="G513" s="84" t="b">
        <v>0</v>
      </c>
    </row>
    <row r="514" spans="1:7" ht="15">
      <c r="A514" s="84" t="s">
        <v>2140</v>
      </c>
      <c r="B514" s="84">
        <v>2</v>
      </c>
      <c r="C514" s="118">
        <v>0.009940026139992966</v>
      </c>
      <c r="D514" s="84" t="s">
        <v>1589</v>
      </c>
      <c r="E514" s="84" t="b">
        <v>0</v>
      </c>
      <c r="F514" s="84" t="b">
        <v>0</v>
      </c>
      <c r="G514" s="84" t="b">
        <v>0</v>
      </c>
    </row>
    <row r="515" spans="1:7" ht="15">
      <c r="A515" s="84" t="s">
        <v>2141</v>
      </c>
      <c r="B515" s="84">
        <v>2</v>
      </c>
      <c r="C515" s="118">
        <v>0.009940026139992966</v>
      </c>
      <c r="D515" s="84" t="s">
        <v>1589</v>
      </c>
      <c r="E515" s="84" t="b">
        <v>0</v>
      </c>
      <c r="F515" s="84" t="b">
        <v>0</v>
      </c>
      <c r="G515" s="84" t="b">
        <v>0</v>
      </c>
    </row>
    <row r="516" spans="1:7" ht="15">
      <c r="A516" s="84" t="s">
        <v>2008</v>
      </c>
      <c r="B516" s="84">
        <v>2</v>
      </c>
      <c r="C516" s="118">
        <v>0.009940026139992966</v>
      </c>
      <c r="D516" s="84" t="s">
        <v>1589</v>
      </c>
      <c r="E516" s="84" t="b">
        <v>0</v>
      </c>
      <c r="F516" s="84" t="b">
        <v>0</v>
      </c>
      <c r="G516" s="84" t="b">
        <v>0</v>
      </c>
    </row>
    <row r="517" spans="1:7" ht="15">
      <c r="A517" s="84" t="s">
        <v>263</v>
      </c>
      <c r="B517" s="84">
        <v>3</v>
      </c>
      <c r="C517" s="118">
        <v>0</v>
      </c>
      <c r="D517" s="84" t="s">
        <v>1590</v>
      </c>
      <c r="E517" s="84" t="b">
        <v>0</v>
      </c>
      <c r="F517" s="84" t="b">
        <v>0</v>
      </c>
      <c r="G517" s="84" t="b">
        <v>0</v>
      </c>
    </row>
    <row r="518" spans="1:7" ht="15">
      <c r="A518" s="84" t="s">
        <v>453</v>
      </c>
      <c r="B518" s="84">
        <v>3</v>
      </c>
      <c r="C518" s="118">
        <v>0</v>
      </c>
      <c r="D518" s="84" t="s">
        <v>1590</v>
      </c>
      <c r="E518" s="84" t="b">
        <v>0</v>
      </c>
      <c r="F518" s="84" t="b">
        <v>0</v>
      </c>
      <c r="G518" s="84" t="b">
        <v>0</v>
      </c>
    </row>
    <row r="519" spans="1:7" ht="15">
      <c r="A519" s="84" t="s">
        <v>269</v>
      </c>
      <c r="B519" s="84">
        <v>2</v>
      </c>
      <c r="C519" s="118">
        <v>0</v>
      </c>
      <c r="D519" s="84" t="s">
        <v>1590</v>
      </c>
      <c r="E519" s="84" t="b">
        <v>0</v>
      </c>
      <c r="F519" s="84" t="b">
        <v>0</v>
      </c>
      <c r="G519" s="84" t="b">
        <v>0</v>
      </c>
    </row>
    <row r="520" spans="1:7" ht="15">
      <c r="A520" s="84" t="s">
        <v>268</v>
      </c>
      <c r="B520" s="84">
        <v>2</v>
      </c>
      <c r="C520" s="118">
        <v>0</v>
      </c>
      <c r="D520" s="84" t="s">
        <v>1590</v>
      </c>
      <c r="E520" s="84" t="b">
        <v>0</v>
      </c>
      <c r="F520" s="84" t="b">
        <v>0</v>
      </c>
      <c r="G520" s="84" t="b">
        <v>0</v>
      </c>
    </row>
    <row r="521" spans="1:7" ht="15">
      <c r="A521" s="84" t="s">
        <v>267</v>
      </c>
      <c r="B521" s="84">
        <v>2</v>
      </c>
      <c r="C521" s="118">
        <v>0</v>
      </c>
      <c r="D521" s="84" t="s">
        <v>1590</v>
      </c>
      <c r="E521" s="84" t="b">
        <v>0</v>
      </c>
      <c r="F521" s="84" t="b">
        <v>0</v>
      </c>
      <c r="G521" s="84" t="b">
        <v>0</v>
      </c>
    </row>
    <row r="522" spans="1:7" ht="15">
      <c r="A522" s="84" t="s">
        <v>253</v>
      </c>
      <c r="B522" s="84">
        <v>2</v>
      </c>
      <c r="C522" s="118">
        <v>0</v>
      </c>
      <c r="D522" s="84" t="s">
        <v>1590</v>
      </c>
      <c r="E522" s="84" t="b">
        <v>0</v>
      </c>
      <c r="F522" s="84" t="b">
        <v>0</v>
      </c>
      <c r="G522" s="84" t="b">
        <v>0</v>
      </c>
    </row>
    <row r="523" spans="1:7" ht="15">
      <c r="A523" s="84" t="s">
        <v>1726</v>
      </c>
      <c r="B523" s="84">
        <v>2</v>
      </c>
      <c r="C523" s="118">
        <v>0</v>
      </c>
      <c r="D523" s="84" t="s">
        <v>1590</v>
      </c>
      <c r="E523" s="84" t="b">
        <v>0</v>
      </c>
      <c r="F523" s="84" t="b">
        <v>0</v>
      </c>
      <c r="G523" s="84" t="b">
        <v>0</v>
      </c>
    </row>
    <row r="524" spans="1:7" ht="15">
      <c r="A524" s="84" t="s">
        <v>1690</v>
      </c>
      <c r="B524" s="84">
        <v>126</v>
      </c>
      <c r="C524" s="118">
        <v>0</v>
      </c>
      <c r="D524" s="84" t="s">
        <v>1591</v>
      </c>
      <c r="E524" s="84" t="b">
        <v>0</v>
      </c>
      <c r="F524" s="84" t="b">
        <v>0</v>
      </c>
      <c r="G524" s="84" t="b">
        <v>0</v>
      </c>
    </row>
    <row r="525" spans="1:7" ht="15">
      <c r="A525" s="84" t="s">
        <v>1728</v>
      </c>
      <c r="B525" s="84">
        <v>5</v>
      </c>
      <c r="C525" s="118">
        <v>0</v>
      </c>
      <c r="D525" s="84" t="s">
        <v>1591</v>
      </c>
      <c r="E525" s="84" t="b">
        <v>0</v>
      </c>
      <c r="F525" s="84" t="b">
        <v>0</v>
      </c>
      <c r="G525" s="84" t="b">
        <v>0</v>
      </c>
    </row>
    <row r="526" spans="1:7" ht="15">
      <c r="A526" s="84" t="s">
        <v>1729</v>
      </c>
      <c r="B526" s="84">
        <v>4</v>
      </c>
      <c r="C526" s="118">
        <v>0</v>
      </c>
      <c r="D526" s="84" t="s">
        <v>1591</v>
      </c>
      <c r="E526" s="84" t="b">
        <v>0</v>
      </c>
      <c r="F526" s="84" t="b">
        <v>0</v>
      </c>
      <c r="G526" s="84" t="b">
        <v>0</v>
      </c>
    </row>
    <row r="527" spans="1:7" ht="15">
      <c r="A527" s="84" t="s">
        <v>274</v>
      </c>
      <c r="B527" s="84">
        <v>2</v>
      </c>
      <c r="C527" s="118">
        <v>0</v>
      </c>
      <c r="D527" s="84" t="s">
        <v>1593</v>
      </c>
      <c r="E527" s="84" t="b">
        <v>0</v>
      </c>
      <c r="F527" s="84" t="b">
        <v>0</v>
      </c>
      <c r="G527" s="84" t="b">
        <v>0</v>
      </c>
    </row>
    <row r="528" spans="1:7" ht="15">
      <c r="A528" s="84" t="s">
        <v>1733</v>
      </c>
      <c r="B528" s="84">
        <v>2</v>
      </c>
      <c r="C528" s="118">
        <v>0</v>
      </c>
      <c r="D528" s="84" t="s">
        <v>1594</v>
      </c>
      <c r="E528" s="84" t="b">
        <v>0</v>
      </c>
      <c r="F528" s="84" t="b">
        <v>0</v>
      </c>
      <c r="G528" s="84" t="b">
        <v>0</v>
      </c>
    </row>
    <row r="529" spans="1:7" ht="15">
      <c r="A529" s="84" t="s">
        <v>1734</v>
      </c>
      <c r="B529" s="84">
        <v>2</v>
      </c>
      <c r="C529" s="118">
        <v>0</v>
      </c>
      <c r="D529" s="84" t="s">
        <v>1594</v>
      </c>
      <c r="E529" s="84" t="b">
        <v>0</v>
      </c>
      <c r="F529" s="84" t="b">
        <v>0</v>
      </c>
      <c r="G529" s="84" t="b">
        <v>0</v>
      </c>
    </row>
    <row r="530" spans="1:7" ht="15">
      <c r="A530" s="84" t="s">
        <v>1735</v>
      </c>
      <c r="B530" s="84">
        <v>2</v>
      </c>
      <c r="C530" s="118">
        <v>0</v>
      </c>
      <c r="D530" s="84" t="s">
        <v>1594</v>
      </c>
      <c r="E530" s="84" t="b">
        <v>0</v>
      </c>
      <c r="F530" s="84" t="b">
        <v>0</v>
      </c>
      <c r="G530" s="84" t="b">
        <v>0</v>
      </c>
    </row>
    <row r="531" spans="1:7" ht="15">
      <c r="A531" s="84" t="s">
        <v>1736</v>
      </c>
      <c r="B531" s="84">
        <v>2</v>
      </c>
      <c r="C531" s="118">
        <v>0</v>
      </c>
      <c r="D531" s="84" t="s">
        <v>1594</v>
      </c>
      <c r="E531" s="84" t="b">
        <v>0</v>
      </c>
      <c r="F531" s="84" t="b">
        <v>0</v>
      </c>
      <c r="G531" s="84" t="b">
        <v>0</v>
      </c>
    </row>
    <row r="532" spans="1:7" ht="15">
      <c r="A532" s="84" t="s">
        <v>1746</v>
      </c>
      <c r="B532" s="84">
        <v>2</v>
      </c>
      <c r="C532" s="118">
        <v>0</v>
      </c>
      <c r="D532" s="84" t="s">
        <v>1595</v>
      </c>
      <c r="E532" s="84" t="b">
        <v>0</v>
      </c>
      <c r="F532" s="84" t="b">
        <v>0</v>
      </c>
      <c r="G53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2019-11-15T16:01:46Z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