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Export Option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<sst xmlns="http://schemas.openxmlformats.org/spreadsheetml/2006/main" count="485" uniqueCount="368">
  <si>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</si>
  <si>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</si>
  <si>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</si>
  <si>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</si>
  <si>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</si>
  <si>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</si>
  <si>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</si>
  <si>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</si>
  <si>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</si>
  <si>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</si>
  <si>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</si>
  <si>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</si>
  <si>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</si>
  <si>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</si>
  <si>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</si>
  <si>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</si>
  <si>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</si>
  <si>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</si>
  <si>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</si>
  <si>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</si>
  <si>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</si>
  <si>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</si>
  <si>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</si>
  <si>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</si>
  <si>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</si>
  <si>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</si>
  <si>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</si>
  <si>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</si>
  <si>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</si>
  <si>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</si>
  <si>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</si>
  <si>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</si>
  <si>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</si>
  <si>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</si>
  <si>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</si>
  <si>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</si>
  <si>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</si>
  <si>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</si>
  <si>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</si>
  <si>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</si>
  <si>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</si>
  <si>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</si>
  <si>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</si>
  <si>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</si>
  <si>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</si>
  <si>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</si>
  <si>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</si>
  <si>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</si>
  <si>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</si>
  <si>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</si>
  <si>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</si>
  <si>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</si>
  <si>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</si>
  <si>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</si>
  <si>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</si>
  <si>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</si>
  <si>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</si>
  <si>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</si>
  <si>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</si>
  <si>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</si>
  <si>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</si>
  <si>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</si>
  <si>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</si>
  <si>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</si>
  <si>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</si>
  <si>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</si>
  <si>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</si>
  <si>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</si>
  <si>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</si>
  <si>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</si>
  <si>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</si>
  <si>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</si>
  <si>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</si>
  <si>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</si>
  <si>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</si>
  <si>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</si>
  <si>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</si>
  <si>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</si>
  <si>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</si>
  <si>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</si>
  <si>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</si>
  <si>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</si>
  <si>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</si>
  <si>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</si>
  <si>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</si>
  <si>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</si>
  <si>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</si>
  <si>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</si>
  <si>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</si>
  <si>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</si>
  <si>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</si>
  <si>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</si>
  <si>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</si>
  <si>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</si>
  <si>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</si>
  <si>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</si>
  <si>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</si>
  <si>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</si>
  <si>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</si>
  <si>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</si>
  <si>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</si>
  <si>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</si>
  <si>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</si>
  <si>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</si>
  <si>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</si>
  <si>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</si>
  <si>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</si>
  <si>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</si>
  <si>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</si>
  <si>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</si>
  <si>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</si>
  <si>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</si>
  <si>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</si>
  <si>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</si>
  <si>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</si>
  <si>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</si>
  <si>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</si>
  <si>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</si>
  <si>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</si>
  <si>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</si>
  <si>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</si>
  <si>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</si>
  <si>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</si>
  <si>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</si>
  <si>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</si>
  <si>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</si>
  <si>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</si>
  <si>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</si>
  <si>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</si>
  <si>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</si>
  <si>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</si>
  <si>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</si>
  <si>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</si>
  <si>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</si>
  <si>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</si>
  <si>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</si>
  <si>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</si>
  <si>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</si>
  <si>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</si>
  <si>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</si>
  <si>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</si>
  <si>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</si>
  <si>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</si>
  <si>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</si>
  <si>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</si>
  <si>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</si>
  <si>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</si>
  <si>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</si>
  <si>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</si>
  <si>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</si>
  <si>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</si>
  <si>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</si>
  <si>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</si>
  <si>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</si>
  <si>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</si>
  <si>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</si>
  <si>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</si>
  <si>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</si>
  <si>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</si>
  <si>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</si>
  <si>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</si>
  <si>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</si>
  <si>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</si>
  <si>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</si>
  <si>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</si>
  <si>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</si>
  <si>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</si>
  <si>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</si>
  <si>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</si>
  <si>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</si>
  <si>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</si>
  <si>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</si>
  <si>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</si>
  <si>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</si>
  <si>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</si>
  <si>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</si>
  <si>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</si>
  <si>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</si>
  <si>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</si>
  <si>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</si>
  <si>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</si>
  <si>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</si>
  <si>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</si>
  <si>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</si>
  <si>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</si>
  <si>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</si>
  <si>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</si>
  <si>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</si>
  <si>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</si>
  <si>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</si>
  <si>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</si>
  <si>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</si>
  <si>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</si>
  <si>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</si>
  <si>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</si>
  <si>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</si>
  <si>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</si>
  <si>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</si>
  <si>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</si>
  <si>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</si>
  <si>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</si>
  <si>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</si>
  <si>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</si>
  <si>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</si>
  <si>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</si>
  <si>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</si>
  <si>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</si>
  <si>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</si>
  <si>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</si>
  <si>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</si>
  <si>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</si>
  <si>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</si>
  <si>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</si>
  <si>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</si>
  <si>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</si>
  <si>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</si>
  <si>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</si>
  <si>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</si>
  <si>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</si>
  <si>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</si>
  <si>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</si>
  <si>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</si>
  <si>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</si>
  <si>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</si>
  <si>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</si>
  <si>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</si>
  <si>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</si>
  <si>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</si>
  <si>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</si>
  <si>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</si>
  <si>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</si>
  <si>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</si>
  <si>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</si>
  <si>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</si>
  <si>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&lt;value&gt;https://gijn.org/&lt;/value&gt;
      &lt;/setting&gt;
      &lt;setting name="Hashtag" serializeAs="String"&gt;
        &lt;value&gt;#ddj OR (data journalism)&lt;/value&gt;
      &lt;/setting&gt;
      &lt;setting name="BrandURL" serializeAs="String"&gt;
        &lt;value&gt;https://gijn.org/&lt;/value&gt;
      &lt;/setting&gt;
      &lt;setting name="ActionLabel" serializeAs="String"&gt;
        &lt;value&gt;Follow @gijn on Twitter for more on investigative and data journalism&lt;/value&gt;
      &lt;/setting&gt;
      &lt;setting name="ActionURL" serializeAs="String"&gt;
        &lt;value&gt;https://twitter.com/gijn&lt;/value&gt;
      &lt;/setting&gt;
      &lt;setting name="BrandLogo" serializeAs="String"&gt;
        &lt;value&gt;https://gijn.org/wp-content/uploads/2012/12/gijn-11701.png&lt;/value&gt;
      &lt;/setting&gt;
    &lt;/ExportDataUserSettings&gt;
    &lt;PlugInUserSettings&gt;
      &lt;setting name="PlugInFolderPath" serializeAs="String"&gt;
       </t>
  </si>
  <si>
    <t>Workbook Settings 2</t>
  </si>
  <si>
    <t xml:space="preserve"> &lt;value&gt;C:\Program Files (x86)\Social Media Research Foundation\NodeXL Excel Template\PlugIns&lt;/value&gt;
      &lt;/setting&gt;
    &lt;/PlugInUserSettings&gt;
    &lt;ExportToNodeXLGraphGalleryUserSettings&gt;
      &lt;setting name="SpaceDelimitedTags" serializeAs="String"&gt;
        &lt;value&gt;#ddj OR (data journalism)&lt;/value&gt;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t>
  </si>
  <si>
    <t>Workbook Settings 3</t>
  </si>
  <si>
    <t>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t>
  </si>
  <si>
    <t>Workbook Settings 4</t>
  </si>
  <si>
    <t>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&lt;value&gt;eunice.au@gijn.org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</si>
  <si>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Workbook Settings 5</t>
  </si>
  <si>
    <t xml:space="preserve">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t>
  </si>
  <si>
    <t>Workbook Settings 6</t>
  </si>
  <si>
    <t>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t>
  </si>
  <si>
    <t>Workbook Settings 7</t>
  </si>
  <si>
    <t>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t>
  </si>
  <si>
    <t>Workbook Settings 8</t>
  </si>
  <si>
    <t>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t>
  </si>
  <si>
    <t>Workbook Settings 9</t>
  </si>
  <si>
    <t>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t>
  </si>
  <si>
    <t>Workbook Settings 10</t>
  </si>
  <si>
    <t>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t>
  </si>
  <si>
    <t>Workbook Settings 11</t>
  </si>
  <si>
    <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t>
  </si>
  <si>
    <t>Workbook Settings 12</t>
  </si>
  <si>
    <t>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t>
  </si>
  <si>
    <t>Workbook Settings 13</t>
  </si>
  <si>
    <t>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t>
  </si>
  <si>
    <t>Workbook Settings 14</t>
  </si>
  <si>
    <t>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t>
  </si>
  <si>
    <t>Workbook Settings 15</t>
  </si>
  <si>
    <t>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
  </si>
  <si>
    <t>Workbook Settings 16</t>
  </si>
  <si>
    <t>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t>
  </si>
  <si>
    <t>Workbook Settings 17</t>
  </si>
  <si>
    <t xml:space="preserve">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t>
  </si>
  <si>
    <t>Workbook Settings 18</t>
  </si>
  <si>
    <t xml:space="preserve">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</si>
  <si>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</si>
  <si>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</si>
  <si>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</si>
  <si>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</si>
  <si>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</si>
  <si>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</si>
  <si>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</si>
  <si>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</si>
  <si>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</si>
  <si>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</si>
  <si>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</si>
  <si>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</si>
  <si>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</si>
  <si>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</si>
  <si>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</si>
  <si>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</si>
  <si>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</si>
  <si>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</si>
  <si>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</si>
  <si>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</si>
  <si>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</si>
  <si>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</si>
  <si>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</si>
  <si>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</si>
  <si>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</si>
  <si>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</si>
  <si>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</si>
  <si>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</si>
  <si>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</si>
  <si>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</si>
  <si>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</si>
  <si>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</si>
  <si>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</si>
  <si>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</si>
  <si>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</si>
  <si>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</si>
  <si>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</si>
  <si>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</si>
  <si>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</si>
  <si>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</si>
  <si>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</si>
  <si>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</si>
  <si>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</si>
  <si>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</si>
  <si>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</si>
  <si>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</si>
  <si>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</si>
  <si>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</si>
  <si>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</si>
  <si>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</si>
  <si>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</si>
  <si>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</si>
  <si>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</si>
  <si>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</si>
  <si>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</si>
  <si>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</si>
  <si>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</si>
  <si>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</si>
  <si>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</si>
  <si>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</si>
  <si>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</si>
  <si>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</si>
  <si>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</si>
  <si>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</si>
  <si>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</si>
  <si>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</si>
  <si>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</si>
  <si>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</si>
  <si>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</si>
  <si>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</si>
  <si>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</si>
  <si>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</si>
  <si>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</si>
  <si>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</si>
  <si>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</si>
  <si>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</si>
  <si>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</si>
  <si>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</si>
  <si>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</si>
  <si>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</si>
  <si>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</si>
  <si>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</si>
  <si>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1.0.1.421</t>
  </si>
  <si>
    <t>Key</t>
  </si>
  <si>
    <t>Action Label</t>
  </si>
  <si>
    <t>Action URL</t>
  </si>
  <si>
    <t>Brand Logo</t>
  </si>
  <si>
    <t>Brand URL</t>
  </si>
  <si>
    <t>Hashtag</t>
  </si>
  <si>
    <t>URL</t>
  </si>
  <si>
    <t>Follow @gijn on Twitter for more on investigative and data journalism</t>
  </si>
  <si>
    <t>https://twitter.com/gijn</t>
  </si>
  <si>
    <t>https://gijn.org/wp-content/uploads/2012/12/gijn-11701.png</t>
  </si>
  <si>
    <t>https://gijn.org/</t>
  </si>
  <si>
    <t>#ddj OR (data journalism)</t>
  </si>
  <si>
    <t>Top 10 Vertices, Ranked by Betweenness Centrality</t>
  </si>
  <si>
    <t>Autofill Workbook Results</t>
  </si>
  <si>
    <t>▓0▓0▓0▓True▓Black▓Black▓▓▓0▓0▓0▓0▓0▓False▓▓0▓0▓0▓0▓0▓False▓▓0▓0▓0▓True▓Black▓Black▓▓▓0▓0▓0▓0▓0▓False▓▓0▓0▓0▓0▓0▓False▓▓0▓0▓0▓0▓0▓False▓▓0▓0▓0▓0▓0▓False</t>
  </si>
  <si>
    <t>GraphSource░GraphServerTwitterSearch▓GraphTerm░#ddj OR (data journalism)▓ImportDescription░The graph represents a network of 0 Twitter users whose tweets in the requested range contained "#ddj OR (data journalism)", or who was replied to or mentioned in those tweets.  The network was obtained from the NodeXL Graph Server on Monday, 11 November 2019 at 19:31 UTC.
The requested date range was from Monday, 04 November 2019 at 00:00 UTC through Monday, 11 November 2019 at 00:00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</si>
</sst>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70">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numFmt numFmtId="167" formatCode="0.00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9" formatCode="General"/>
    </dxf>
    <dxf>
      <font>
        <b val="0"/>
        <i val="0"/>
        <u val="none"/>
        <strike val="0"/>
        <sz val="11"/>
        <name val="Calibri"/>
        <color theme="1"/>
        <condense val="0"/>
        <extend val="0"/>
      </font>
      <numFmt numFmtId="179" formatCode="General"/>
    </dxf>
    <dxf>
      <numFmt numFmtId="177" formatCode="@"/>
    </dxf>
    <dxf>
      <font>
        <b val="0"/>
        <i val="0"/>
        <u val="none"/>
        <strike val="0"/>
        <sz val="11"/>
        <name val="Calibri"/>
        <color theme="1"/>
        <condense val="0"/>
        <extend val="0"/>
      </font>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69"/>
      <tableStyleElement type="headerRow" dxfId="268"/>
    </tableStyle>
    <tableStyle name="NodeXL Table" pivot="0" count="1">
      <tableStyleElement type="headerRow" dxfId="2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7551045"/>
        <c:axId val="2415086"/>
      </c:barChart>
      <c:catAx>
        <c:axId val="375510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15086"/>
        <c:crosses val="autoZero"/>
        <c:auto val="1"/>
        <c:lblOffset val="100"/>
        <c:noMultiLvlLbl val="0"/>
      </c:catAx>
      <c:valAx>
        <c:axId val="2415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510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1735775"/>
        <c:axId val="61404248"/>
      </c:barChart>
      <c:catAx>
        <c:axId val="217357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404248"/>
        <c:crosses val="autoZero"/>
        <c:auto val="1"/>
        <c:lblOffset val="100"/>
        <c:noMultiLvlLbl val="0"/>
      </c:catAx>
      <c:valAx>
        <c:axId val="614042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357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5767321"/>
        <c:axId val="7688162"/>
      </c:barChart>
      <c:catAx>
        <c:axId val="157673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688162"/>
        <c:crosses val="autoZero"/>
        <c:auto val="1"/>
        <c:lblOffset val="100"/>
        <c:noMultiLvlLbl val="0"/>
      </c:catAx>
      <c:valAx>
        <c:axId val="76881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673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084595"/>
        <c:axId val="18761356"/>
      </c:barChart>
      <c:catAx>
        <c:axId val="20845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761356"/>
        <c:crosses val="autoZero"/>
        <c:auto val="1"/>
        <c:lblOffset val="100"/>
        <c:noMultiLvlLbl val="0"/>
      </c:catAx>
      <c:valAx>
        <c:axId val="18761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4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4634477"/>
        <c:axId val="43274838"/>
      </c:barChart>
      <c:catAx>
        <c:axId val="346344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274838"/>
        <c:crosses val="autoZero"/>
        <c:auto val="1"/>
        <c:lblOffset val="100"/>
        <c:noMultiLvlLbl val="0"/>
      </c:catAx>
      <c:valAx>
        <c:axId val="43274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344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3929223"/>
        <c:axId val="15600960"/>
      </c:barChart>
      <c:catAx>
        <c:axId val="5392922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600960"/>
        <c:crosses val="autoZero"/>
        <c:auto val="1"/>
        <c:lblOffset val="100"/>
        <c:noMultiLvlLbl val="0"/>
      </c:catAx>
      <c:valAx>
        <c:axId val="15600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292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190913"/>
        <c:axId val="55718218"/>
      </c:barChart>
      <c:catAx>
        <c:axId val="61909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718218"/>
        <c:crosses val="autoZero"/>
        <c:auto val="1"/>
        <c:lblOffset val="100"/>
        <c:noMultiLvlLbl val="0"/>
      </c:catAx>
      <c:valAx>
        <c:axId val="55718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0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1701915"/>
        <c:axId val="16881780"/>
      </c:barChart>
      <c:catAx>
        <c:axId val="317019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881780"/>
        <c:crosses val="autoZero"/>
        <c:auto val="1"/>
        <c:lblOffset val="100"/>
        <c:noMultiLvlLbl val="0"/>
      </c:catAx>
      <c:valAx>
        <c:axId val="16881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019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7718293"/>
        <c:axId val="25246910"/>
      </c:barChart>
      <c:catAx>
        <c:axId val="17718293"/>
        <c:scaling>
          <c:orientation val="minMax"/>
        </c:scaling>
        <c:axPos val="b"/>
        <c:delete val="1"/>
        <c:majorTickMark val="out"/>
        <c:minorTickMark val="none"/>
        <c:tickLblPos val="none"/>
        <c:crossAx val="25246910"/>
        <c:crosses val="autoZero"/>
        <c:auto val="1"/>
        <c:lblOffset val="100"/>
        <c:noMultiLvlLbl val="0"/>
      </c:catAx>
      <c:valAx>
        <c:axId val="25246910"/>
        <c:scaling>
          <c:orientation val="minMax"/>
        </c:scaling>
        <c:axPos val="l"/>
        <c:delete val="1"/>
        <c:majorTickMark val="out"/>
        <c:minorTickMark val="none"/>
        <c:tickLblPos val="none"/>
        <c:crossAx val="177182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3" totalsRowShown="0" headerRowDxfId="266" dataDxfId="265">
  <autoFilter ref="A2:BL3"/>
  <tableColumns count="64">
    <tableColumn id="1" name="Vertex 1" dataDxfId="264"/>
    <tableColumn id="2" name="Vertex 2" dataDxfId="263"/>
    <tableColumn id="3" name="Color" dataDxfId="262"/>
    <tableColumn id="4" name="Width" dataDxfId="261"/>
    <tableColumn id="11" name="Style" dataDxfId="260"/>
    <tableColumn id="5" name="Opacity" dataDxfId="259"/>
    <tableColumn id="6" name="Visibility" dataDxfId="258"/>
    <tableColumn id="10" name="Label" dataDxfId="257"/>
    <tableColumn id="12" name="Label Text Color" dataDxfId="256"/>
    <tableColumn id="13" name="Label Font Size" dataDxfId="255"/>
    <tableColumn id="14" name="Reciprocated?" dataDxfId="122"/>
    <tableColumn id="7" name="ID" dataDxfId="254"/>
    <tableColumn id="9" name="Dynamic Filter" dataDxfId="253"/>
    <tableColumn id="8" name="Add Your Own Columns Here" dataDxfId="252"/>
    <tableColumn id="15" name="Relationship" dataDxfId="251"/>
    <tableColumn id="16" name="Relationship Date (UTC)" dataDxfId="250"/>
    <tableColumn id="17" name="Tweet" dataDxfId="249"/>
    <tableColumn id="18" name="URLs in Tweet" dataDxfId="248"/>
    <tableColumn id="19" name="Domains in Tweet" dataDxfId="247"/>
    <tableColumn id="20" name="Hashtags in Tweet" dataDxfId="246"/>
    <tableColumn id="21" name="Media in Tweet" dataDxfId="245"/>
    <tableColumn id="22" name="Tweet Image File" dataDxfId="244"/>
    <tableColumn id="23" name="Tweet Date (UTC)" dataDxfId="243"/>
    <tableColumn id="24" name="Twitter Page for Tweet" dataDxfId="242"/>
    <tableColumn id="25" name="Latitude" dataDxfId="241"/>
    <tableColumn id="26" name="Longitude" dataDxfId="240"/>
    <tableColumn id="27" name="Imported ID" dataDxfId="239"/>
    <tableColumn id="28" name="In-Reply-To Tweet ID" dataDxfId="238"/>
    <tableColumn id="29" name="Favorited" dataDxfId="237"/>
    <tableColumn id="30" name="Favorite Count" dataDxfId="236"/>
    <tableColumn id="31" name="In-Reply-To User ID" dataDxfId="235"/>
    <tableColumn id="32" name="Is Quote Status" dataDxfId="234"/>
    <tableColumn id="33" name="Language" dataDxfId="233"/>
    <tableColumn id="34" name="Possibly Sensitive" dataDxfId="232"/>
    <tableColumn id="35" name="Quoted Status ID" dataDxfId="231"/>
    <tableColumn id="36" name="Retweeted" dataDxfId="230"/>
    <tableColumn id="37" name="Retweet Count" dataDxfId="229"/>
    <tableColumn id="38" name="Retweet ID" dataDxfId="228"/>
    <tableColumn id="39" name="Source" dataDxfId="227"/>
    <tableColumn id="40" name="Truncated" dataDxfId="226"/>
    <tableColumn id="41" name="Unified Twitter ID" dataDxfId="225"/>
    <tableColumn id="42" name="Imported Tweet Type" dataDxfId="224"/>
    <tableColumn id="43" name="Added By Extended Analysis" dataDxfId="223"/>
    <tableColumn id="44" name="Corrected By Extended Analysis" dataDxfId="222"/>
    <tableColumn id="45" name="Place Bounding Box" dataDxfId="221"/>
    <tableColumn id="46" name="Place Country" dataDxfId="220"/>
    <tableColumn id="47" name="Place Country Code" dataDxfId="219"/>
    <tableColumn id="48" name="Place Full Name" dataDxfId="218"/>
    <tableColumn id="49" name="Place ID" dataDxfId="217"/>
    <tableColumn id="50" name="Place Name" dataDxfId="216"/>
    <tableColumn id="51" name="Place Type" dataDxfId="215"/>
    <tableColumn id="52" name="Place URL" dataDxfId="214"/>
    <tableColumn id="53" name="Edge Weight"/>
    <tableColumn id="54" name="Vertex 1 Group" dataDxfId="123">
      <calculatedColumnFormula>REPLACE(INDEX(GroupVertices[Group], MATCH(Edges[[#This Row],[Vertex 1]],GroupVertices[Vertex],0)),1,1,"")</calculatedColumnFormula>
    </tableColumn>
    <tableColumn id="55" name="Vertex 2 Group" dataDxfId="48">
      <calculatedColumnFormula>REPLACE(INDEX(GroupVertices[Group], MATCH(Edges[[#This Row],[Vertex 2]],GroupVertices[Vertex],0)),1,1,"")</calculatedColumnFormula>
    </tableColumn>
    <tableColumn id="56" name="Sentiment List #1: Positive Word Count" dataDxfId="47"/>
    <tableColumn id="57" name="Sentiment List #1: Positive Word Percentage (%)" dataDxfId="46"/>
    <tableColumn id="58" name="Sentiment List #2: Negative Word Count" dataDxfId="45"/>
    <tableColumn id="59" name="Sentiment List #2: Negative Word Percentage (%)" dataDxfId="44"/>
    <tableColumn id="60" name="Sentiment List #3: Angry/Violent Word Count" dataDxfId="43"/>
    <tableColumn id="61" name="Sentiment List #3: Angry/Violent Word Percentage (%)" dataDxfId="42"/>
    <tableColumn id="62" name="Non-categorized Word Count" dataDxfId="41"/>
    <tableColumn id="63" name="Non-categorized Word Percentage (%)" dataDxfId="40"/>
    <tableColumn id="64" name="Edge Content Word Count" dataDxfId="3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3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21" dataDxfId="120">
  <autoFilter ref="A1:B2"/>
  <tableColumns count="2">
    <tableColumn id="1" name="Top URLs in Tweet in Entire Graph" dataDxfId="119"/>
    <tableColumn id="2" name="Entire Graph Count" dataDxfId="11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16" dataDxfId="115">
  <autoFilter ref="A4:B5"/>
  <tableColumns count="2">
    <tableColumn id="1" name="Top Domains in Tweet in Entire Graph" dataDxfId="114"/>
    <tableColumn id="2" name="Entire Graph Count" dataDxfId="11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11" dataDxfId="110">
  <autoFilter ref="A7:B8"/>
  <tableColumns count="2">
    <tableColumn id="1" name="Top Hashtags in Tweet in Entire Graph" dataDxfId="109"/>
    <tableColumn id="2" name="Entire Graph Count" dataDxfId="1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06" dataDxfId="105">
  <autoFilter ref="A10:B15"/>
  <tableColumns count="2">
    <tableColumn id="1" name="Top Words in Tweet in Entire Graph" dataDxfId="104"/>
    <tableColumn id="2" name="Entire Graph Count" dataDxfId="10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01" dataDxfId="100">
  <autoFilter ref="A18:B19"/>
  <tableColumns count="2">
    <tableColumn id="1" name="Top Word Pairs in Tweet in Entire Graph" dataDxfId="99"/>
    <tableColumn id="2" name="Entire Graph Count" dataDxfId="9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96" dataDxfId="95">
  <autoFilter ref="A21:B22"/>
  <tableColumns count="2">
    <tableColumn id="1" name="Top Replied-To in Entire Graph" dataDxfId="94"/>
    <tableColumn id="2" name="Entire Graph Count" dataDxfId="9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92" dataDxfId="91">
  <autoFilter ref="A24:B25"/>
  <tableColumns count="2">
    <tableColumn id="1" name="Top Mentioned in Entire Graph" dataDxfId="90"/>
    <tableColumn id="2" name="Entire Graph Count" dataDxfId="8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86" dataDxfId="85">
  <autoFilter ref="A27:B28"/>
  <tableColumns count="2">
    <tableColumn id="1" name="Top Tweeters in Entire Graph" dataDxfId="84"/>
    <tableColumn id="2" name="Entire Graph Count" dataDxfId="8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71" dataDxfId="70">
  <autoFilter ref="A1:G6"/>
  <tableColumns count="7">
    <tableColumn id="1" name="Word" dataDxfId="69"/>
    <tableColumn id="2" name="Count" dataDxfId="68"/>
    <tableColumn id="3" name="Salience" dataDxfId="67"/>
    <tableColumn id="4" name="Group" dataDxfId="66"/>
    <tableColumn id="5" name="Word on Sentiment List #1: Positive" dataDxfId="65"/>
    <tableColumn id="6" name="Word on Sentiment List #2: Negative" dataDxfId="64"/>
    <tableColumn id="7" name="Word on Sentiment List #3: Angry/Violent" dataDxfId="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13" dataDxfId="212">
  <autoFilter ref="A2:BS3"/>
  <tableColumns count="71">
    <tableColumn id="1" name="Vertex" dataDxfId="211"/>
    <tableColumn id="2" name="Color" dataDxfId="210"/>
    <tableColumn id="5" name="Shape" dataDxfId="209"/>
    <tableColumn id="6" name="Size" dataDxfId="208"/>
    <tableColumn id="4" name="Opacity" dataDxfId="207"/>
    <tableColumn id="7" name="Image File" dataDxfId="206"/>
    <tableColumn id="3" name="Visibility" dataDxfId="205"/>
    <tableColumn id="10" name="Label" dataDxfId="204"/>
    <tableColumn id="16" name="Label Fill Color" dataDxfId="203"/>
    <tableColumn id="9" name="Label Position" dataDxfId="202"/>
    <tableColumn id="8" name="Tooltip" dataDxfId="201"/>
    <tableColumn id="18" name="Layout Order" dataDxfId="200"/>
    <tableColumn id="13" name="X" dataDxfId="199"/>
    <tableColumn id="14" name="Y" dataDxfId="198"/>
    <tableColumn id="12" name="Locked?" dataDxfId="197"/>
    <tableColumn id="19" name="Polar R" dataDxfId="196"/>
    <tableColumn id="20" name="Polar Angle" dataDxfId="195"/>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194"/>
    <tableColumn id="28" name="Dynamic Filter" dataDxfId="193"/>
    <tableColumn id="17" name="Add Your Own Columns Here" dataDxfId="192"/>
    <tableColumn id="30" name="Name" dataDxfId="191"/>
    <tableColumn id="31" name="Followed" dataDxfId="190"/>
    <tableColumn id="32" name="Followers" dataDxfId="189"/>
    <tableColumn id="33" name="Tweets" dataDxfId="188"/>
    <tableColumn id="34" name="Favorites" dataDxfId="187"/>
    <tableColumn id="35" name="Time Zone UTC Offset (Seconds)" dataDxfId="186"/>
    <tableColumn id="36" name="Description" dataDxfId="185"/>
    <tableColumn id="37" name="Location" dataDxfId="184"/>
    <tableColumn id="38" name="Web" dataDxfId="183"/>
    <tableColumn id="39" name="Time Zone" dataDxfId="182"/>
    <tableColumn id="40" name="Joined Twitter Date (UTC)" dataDxfId="181"/>
    <tableColumn id="41" name="Profile Banner Url" dataDxfId="180"/>
    <tableColumn id="42" name="Default Profile" dataDxfId="179"/>
    <tableColumn id="43" name="Default Profile Image" dataDxfId="178"/>
    <tableColumn id="44" name="Geo Enabled" dataDxfId="177"/>
    <tableColumn id="45" name="Language" dataDxfId="176"/>
    <tableColumn id="46" name="Listed Count" dataDxfId="175"/>
    <tableColumn id="47" name="Profile Background Image Url" dataDxfId="174"/>
    <tableColumn id="48" name="Verified" dataDxfId="173"/>
    <tableColumn id="49" name="Custom Menu Item Text" dataDxfId="172"/>
    <tableColumn id="50" name="Custom Menu Item Action" dataDxfId="171"/>
    <tableColumn id="51" name="Tweeted Search Term?" dataDxfId="124"/>
    <tableColumn id="52" name="Vertex Group" dataDxfId="81">
      <calculatedColumnFormula>REPLACE(INDEX(GroupVertices[Group], MATCH(Vertices[[#This Row],[Vertex]],GroupVertices[Vertex],0)),1,1,"")</calculatedColumnFormula>
    </tableColumn>
    <tableColumn id="53" name="Top URLs in Tweet by Count" dataDxfId="80"/>
    <tableColumn id="54" name="Top URLs in Tweet by Salience" dataDxfId="79"/>
    <tableColumn id="55" name="Top Domains in Tweet by Count" dataDxfId="78"/>
    <tableColumn id="56" name="Top Domains in Tweet by Salience" dataDxfId="77"/>
    <tableColumn id="57" name="Top Hashtags in Tweet by Count" dataDxfId="76"/>
    <tableColumn id="58" name="Top Hashtags in Tweet by Salience" dataDxfId="75"/>
    <tableColumn id="59" name="Top Words in Tweet by Count" dataDxfId="74"/>
    <tableColumn id="60" name="Top Words in Tweet by Salience" dataDxfId="73"/>
    <tableColumn id="61" name="Top Word Pairs in Tweet by Count" dataDxfId="72"/>
    <tableColumn id="62" name="Top Word Pairs in Tweet by Salience" dataDxfId="38"/>
    <tableColumn id="63" name="Sentiment List #1: Positive Word Count" dataDxfId="37"/>
    <tableColumn id="64" name="Sentiment List #1: Positive Word Percentage (%)" dataDxfId="36"/>
    <tableColumn id="65" name="Sentiment List #2: Negative Word Count" dataDxfId="35"/>
    <tableColumn id="66" name="Sentiment List #2: Negative Word Percentage (%)" dataDxfId="34"/>
    <tableColumn id="67" name="Sentiment List #3: Angry/Violent Word Count" dataDxfId="33"/>
    <tableColumn id="68" name="Sentiment List #3: Angry/Violent Word Percentage (%)" dataDxfId="32"/>
    <tableColumn id="69" name="Non-categorized Word Count" dataDxfId="31"/>
    <tableColumn id="70" name="Non-categorized Word Percentage (%)" dataDxfId="30"/>
    <tableColumn id="71" name="Vertex Content Word Count" dataDxfId="2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62" dataDxfId="61">
  <autoFilter ref="A1:L2"/>
  <tableColumns count="12">
    <tableColumn id="1" name="Word 1" dataDxfId="60"/>
    <tableColumn id="2" name="Word 2" dataDxfId="59"/>
    <tableColumn id="3" name="Count" dataDxfId="58"/>
    <tableColumn id="4" name="Salience" dataDxfId="57"/>
    <tableColumn id="5" name="Mutual Information" dataDxfId="56"/>
    <tableColumn id="6" name="Group" dataDxfId="55"/>
    <tableColumn id="7" name="Word1 on Sentiment List #1: Positive" dataDxfId="54"/>
    <tableColumn id="8" name="Word1 on Sentiment List #2: Negative" dataDxfId="53"/>
    <tableColumn id="9" name="Word1 on Sentiment List #3: Angry/Violent" dataDxfId="52"/>
    <tableColumn id="10" name="Word2 on Sentiment List #1: Positive" dataDxfId="51"/>
    <tableColumn id="11" name="Word2 on Sentiment List #2: Negative" dataDxfId="50"/>
    <tableColumn id="12" name="Word2 on Sentiment List #3: Angry/Violent" dataDxfId="49"/>
  </tableColumns>
  <tableStyleInfo name="NodeXL Table" showFirstColumn="0" showLastColumn="0" showRowStripes="1" showColumnStripes="0"/>
</table>
</file>

<file path=xl/tables/table21.xml><?xml version="1.0" encoding="utf-8"?>
<table xmlns="http://schemas.openxmlformats.org/spreadsheetml/2006/main" id="21"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2" totalsRowShown="0" headerRowDxfId="5" dataDxfId="4">
  <autoFilter ref="A1:B2"/>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170">
  <autoFilter ref="A2:AO3"/>
  <tableColumns count="41">
    <tableColumn id="1" name="Group" dataDxfId="130"/>
    <tableColumn id="2" name="Vertex Color" dataDxfId="129"/>
    <tableColumn id="3" name="Vertex Shape" dataDxfId="128"/>
    <tableColumn id="22" name="Visibility" dataDxfId="169"/>
    <tableColumn id="4" name="Collapsed?"/>
    <tableColumn id="18" name="Label" dataDxfId="168"/>
    <tableColumn id="20" name="Collapsed X"/>
    <tableColumn id="21" name="Collapsed Y"/>
    <tableColumn id="6" name="ID" dataDxfId="167"/>
    <tableColumn id="19" name="Collapsed Properties" dataDxfId="166"/>
    <tableColumn id="5" name="Vertices" dataDxfId="165"/>
    <tableColumn id="7" name="Unique Edges" dataDxfId="164"/>
    <tableColumn id="8" name="Edges With Duplicates" dataDxfId="163"/>
    <tableColumn id="9" name="Total Edges" dataDxfId="162"/>
    <tableColumn id="10" name="Self-Loops" dataDxfId="161"/>
    <tableColumn id="24" name="Reciprocated Vertex Pair Ratio" dataDxfId="160"/>
    <tableColumn id="25" name="Reciprocated Edge Ratio" dataDxfId="159"/>
    <tableColumn id="11" name="Connected Components" dataDxfId="158"/>
    <tableColumn id="12" name="Single-Vertex Connected Components" dataDxfId="157"/>
    <tableColumn id="13" name="Maximum Vertices in a Connected Component" dataDxfId="156"/>
    <tableColumn id="14" name="Maximum Edges in a Connected Component" dataDxfId="155"/>
    <tableColumn id="15" name="Maximum Geodesic Distance (Diameter)" dataDxfId="154"/>
    <tableColumn id="16" name="Average Geodesic Distance" dataDxfId="153"/>
    <tableColumn id="17" name="Graph Density" dataDxfId="117"/>
    <tableColumn id="23" name="Top URLs in Tweet" dataDxfId="112"/>
    <tableColumn id="26" name="Top Domains in Tweet" dataDxfId="107"/>
    <tableColumn id="27" name="Top Hashtags in Tweet" dataDxfId="102"/>
    <tableColumn id="28" name="Top Words in Tweet" dataDxfId="97"/>
    <tableColumn id="29" name="Top Word Pairs in Tweet" dataDxfId="88"/>
    <tableColumn id="30" name="Top Replied-To in Tweet" dataDxfId="87"/>
    <tableColumn id="31" name="Top Mentioned in Tweet" dataDxfId="82"/>
    <tableColumn id="32" name="Top Tweeters" dataDxfId="28"/>
    <tableColumn id="33" name="Sentiment List #1: Positive Word Count" dataDxfId="27"/>
    <tableColumn id="34" name="Sentiment List #1: Positive Word Percentage (%)" dataDxfId="26"/>
    <tableColumn id="35" name="Sentiment List #2: Negative Word Count" dataDxfId="25"/>
    <tableColumn id="36" name="Sentiment List #2: Negative Word Percentage (%)" dataDxfId="24"/>
    <tableColumn id="37" name="Sentiment List #3: Angry/Violent Word Count" dataDxfId="23"/>
    <tableColumn id="38" name="Sentiment List #3: Angry/Violent Word Percentage (%)" dataDxfId="22"/>
    <tableColumn id="39" name="Non-categorized Word Count" dataDxfId="21"/>
    <tableColumn id="40" name="Non-categorized Word Percentage (%)" dataDxfId="20"/>
    <tableColumn id="41" name="Group Content Word Count" dataDxfId="1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152" dataDxfId="151">
  <autoFilter ref="A1:C2"/>
  <tableColumns count="3">
    <tableColumn id="1" name="Group" dataDxfId="127"/>
    <tableColumn id="2" name="Vertex" dataDxfId="126"/>
    <tableColumn id="3" name="Vertex ID" dataDxfId="1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50"/>
    <tableColumn id="2" name="Degree Frequency" dataDxfId="149">
      <calculatedColumnFormula>COUNTIF(Vertices[Degree], "&gt;= " &amp; D2) - COUNTIF(Vertices[Degree], "&gt;=" &amp; D3)</calculatedColumnFormula>
    </tableColumn>
    <tableColumn id="3" name="In-Degree Bin" dataDxfId="148"/>
    <tableColumn id="4" name="In-Degree Frequency" dataDxfId="147">
      <calculatedColumnFormula>COUNTIF(Vertices[In-Degree], "&gt;= " &amp; F2) - COUNTIF(Vertices[In-Degree], "&gt;=" &amp; F3)</calculatedColumnFormula>
    </tableColumn>
    <tableColumn id="5" name="Out-Degree Bin" dataDxfId="146"/>
    <tableColumn id="6" name="Out-Degree Frequency" dataDxfId="145">
      <calculatedColumnFormula>COUNTIF(Vertices[Out-Degree], "&gt;= " &amp; H2) - COUNTIF(Vertices[Out-Degree], "&gt;=" &amp; H3)</calculatedColumnFormula>
    </tableColumn>
    <tableColumn id="7" name="Betweenness Centrality Bin" dataDxfId="144"/>
    <tableColumn id="8" name="Betweenness Centrality Frequency" dataDxfId="143">
      <calculatedColumnFormula>COUNTIF(Vertices[Betweenness Centrality], "&gt;= " &amp; J2) - COUNTIF(Vertices[Betweenness Centrality], "&gt;=" &amp; J3)</calculatedColumnFormula>
    </tableColumn>
    <tableColumn id="9" name="Closeness Centrality Bin" dataDxfId="142"/>
    <tableColumn id="10" name="Closeness Centrality Frequency" dataDxfId="141">
      <calculatedColumnFormula>COUNTIF(Vertices[Closeness Centrality], "&gt;= " &amp; L2) - COUNTIF(Vertices[Closeness Centrality], "&gt;=" &amp; L3)</calculatedColumnFormula>
    </tableColumn>
    <tableColumn id="11" name="Eigenvector Centrality Bin" dataDxfId="140"/>
    <tableColumn id="12" name="Eigenvector Centrality Frequency" dataDxfId="139">
      <calculatedColumnFormula>COUNTIF(Vertices[Eigenvector Centrality], "&gt;= " &amp; N2) - COUNTIF(Vertices[Eigenvector Centrality], "&gt;=" &amp; N3)</calculatedColumnFormula>
    </tableColumn>
    <tableColumn id="18" name="PageRank Bin" dataDxfId="138"/>
    <tableColumn id="17" name="PageRank Frequency" dataDxfId="137">
      <calculatedColumnFormula>COUNTIF(Vertices[Eigenvector Centrality], "&gt;= " &amp; P2) - COUNTIF(Vertices[Eigenvector Centrality], "&gt;=" &amp; P3)</calculatedColumnFormula>
    </tableColumn>
    <tableColumn id="13" name="Clustering Coefficient Bin" dataDxfId="136"/>
    <tableColumn id="14" name="Clustering Coefficient Frequency" dataDxfId="135">
      <calculatedColumnFormula>COUNTIF(Vertices[Clustering Coefficient], "&gt;= " &amp; R2) - COUNTIF(Vertices[Clustering Coefficient], "&gt;=" &amp; R3)</calculatedColumnFormula>
    </tableColumn>
    <tableColumn id="15" name="Dynamic Filter Bin" dataDxfId="134"/>
    <tableColumn id="16" name="Dynamic Filter Frequency" dataDxfId="13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3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83" t="s">
        <v>314</v>
      </c>
      <c r="B1" s="83" t="s">
        <v>315</v>
      </c>
      <c r="C1" s="83" t="s">
        <v>308</v>
      </c>
      <c r="D1" s="83" t="s">
        <v>309</v>
      </c>
      <c r="E1" s="83" t="s">
        <v>316</v>
      </c>
      <c r="F1" s="83" t="s">
        <v>144</v>
      </c>
      <c r="G1" s="83" t="s">
        <v>317</v>
      </c>
      <c r="H1" s="83" t="s">
        <v>318</v>
      </c>
      <c r="I1" s="83" t="s">
        <v>319</v>
      </c>
      <c r="J1" s="83" t="s">
        <v>320</v>
      </c>
      <c r="K1" s="83" t="s">
        <v>321</v>
      </c>
      <c r="L1" s="83" t="s">
        <v>322</v>
      </c>
    </row>
    <row r="2" spans="1:12" ht="15">
      <c r="A2" s="83"/>
      <c r="B2" s="83"/>
      <c r="C2" s="83"/>
      <c r="D2" s="88"/>
      <c r="E2" s="88"/>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352</v>
      </c>
      <c r="B1" s="13" t="s">
        <v>17</v>
      </c>
    </row>
    <row r="2" spans="1:2" ht="15">
      <c r="A2" s="83" t="s">
        <v>353</v>
      </c>
      <c r="B2" s="83" t="s">
        <v>359</v>
      </c>
    </row>
    <row r="3" spans="1:2" ht="15">
      <c r="A3" s="83" t="s">
        <v>354</v>
      </c>
      <c r="B3" s="83" t="s">
        <v>360</v>
      </c>
    </row>
    <row r="4" spans="1:2" ht="15">
      <c r="A4" s="83" t="s">
        <v>355</v>
      </c>
      <c r="B4" s="83" t="s">
        <v>361</v>
      </c>
    </row>
    <row r="5" spans="1:2" ht="15">
      <c r="A5" s="83" t="s">
        <v>356</v>
      </c>
      <c r="B5" s="83" t="s">
        <v>362</v>
      </c>
    </row>
    <row r="6" spans="1:2" ht="15">
      <c r="A6" s="83" t="s">
        <v>357</v>
      </c>
      <c r="B6" s="83" t="s">
        <v>363</v>
      </c>
    </row>
    <row r="7" spans="1:2" ht="15">
      <c r="A7" s="83" t="s">
        <v>358</v>
      </c>
      <c r="B7" s="83" t="s">
        <v>362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83" t="s">
        <v>364</v>
      </c>
      <c r="B1" s="83" t="s">
        <v>34</v>
      </c>
    </row>
    <row r="2" spans="1:2" ht="15">
      <c r="A2" s="81"/>
      <c r="B2" s="83"/>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7.57421875" style="0" bestFit="1" customWidth="1"/>
    <col min="40" max="40" width="16.00390625" style="0" bestFit="1" customWidth="1"/>
    <col min="41" max="41" width="12.421875" style="0" bestFit="1" customWidth="1"/>
    <col min="42" max="42" width="9.7109375" style="0" bestFit="1" customWidth="1"/>
    <col min="43" max="43" width="16.28125" style="0" bestFit="1" customWidth="1"/>
    <col min="44" max="44" width="10.28125" style="0" bestFit="1" customWidth="1"/>
    <col min="45" max="45" width="11.421875" style="0" bestFit="1" customWidth="1"/>
    <col min="46" max="46" width="8.421875" style="0" bestFit="1" customWidth="1"/>
    <col min="47" max="47" width="20.140625" style="0" bestFit="1" customWidth="1"/>
    <col min="48" max="48" width="10.421875" style="0" bestFit="1" customWidth="1"/>
    <col min="49" max="50" width="15.57421875" style="0" bestFit="1" customWidth="1"/>
    <col min="51" max="51" width="15.00390625" style="0" bestFit="1" customWidth="1"/>
    <col min="53" max="53" width="17.140625" style="0" bestFit="1" customWidth="1"/>
    <col min="54" max="54" width="19.421875" style="0" bestFit="1" customWidth="1"/>
    <col min="55" max="55" width="17.140625" style="0" bestFit="1" customWidth="1"/>
    <col min="56" max="56" width="19.421875" style="0" bestFit="1" customWidth="1"/>
    <col min="57" max="57" width="17.140625" style="0" bestFit="1" customWidth="1"/>
    <col min="58" max="58" width="19.421875" style="0" bestFit="1" customWidth="1"/>
    <col min="59" max="59" width="17.140625" style="0" bestFit="1" customWidth="1"/>
    <col min="60" max="60" width="19.421875" style="0" bestFit="1" customWidth="1"/>
    <col min="61" max="61" width="18.7109375" style="0" bestFit="1" customWidth="1"/>
    <col min="62" max="62" width="19.421875" style="0" bestFit="1" customWidth="1"/>
    <col min="63" max="63" width="21.57421875" style="0" bestFit="1" customWidth="1"/>
    <col min="64" max="64" width="26.8515625" style="0" bestFit="1" customWidth="1"/>
    <col min="65" max="65" width="22.421875" style="0" bestFit="1" customWidth="1"/>
    <col min="66" max="66" width="27.8515625" style="0" bestFit="1" customWidth="1"/>
    <col min="67" max="67" width="27.140625" style="0" bestFit="1" customWidth="1"/>
    <col min="68" max="68" width="32.57421875" style="0" bestFit="1" customWidth="1"/>
    <col min="69" max="69" width="18.00390625" style="0" bestFit="1" customWidth="1"/>
    <col min="70" max="70" width="22.140625" style="0" bestFit="1" customWidth="1"/>
    <col min="71" max="71" width="16.8515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297</v>
      </c>
      <c r="BB2" s="87" t="s">
        <v>298</v>
      </c>
      <c r="BC2" s="87" t="s">
        <v>299</v>
      </c>
      <c r="BD2" s="87" t="s">
        <v>300</v>
      </c>
      <c r="BE2" s="87" t="s">
        <v>301</v>
      </c>
      <c r="BF2" s="87" t="s">
        <v>302</v>
      </c>
      <c r="BG2" s="87" t="s">
        <v>303</v>
      </c>
      <c r="BH2" s="87" t="s">
        <v>304</v>
      </c>
      <c r="BI2" s="87" t="s">
        <v>305</v>
      </c>
      <c r="BJ2" s="87" t="s">
        <v>306</v>
      </c>
      <c r="BK2" s="87" t="s">
        <v>323</v>
      </c>
      <c r="BL2" s="87" t="s">
        <v>324</v>
      </c>
      <c r="BM2" s="87" t="s">
        <v>325</v>
      </c>
      <c r="BN2" s="87" t="s">
        <v>326</v>
      </c>
      <c r="BO2" s="87" t="s">
        <v>327</v>
      </c>
      <c r="BP2" s="87" t="s">
        <v>328</v>
      </c>
      <c r="BQ2" s="87" t="s">
        <v>329</v>
      </c>
      <c r="BR2" s="87" t="s">
        <v>330</v>
      </c>
      <c r="BS2" s="87" t="s">
        <v>332</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c r="Z2" s="13" t="s">
        <v>279</v>
      </c>
      <c r="AA2" s="13" t="s">
        <v>281</v>
      </c>
      <c r="AB2" s="13" t="s">
        <v>288</v>
      </c>
      <c r="AC2" s="13" t="s">
        <v>290</v>
      </c>
      <c r="AD2" s="13" t="s">
        <v>293</v>
      </c>
      <c r="AE2" s="13" t="s">
        <v>294</v>
      </c>
      <c r="AF2" s="13" t="s">
        <v>296</v>
      </c>
      <c r="AG2" s="67" t="s">
        <v>323</v>
      </c>
      <c r="AH2" s="67" t="s">
        <v>324</v>
      </c>
      <c r="AI2" s="67" t="s">
        <v>325</v>
      </c>
      <c r="AJ2" s="67" t="s">
        <v>326</v>
      </c>
      <c r="AK2" s="67" t="s">
        <v>327</v>
      </c>
      <c r="AL2" s="67" t="s">
        <v>328</v>
      </c>
      <c r="AM2" s="67" t="s">
        <v>329</v>
      </c>
      <c r="AN2" s="67" t="s">
        <v>330</v>
      </c>
      <c r="AO2" s="67" t="s">
        <v>333</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334</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9"/>
      <c r="B3" s="89"/>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350</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350</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350</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350</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350</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335</v>
      </c>
      <c r="B24" s="35" t="s">
        <v>350</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336</v>
      </c>
      <c r="B26" s="35" t="s">
        <v>351</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9"/>
      <c r="B27" s="89"/>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337</v>
      </c>
      <c r="B28" s="35" t="s">
        <v>85</v>
      </c>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89"/>
      <c r="B29" s="89"/>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338</v>
      </c>
      <c r="B30" s="35" t="s">
        <v>85</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339</v>
      </c>
      <c r="B31" s="35" t="s">
        <v>85</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t="s">
        <v>340</v>
      </c>
      <c r="B32" s="35" t="s">
        <v>85</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341</v>
      </c>
      <c r="B33" s="35" t="s">
        <v>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342</v>
      </c>
      <c r="B34" s="35" t="s">
        <v>85</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343</v>
      </c>
      <c r="B35" s="35" t="s">
        <v>85</v>
      </c>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344</v>
      </c>
      <c r="B36" s="35" t="s">
        <v>85</v>
      </c>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345</v>
      </c>
      <c r="B37" s="35" t="s">
        <v>85</v>
      </c>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346</v>
      </c>
      <c r="B38" s="35" t="s">
        <v>85</v>
      </c>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1:21" ht="15">
      <c r="A39" s="35" t="s">
        <v>21</v>
      </c>
      <c r="B39" s="35" t="s">
        <v>85</v>
      </c>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1:21" ht="15">
      <c r="A40" s="35" t="s">
        <v>347</v>
      </c>
      <c r="B40" s="35" t="s">
        <v>85</v>
      </c>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s="35" t="s">
        <v>348</v>
      </c>
      <c r="B41" s="35" t="s">
        <v>85</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5" t="s">
        <v>349</v>
      </c>
      <c r="B42" s="35" t="s">
        <v>85</v>
      </c>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t="s">
        <v>163</v>
      </c>
      <c r="B43" t="s">
        <v>17</v>
      </c>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4"/>
      <c r="B45" s="34"/>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4"/>
      <c r="B46" s="34"/>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4:21" ht="15">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4:21" ht="15">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81</v>
      </c>
      <c r="B57" s="47" t="str">
        <f>IF(COUNT(Vertices[Degree])&gt;0,D2,NoMetricMessage)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82</v>
      </c>
      <c r="B58" s="47" t="str">
        <f>IF(COUNT(Vertices[Degree])&gt;0,D57,NoMetricMessage)</f>
        <v>Not Available</v>
      </c>
    </row>
    <row r="59" spans="1:2" ht="15">
      <c r="A59" s="34" t="s">
        <v>83</v>
      </c>
      <c r="B59" s="48" t="str">
        <f>_xlfn.IFERROR(AVERAGE(Vertices[Degree]),NoMetricMessage)</f>
        <v>Not Available</v>
      </c>
    </row>
    <row r="60" spans="1:2" ht="15">
      <c r="A60" s="34" t="s">
        <v>84</v>
      </c>
      <c r="B60" s="48" t="str">
        <f>_xlfn.IFERROR(MEDIAN(Vertices[Degree]),NoMetricMessage)</f>
        <v>Not Available</v>
      </c>
    </row>
    <row r="71" spans="1:2" ht="15">
      <c r="A71" s="34" t="s">
        <v>88</v>
      </c>
      <c r="B71" s="47" t="str">
        <f>IF(COUNT(Vertices[In-Degree])&gt;0,F2,NoMetricMessage)</f>
        <v>Not Available</v>
      </c>
    </row>
    <row r="72" spans="1:2" ht="15">
      <c r="A72" s="34" t="s">
        <v>89</v>
      </c>
      <c r="B72" s="47" t="str">
        <f>IF(COUNT(Vertices[In-Degree])&gt;0,F57,NoMetricMessage)</f>
        <v>Not Available</v>
      </c>
    </row>
    <row r="73" spans="1:2" ht="15">
      <c r="A73" s="34" t="s">
        <v>90</v>
      </c>
      <c r="B73" s="48" t="str">
        <f>_xlfn.IFERROR(AVERAGE(Vertices[In-Degree]),NoMetricMessage)</f>
        <v>Not Available</v>
      </c>
    </row>
    <row r="74" spans="1:2" ht="15">
      <c r="A74" s="34" t="s">
        <v>91</v>
      </c>
      <c r="B74" s="48" t="str">
        <f>_xlfn.IFERROR(MEDIAN(Vertices[In-Degree]),NoMetricMessage)</f>
        <v>Not Available</v>
      </c>
    </row>
    <row r="85" spans="1:2" ht="15">
      <c r="A85" s="34" t="s">
        <v>94</v>
      </c>
      <c r="B85" s="47" t="str">
        <f>IF(COUNT(Vertices[Out-Degree])&gt;0,H2,NoMetricMessage)</f>
        <v>Not Available</v>
      </c>
    </row>
    <row r="86" spans="1:2" ht="15">
      <c r="A86" s="34" t="s">
        <v>95</v>
      </c>
      <c r="B86" s="47" t="str">
        <f>IF(COUNT(Vertices[Out-Degree])&gt;0,H57,NoMetricMessage)</f>
        <v>Not Available</v>
      </c>
    </row>
    <row r="87" spans="1:2" ht="15">
      <c r="A87" s="34" t="s">
        <v>96</v>
      </c>
      <c r="B87" s="48" t="str">
        <f>_xlfn.IFERROR(AVERAGE(Vertices[Out-Degree]),NoMetricMessage)</f>
        <v>Not Available</v>
      </c>
    </row>
    <row r="88" spans="1:2" ht="15">
      <c r="A88" s="34" t="s">
        <v>97</v>
      </c>
      <c r="B88" s="48" t="str">
        <f>_xlfn.IFERROR(MEDIAN(Vertices[Out-Degree]),NoMetricMessage)</f>
        <v>Not Available</v>
      </c>
    </row>
    <row r="99" spans="1:2" ht="15">
      <c r="A99" s="34" t="s">
        <v>100</v>
      </c>
      <c r="B99" s="48" t="str">
        <f>IF(COUNT(Vertices[Betweenness Centrality])&gt;0,J2,NoMetricMessage)</f>
        <v>Not Available</v>
      </c>
    </row>
    <row r="100" spans="1:2" ht="15">
      <c r="A100" s="34" t="s">
        <v>101</v>
      </c>
      <c r="B100" s="48" t="str">
        <f>IF(COUNT(Vertices[Betweenness Centrality])&gt;0,J57,NoMetricMessage)</f>
        <v>Not Available</v>
      </c>
    </row>
    <row r="101" spans="1:2" ht="15">
      <c r="A101" s="34" t="s">
        <v>102</v>
      </c>
      <c r="B101" s="48" t="str">
        <f>_xlfn.IFERROR(AVERAGE(Vertices[Betweenness Centrality]),NoMetricMessage)</f>
        <v>Not Available</v>
      </c>
    </row>
    <row r="102" spans="1:2" ht="15">
      <c r="A102" s="34" t="s">
        <v>103</v>
      </c>
      <c r="B102" s="48" t="str">
        <f>_xlfn.IFERROR(MEDIAN(Vertices[Betweenness Centrality]),NoMetricMessage)</f>
        <v>Not Available</v>
      </c>
    </row>
    <row r="113" spans="1:2" ht="15">
      <c r="A113" s="34" t="s">
        <v>106</v>
      </c>
      <c r="B113" s="48" t="str">
        <f>IF(COUNT(Vertices[Closeness Centrality])&gt;0,L2,NoMetricMessage)</f>
        <v>Not Available</v>
      </c>
    </row>
    <row r="114" spans="1:2" ht="15">
      <c r="A114" s="34" t="s">
        <v>107</v>
      </c>
      <c r="B114" s="48" t="str">
        <f>IF(COUNT(Vertices[Closeness Centrality])&gt;0,L57,NoMetricMessage)</f>
        <v>Not Available</v>
      </c>
    </row>
    <row r="115" spans="1:2" ht="15">
      <c r="A115" s="34" t="s">
        <v>108</v>
      </c>
      <c r="B115" s="48" t="str">
        <f>_xlfn.IFERROR(AVERAGE(Vertices[Closeness Centrality]),NoMetricMessage)</f>
        <v>Not Available</v>
      </c>
    </row>
    <row r="116" spans="1:2" ht="15">
      <c r="A116" s="34" t="s">
        <v>109</v>
      </c>
      <c r="B116" s="48" t="str">
        <f>_xlfn.IFERROR(MEDIAN(Vertices[Closeness Centrality]),NoMetricMessage)</f>
        <v>Not Available</v>
      </c>
    </row>
    <row r="127" spans="1:2" ht="15">
      <c r="A127" s="34" t="s">
        <v>112</v>
      </c>
      <c r="B127" s="48" t="str">
        <f>IF(COUNT(Vertices[Eigenvector Centrality])&gt;0,N2,NoMetricMessage)</f>
        <v>Not Available</v>
      </c>
    </row>
    <row r="128" spans="1:2" ht="15">
      <c r="A128" s="34" t="s">
        <v>113</v>
      </c>
      <c r="B128" s="48" t="str">
        <f>IF(COUNT(Vertices[Eigenvector Centrality])&gt;0,N57,NoMetricMessage)</f>
        <v>Not Available</v>
      </c>
    </row>
    <row r="129" spans="1:2" ht="15">
      <c r="A129" s="34" t="s">
        <v>114</v>
      </c>
      <c r="B129" s="48" t="str">
        <f>_xlfn.IFERROR(AVERAGE(Vertices[Eigenvector Centrality]),NoMetricMessage)</f>
        <v>Not Available</v>
      </c>
    </row>
    <row r="130" spans="1:2" ht="15">
      <c r="A130" s="34" t="s">
        <v>115</v>
      </c>
      <c r="B130" s="48" t="str">
        <f>_xlfn.IFERROR(MEDIAN(Vertices[Eigenvector Centrality]),NoMetricMessage)</f>
        <v>Not Available</v>
      </c>
    </row>
    <row r="141" spans="1:2" ht="15">
      <c r="A141" s="34" t="s">
        <v>140</v>
      </c>
      <c r="B141" s="48" t="str">
        <f>IF(COUNT(Vertices[PageRank])&gt;0,P2,NoMetricMessage)</f>
        <v>Not Available</v>
      </c>
    </row>
    <row r="142" spans="1:2" ht="15">
      <c r="A142" s="34" t="s">
        <v>141</v>
      </c>
      <c r="B142" s="48" t="str">
        <f>IF(COUNT(Vertices[PageRank])&gt;0,P57,NoMetricMessage)</f>
        <v>Not Available</v>
      </c>
    </row>
    <row r="143" spans="1:2" ht="15">
      <c r="A143" s="34" t="s">
        <v>142</v>
      </c>
      <c r="B143" s="48" t="str">
        <f>_xlfn.IFERROR(AVERAGE(Vertices[PageRank]),NoMetricMessage)</f>
        <v>Not Available</v>
      </c>
    </row>
    <row r="144" spans="1:2" ht="15">
      <c r="A144" s="34" t="s">
        <v>143</v>
      </c>
      <c r="B144" s="48" t="str">
        <f>_xlfn.IFERROR(MEDIAN(Vertices[PageRank]),NoMetricMessage)</f>
        <v>Not Available</v>
      </c>
    </row>
    <row r="155" spans="1:2" ht="15">
      <c r="A155" s="34" t="s">
        <v>118</v>
      </c>
      <c r="B155" s="48" t="str">
        <f>IF(COUNT(Vertices[Clustering Coefficient])&gt;0,R2,NoMetricMessage)</f>
        <v>Not Available</v>
      </c>
    </row>
    <row r="156" spans="1:2" ht="15">
      <c r="A156" s="34" t="s">
        <v>119</v>
      </c>
      <c r="B156" s="48" t="str">
        <f>IF(COUNT(Vertices[Clustering Coefficient])&gt;0,R57,NoMetricMessage)</f>
        <v>Not Available</v>
      </c>
    </row>
    <row r="157" spans="1:2" ht="15">
      <c r="A157" s="34" t="s">
        <v>120</v>
      </c>
      <c r="B157" s="48" t="str">
        <f>_xlfn.IFERROR(AVERAGE(Vertices[Clustering Coefficient]),NoMetricMessage)</f>
        <v>Not Available</v>
      </c>
    </row>
    <row r="158" spans="1:2" ht="15">
      <c r="A158" s="34" t="s">
        <v>121</v>
      </c>
      <c r="B15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367</v>
      </c>
    </row>
    <row r="25" spans="10:11" ht="15">
      <c r="J25" t="s">
        <v>270</v>
      </c>
      <c r="K25" t="b">
        <v>0</v>
      </c>
    </row>
    <row r="26" spans="10:11" ht="15">
      <c r="J26" t="s">
        <v>365</v>
      </c>
      <c r="K26" t="s">
        <v>366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140625" style="0" bestFit="1" customWidth="1"/>
  </cols>
  <sheetData>
    <row r="1" spans="1:2" ht="15" customHeight="1">
      <c r="A1" s="83" t="s">
        <v>275</v>
      </c>
      <c r="B1" s="83" t="s">
        <v>276</v>
      </c>
    </row>
    <row r="2" spans="1:2" ht="15">
      <c r="A2" s="83"/>
      <c r="B2" s="83"/>
    </row>
    <row r="4" spans="1:2" ht="15" customHeight="1">
      <c r="A4" s="83" t="s">
        <v>278</v>
      </c>
      <c r="B4" s="83" t="s">
        <v>276</v>
      </c>
    </row>
    <row r="5" spans="1:2" ht="15">
      <c r="A5" s="83"/>
      <c r="B5" s="83"/>
    </row>
    <row r="7" spans="1:2" ht="15" customHeight="1">
      <c r="A7" s="83" t="s">
        <v>280</v>
      </c>
      <c r="B7" s="83" t="s">
        <v>276</v>
      </c>
    </row>
    <row r="8" spans="1:2" ht="15">
      <c r="A8" s="83"/>
      <c r="B8" s="83"/>
    </row>
    <row r="10" spans="1:2" ht="15" customHeight="1">
      <c r="A10" s="13" t="s">
        <v>282</v>
      </c>
      <c r="B10" s="13" t="s">
        <v>276</v>
      </c>
    </row>
    <row r="11" spans="1:2" ht="15">
      <c r="A11" s="86" t="s">
        <v>283</v>
      </c>
      <c r="B11" s="86">
        <v>0</v>
      </c>
    </row>
    <row r="12" spans="1:2" ht="15">
      <c r="A12" s="86" t="s">
        <v>284</v>
      </c>
      <c r="B12" s="86">
        <v>0</v>
      </c>
    </row>
    <row r="13" spans="1:2" ht="15">
      <c r="A13" s="86" t="s">
        <v>285</v>
      </c>
      <c r="B13" s="86">
        <v>0</v>
      </c>
    </row>
    <row r="14" spans="1:2" ht="15">
      <c r="A14" s="86" t="s">
        <v>286</v>
      </c>
      <c r="B14" s="86">
        <v>0</v>
      </c>
    </row>
    <row r="15" spans="1:2" ht="15">
      <c r="A15" s="86" t="s">
        <v>287</v>
      </c>
      <c r="B15" s="86">
        <v>0</v>
      </c>
    </row>
    <row r="18" spans="1:2" ht="15" customHeight="1">
      <c r="A18" s="83" t="s">
        <v>289</v>
      </c>
      <c r="B18" s="83" t="s">
        <v>276</v>
      </c>
    </row>
    <row r="19" spans="1:2" ht="15">
      <c r="A19" s="83"/>
      <c r="B19" s="83"/>
    </row>
    <row r="21" spans="1:2" ht="15" customHeight="1">
      <c r="A21" s="83" t="s">
        <v>291</v>
      </c>
      <c r="B21" s="83" t="s">
        <v>276</v>
      </c>
    </row>
    <row r="22" spans="1:2" ht="15">
      <c r="A22" s="83"/>
      <c r="B22" s="83"/>
    </row>
    <row r="24" spans="1:2" ht="15" customHeight="1">
      <c r="A24" s="83" t="s">
        <v>292</v>
      </c>
      <c r="B24" s="83" t="s">
        <v>276</v>
      </c>
    </row>
    <row r="25" spans="1:2" ht="15">
      <c r="A25" s="83"/>
      <c r="B25" s="83"/>
    </row>
    <row r="27" spans="1:2" ht="15" customHeight="1">
      <c r="A27" s="83" t="s">
        <v>295</v>
      </c>
      <c r="B27" s="83" t="s">
        <v>276</v>
      </c>
    </row>
    <row r="28" spans="1:2" ht="15">
      <c r="A28" s="81"/>
      <c r="B28" s="83"/>
    </row>
  </sheetData>
  <printOptions/>
  <pageMargins left="0.7" right="0.7" top="0.75" bottom="0.75" header="0.3" footer="0.3"/>
  <pageSetup orientation="portrait" paperSize="9"/>
  <tableParts>
    <tablePart r:id="rId6"/>
    <tablePart r:id="rId5"/>
    <tablePart r:id="rId3"/>
    <tablePart r:id="rId7"/>
    <tablePart r:id="rId8"/>
    <tablePart r:id="rId2"/>
    <tablePart r:id="rId4"/>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307</v>
      </c>
      <c r="B1" s="13" t="s">
        <v>308</v>
      </c>
      <c r="C1" s="13" t="s">
        <v>309</v>
      </c>
      <c r="D1" s="13" t="s">
        <v>144</v>
      </c>
      <c r="E1" s="13" t="s">
        <v>311</v>
      </c>
      <c r="F1" s="13" t="s">
        <v>312</v>
      </c>
      <c r="G1" s="13" t="s">
        <v>313</v>
      </c>
    </row>
    <row r="2" spans="1:7" ht="15">
      <c r="A2" s="83" t="s">
        <v>283</v>
      </c>
      <c r="B2" s="83">
        <v>0</v>
      </c>
      <c r="C2" s="88">
        <v>0</v>
      </c>
      <c r="D2" s="83" t="s">
        <v>310</v>
      </c>
      <c r="E2" s="83"/>
      <c r="F2" s="83"/>
      <c r="G2" s="83"/>
    </row>
    <row r="3" spans="1:7" ht="15">
      <c r="A3" s="83" t="s">
        <v>284</v>
      </c>
      <c r="B3" s="83">
        <v>0</v>
      </c>
      <c r="C3" s="88">
        <v>0</v>
      </c>
      <c r="D3" s="83" t="s">
        <v>310</v>
      </c>
      <c r="E3" s="83"/>
      <c r="F3" s="83"/>
      <c r="G3" s="83"/>
    </row>
    <row r="4" spans="1:7" ht="15">
      <c r="A4" s="83" t="s">
        <v>285</v>
      </c>
      <c r="B4" s="83">
        <v>0</v>
      </c>
      <c r="C4" s="88">
        <v>0</v>
      </c>
      <c r="D4" s="83" t="s">
        <v>310</v>
      </c>
      <c r="E4" s="83"/>
      <c r="F4" s="83"/>
      <c r="G4" s="83"/>
    </row>
    <row r="5" spans="1:7" ht="15">
      <c r="A5" s="83" t="s">
        <v>286</v>
      </c>
      <c r="B5" s="83">
        <v>0</v>
      </c>
      <c r="C5" s="88">
        <v>0</v>
      </c>
      <c r="D5" s="83" t="s">
        <v>310</v>
      </c>
      <c r="E5" s="83"/>
      <c r="F5" s="83"/>
      <c r="G5" s="83"/>
    </row>
    <row r="6" spans="1:7" ht="15">
      <c r="A6" s="83" t="s">
        <v>287</v>
      </c>
      <c r="B6" s="83">
        <v>0</v>
      </c>
      <c r="C6" s="88">
        <v>1</v>
      </c>
      <c r="D6" s="83" t="s">
        <v>310</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2019-11-11T19:38:00Z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