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7" yWindow="65427" windowWidth="26301" windowHeight="14889"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 name="Time Series Edges" sheetId="18" state="hidden" r:id="rId14"/>
    <sheet name="Time Series" sheetId="19" r:id="rId15"/>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<sst xmlns="http://schemas.openxmlformats.org/spreadsheetml/2006/main" count="7412" uniqueCount="1264">
  <si>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</si>
  <si>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</si>
  <si>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</si>
  <si>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</si>
  <si>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</si>
  <si>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</si>
  <si>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</si>
  <si>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</si>
  <si>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</si>
  <si>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</si>
  <si>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</si>
  <si>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</si>
  <si>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</si>
  <si>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</si>
  <si>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</si>
  <si>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</si>
  <si>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</si>
  <si>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</si>
  <si>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</si>
  <si>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</si>
  <si>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</si>
  <si>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</si>
  <si>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</si>
  <si>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</si>
  <si>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</si>
  <si>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</si>
  <si>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</si>
  <si>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</si>
  <si>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</si>
  <si>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</si>
  <si>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</si>
  <si>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</si>
  <si>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</si>
  <si>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</si>
  <si>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</si>
  <si>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</si>
  <si>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</si>
  <si>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</si>
  <si>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</si>
  <si>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</si>
  <si>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</si>
  <si>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</si>
  <si>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</si>
  <si>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</si>
  <si>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</si>
  <si>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</si>
  <si>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</si>
  <si>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</si>
  <si>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</si>
  <si>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</si>
  <si>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</si>
  <si>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</si>
  <si>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</si>
  <si>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</si>
  <si>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</si>
  <si>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</si>
  <si>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</si>
  <si>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</si>
  <si>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</si>
  <si>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</si>
  <si>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</si>
  <si>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</si>
  <si>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</si>
  <si>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</si>
  <si>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</si>
  <si>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</si>
  <si>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</si>
  <si>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</si>
  <si>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</si>
  <si>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</si>
  <si>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</si>
  <si>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</si>
  <si>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</si>
  <si>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</si>
  <si>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</si>
  <si>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</si>
  <si>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</si>
  <si>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</si>
  <si>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</si>
  <si>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</si>
  <si>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</si>
  <si>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</si>
  <si>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</si>
  <si>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</si>
  <si>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</si>
  <si>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</si>
  <si>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</si>
  <si>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</si>
  <si>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</si>
  <si>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</si>
  <si>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</si>
  <si>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</si>
  <si>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</si>
  <si>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</si>
  <si>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</si>
  <si>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</si>
  <si>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</si>
  <si>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</si>
  <si>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</si>
  <si>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</si>
  <si>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</si>
  <si>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</si>
  <si>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</si>
  <si>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</si>
  <si>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</si>
  <si>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</si>
  <si>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</si>
  <si>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</si>
  <si>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</si>
  <si>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</si>
  <si>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</si>
  <si>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</si>
  <si>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</si>
  <si>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</si>
  <si>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</si>
  <si>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</si>
  <si>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</si>
  <si>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</si>
  <si>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</si>
  <si>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</si>
  <si>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</si>
  <si>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</si>
  <si>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</si>
  <si>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</si>
  <si>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</si>
  <si>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</si>
  <si>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</si>
  <si>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</si>
  <si>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</si>
  <si>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</si>
  <si>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</si>
  <si>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</si>
  <si>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</si>
  <si>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</si>
  <si>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</si>
  <si>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</si>
  <si>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</si>
  <si>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</si>
  <si>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</si>
  <si>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</si>
  <si>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</si>
  <si>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</si>
  <si>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</si>
  <si>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</si>
  <si>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</si>
  <si>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</si>
  <si>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</si>
  <si>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</si>
  <si>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</si>
  <si>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</si>
  <si>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</si>
  <si>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</si>
  <si>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</si>
  <si>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</si>
  <si>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</si>
  <si>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</si>
  <si>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</si>
  <si>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</si>
  <si>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</si>
  <si>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</si>
  <si>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</si>
  <si>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</si>
  <si>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</si>
  <si>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</si>
  <si>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</si>
  <si>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</si>
  <si>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</si>
  <si>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</si>
  <si>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</si>
  <si>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</si>
  <si>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</si>
  <si>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</si>
  <si>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</si>
  <si>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</si>
  <si>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</si>
  <si>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</si>
  <si>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</si>
  <si>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</si>
  <si>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</si>
  <si>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</si>
  <si>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</si>
  <si>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</si>
  <si>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</si>
  <si>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</si>
  <si>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</si>
  <si>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</si>
  <si>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</si>
  <si>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</si>
  <si>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</si>
  <si>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</si>
  <si>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</si>
  <si>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</si>
  <si>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</si>
  <si>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</si>
  <si>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</si>
  <si>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</si>
  <si>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</si>
  <si>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</si>
  <si>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</si>
  <si>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</si>
  <si>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</si>
  <si>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</si>
  <si>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</si>
  <si>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</si>
  <si>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</si>
  <si>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</si>
  <si>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</si>
  <si>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</si>
  <si>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</si>
  <si>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</si>
  <si>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</si>
  <si>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</si>
  <si>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</si>
  <si>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</si>
  <si>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</si>
  <si>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</si>
  <si>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</si>
  <si>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</si>
  <si>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</si>
  <si>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</si>
  <si>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</si>
  <si>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</si>
  <si>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</si>
  <si>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</si>
  <si>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</si>
  <si>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</si>
  <si>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</si>
  <si>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</si>
  <si>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</si>
  <si>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</si>
  <si>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</si>
  <si>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</si>
  <si>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</si>
  <si>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</si>
  <si>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thriveuprva</t>
  </si>
  <si>
    <t>jrlewisauthor</t>
  </si>
  <si>
    <t>antoine31161905</t>
  </si>
  <si>
    <t>leafy_green7</t>
  </si>
  <si>
    <t>thaddomina</t>
  </si>
  <si>
    <t>setctweet</t>
  </si>
  <si>
    <t>johnnewsomnr</t>
  </si>
  <si>
    <t>craigcaskie</t>
  </si>
  <si>
    <t>swd85unc</t>
  </si>
  <si>
    <t>cheers464646</t>
  </si>
  <si>
    <t>jeniferkari</t>
  </si>
  <si>
    <t>enad_haddad</t>
  </si>
  <si>
    <t>frankmaldonad30</t>
  </si>
  <si>
    <t>gcpridebaseball</t>
  </si>
  <si>
    <t>gcpride</t>
  </si>
  <si>
    <t>docassar</t>
  </si>
  <si>
    <t>unc</t>
  </si>
  <si>
    <t>bryanseries</t>
  </si>
  <si>
    <t>highpointu</t>
  </si>
  <si>
    <t>uncg</t>
  </si>
  <si>
    <t>wakeforest</t>
  </si>
  <si>
    <t>nctctweet</t>
  </si>
  <si>
    <t>gc_pride</t>
  </si>
  <si>
    <t>Retweet</t>
  </si>
  <si>
    <t>Replies to</t>
  </si>
  <si>
    <t>Mentions</t>
  </si>
  <si>
    <t>Greensboro College Offers Adult Classes and Certificate Programs Open House Nov. 5 https://t.co/khGlKOOzL3 https://t.co/Xgrejo2yT5</t>
  </si>
  <si>
    <t>Greensboro College Dean Will Speak on Financial Independence Oct. 16 https://t.co/GnvB6frWF9 https://t.co/u0evJSbCnM</t>
  </si>
  <si>
    <t>@GCPride https://t.co/sNXRUSKINV</t>
  </si>
  <si>
    <t>Greensboro College Dean Will Speak on Financial Independence Oct. 16 https://t.co/GnvB6frWF9 https://t.co/QnbNeCstu4</t>
  </si>
  <si>
    <t>@WakeForest @UNCG @GCPride @HighPointU @BryanSeries Meanwhile at @UNC (which isn't on fall break until this weekend), this report came out. Numbers were higher than in related 2015 survey; UNC officials call it "alarming."
https://t.co/9AaSJiEqWy</t>
  </si>
  <si>
    <t>Our best leg-breaking wishes to everyone auditioning in North Carolina today and tomorrow with hopes of advancing to #SETC2020! Thanks to our friends at @NCTCtweet for hosting SETC Professional Screening Auditions at @GCPride.</t>
  </si>
  <si>
    <t>@WakeForest @UNCG @GCPride @HighPointU @BryanSeries @UNC One more local story before I go: #NCAT is getting into the pop-up store business. Store opens Mon on S Elm at Feb One Place.
https://t.co/EwoiALDYYB</t>
  </si>
  <si>
    <t>@WakeForest Also, speakers! Lots of interesting things happening at @UNCG @GCPride @HighPointU @WakeForest and more in Oct. Next @BryanSeries event (Doris Kearns Goodwin) is Nov. 12
https://t.co/0D2uByilsA</t>
  </si>
  <si>
    <t>We've got some #highered speakers for ya. Here are some of the folks coming to @GCPride @WakeForest @UNCG @HighPointU and more over the last couple of weeks in Oct.
https://t.co/0D2uByilsA</t>
  </si>
  <si>
    <t>Some @GCPride alumni news
https://t.co/tUAkn2boPJ</t>
  </si>
  <si>
    <t>@GCPride Acc to a GC release, Maloney is a '68 grad (degree in speech). Served in state student legislature, was yearbook EIC and a cheerleader.
Her senior superlative: Outstanding in School Spirit.
Mom, aunt and cousin are GC alumna. She was GC's commencement speaker in 2006.</t>
  </si>
  <si>
    <t>@JohnNewsomNR @GCPride I was @GCPride when she spoke Very impressive graduate</t>
  </si>
  <si>
    <t>Appreciate what these guys have done for our college, and program! #WinInLife #Play9 @GCPrideBaseball @GCPride @GC_Pride https://t.co/cq51N1n2wk</t>
  </si>
  <si>
    <t>@FrankMaldonad30 @Enad_Haddad @GCPrideBaseball @GCPride @GC_Pride Coach loves his guys they will do anything for him. Positive vibes brings positive results. _xD83D__xDC4D__xD83D__xDC4D__xD83D__xDC4D_</t>
  </si>
  <si>
    <t>Greensboro College Postpones Fall Brass and Woodwind Ensembles Concert Until Nov. 5 https://t.co/2mKPLbcFIK https://t.co/0DyIpIQAN7</t>
  </si>
  <si>
    <t>Greensboro College Alumna Becomes Acting Chair of U.S. House Oversight Committee https://t.co/sTBc9fEgTD https://t.co/fToDSBYN2W</t>
  </si>
  <si>
    <t>Greensboro College Certification Programs Will Offer Open House Nov. 5 https://t.co/UW9S83P43K https://t.co/sBk4OOjACy</t>
  </si>
  <si>
    <t>Greensboro College Will Hold Saturday Admissions Information Sessions Nov. 2, 16 https://t.co/fGL5VKxnpc https://t.co/nTxUAEGPu6</t>
  </si>
  <si>
    <t>Business Leader Stan Banks Will Address Greensboro College's Leadership Fitness Class on ... https://t.co/vLqzkNFoqy https://t.co/X8ZSApXljU</t>
  </si>
  <si>
    <t>Greensboro College Presents Fall Brass and Woodwind Ensemble Concert Oct. 22 https://t.co/85K4SdoT7K https://t.co/0IRlcSuERh</t>
  </si>
  <si>
    <t>UPDATE: Greensboro College Will Host Guest Lecturer on Retaining College Students https://t.co/IPVrNI9vm6 https://t.co/Jix8HVO8in</t>
  </si>
  <si>
    <t>Greensboro College Presents Fall Choral Concert Oct. 20 https://t.co/dESMng6bm5 https://t.co/aRujqUeXVH</t>
  </si>
  <si>
    <t>Two Greensboro College Students are High on the Leader Board of a Global Business Simulation https://t.co/QNRJpPR1K4 https://t.co/bUhvE5k0X9</t>
  </si>
  <si>
    <t>Greensboro College Theatre Presents Shakespeare's "The Winter's Tale" Oct. 17-20 https://t.co/HtPKhethiL https://t.co/O6Q127b7fz</t>
  </si>
  <si>
    <t>Greensboro College Presents Fall Choral Concert Oct. 20 https://t.co/dESMng6bm5 https://t.co/6vgv79FZBz</t>
  </si>
  <si>
    <t>Greensboro College Presents Fall Brass and Woodwind Ensemble Concert Oct. 22 https://t.co/85K4SdoT7K https://t.co/vWafasLYOc</t>
  </si>
  <si>
    <t>UPDATE: Greensboro College Will Host Guest Lecturer on Retaining College Students https://t.co/IPVrNI9vm6 https://t.co/2YLCI4gNKK</t>
  </si>
  <si>
    <t>Greensboro College Theatre Presents Shakespeare's "The Winter's Tale" Oct. 17-20 https://t.co/HtPKhethiL https://t.co/Dc14fnGOrF</t>
  </si>
  <si>
    <t>Greensboro College Presents Fall Brass and Woodwind Ensemble Concert Oct. 22 https://t.co/85K4SdoT7K https://t.co/QQi5m91lio</t>
  </si>
  <si>
    <t>Greensboro College Will Hold Admissions Open House Oct. 19 https://t.co/ZJBCOUpfOk https://t.co/Rvy9eFeEM5</t>
  </si>
  <si>
    <t>October 2019 PrideLine https://t.co/eFF2OrOnNN https://t.co/UgKcQMik7C</t>
  </si>
  <si>
    <t>Attorney Lee Levinson Will Speak at Greensboro College Oct. 2 https://t.co/aPAnODYSxU https://t.co/4kQTifQR78</t>
  </si>
  <si>
    <t>Greensboro College Art Exhibit by James Brooks III Opens Oct. 7 https://t.co/v1wJv0PEzN https://t.co/M9UiJMmoyY</t>
  </si>
  <si>
    <t>Greensboro College Offers Admissions Information Sessions Sept. 21 and 28 https://t.co/SBgKsYyqWB https://t.co/koGB3eECHj</t>
  </si>
  <si>
    <t>Greensboro College Professor Certified as John Maxwell Coach, Speaker and Trainer https://t.co/KfGWGt9BQT https://t.co/IgCcCW3J5A</t>
  </si>
  <si>
    <t>Greensboro College Names Asia Hinton Admissions Counselor/Visit Coordinator https://t.co/5Ui4mGgDxN https://t.co/Hb7ho612IM</t>
  </si>
  <si>
    <t>Greensboro College Staffer Will Present Paper at NCAHEAD Conference in October https://t.co/1lHtkD766B https://t.co/pFcZ11Waqv</t>
  </si>
  <si>
    <t>Greensboro College Appoints Faye Simon to Mathematics Faculty https://t.co/cXQP0G5F1J https://t.co/8x2yuppS9u</t>
  </si>
  <si>
    <t>Greensboro College Names Molly Riddle to Education Faculty https://t.co/kOFTA0d9yi https://t.co/SwZootC4qJ</t>
  </si>
  <si>
    <t>Greensboro College Appoints Nasir H. Assar to the Business Faculty https://t.co/hLaOdRnBNb https://t.co/KXP0L7Gcty</t>
  </si>
  <si>
    <t>Greensboro College Names MaKayla Humphreys '19 Admissions Administrative Assistant https://t.co/kKkwaVXulx https://t.co/GquF0Fit6G</t>
  </si>
  <si>
    <t>https://myemail.constantcontact.com/Greensboro-College-Offers-Adult-Classes-and-Certificate-Programs-Open-House-Nov--5.html?soid=1102192932236&amp;aid=KV8BNBDsh30</t>
  </si>
  <si>
    <t>https://myemail.constantcontact.com/Greensboro-College-Dean-Will-Speak-on-Financial-Independence-Oct--16.html?soid=1102192932236&amp;aid=pXI3Fby7E1U</t>
  </si>
  <si>
    <t>https://www.newsobserver.com/news/local/education/article236247498.html</t>
  </si>
  <si>
    <t>https://www.greensboro.com/blogs/retail_therapy/n-c-a-t-pop-up-shop-opening-in-time/article_ba8b7f29-b318-5378-8e47-68b8b28021aa.html</t>
  </si>
  <si>
    <t>https://www.greensboro.com/blogs/the_syllabus/the-syllabus-your-college-campus-speakers-for-october-mid-oct/article_cda6c914-f98e-5f76-ad72-69204d214b2e.html</t>
  </si>
  <si>
    <t>https://thehill.com/homenews/house/466264-maloney-to-serve-as-acting-oversight-chairwoman-after-cummingss-death</t>
  </si>
  <si>
    <t>https://twitter.com/gcpridebaseball/status/1185662329754673152</t>
  </si>
  <si>
    <t>https://myemail.constantcontact.com/Greensboro-College-Postpones-Fall-Brass-and-Woodwind-Ensembles-Concert-Until-Nov--5.html?soid=1102192932236&amp;aid=jiWJlFB2eoI</t>
  </si>
  <si>
    <t>https://myemail.constantcontact.com/Greensboro-College-Alumna-Becomes-Acting-Chair-of-U-S--House-Oversight-Committee.html?soid=1102192932236&amp;aid=pw9MNFp48Vc</t>
  </si>
  <si>
    <t>https://myemail.constantcontact.com/Greensboro-College-Certification-Programs-Will-Offer-Open-House-Nov--5.html?soid=1102192932236&amp;aid=CqtRzhO6I6g</t>
  </si>
  <si>
    <t>https://myemail.constantcontact.com/Greensboro-College-Will-Hold-Saturday-Admissions-Information-Sessions-Nov--2--16.html?soid=1102192932236&amp;aid=uAqyZ7KYqiI</t>
  </si>
  <si>
    <t>https://myemail.constantcontact.com/Business-Leader-Stan-Banks-Will-Address-Greensboro-College-s-Leadership-Fitness-Class-on-Goals-Oct--23.html?soid=1102192932236&amp;aid=6PB4b2RD3dw</t>
  </si>
  <si>
    <t>https://myemail.constantcontact.com/Greensboro-College-Presents-Fall-Brass-and-Woodwind-Ensemble-Concert-Oct--22.html?soid=1102192932236&amp;aid=88MwIYMW8RM</t>
  </si>
  <si>
    <t>https://myemail.constantcontact.com/UPDATE--Greensboro-College-Will-Host-Guest-Lecturer-on-Retaining-College-Students.html?soid=1102192932236&amp;aid=I2nNj8df6sM</t>
  </si>
  <si>
    <t>https://myemail.constantcontact.com/Greensboro-College-Presents-Fall-Choral-Concert-Oct--20.html?soid=1102192932236&amp;aid=SRfMirIalSk</t>
  </si>
  <si>
    <t>https://myemail.constantcontact.com/Two-Greensboro-College-Students-are-High-on-the-Leader-Board-of-a-Global-Business-Simulation.html?soid=1102192932236&amp;aid=RfsW6kwGeJk</t>
  </si>
  <si>
    <t>https://myemail.constantcontact.com/Greensboro-College-Theatre-Presents-Shakespeare-s--The-Winter-s-Tale--Oct--17-20.html?soid=1102192932236&amp;aid=ixdS1Jd_Q9k</t>
  </si>
  <si>
    <t>https://myemail.constantcontact.com/Greensboro-College-Will-Hold-Admissions-Open-House-Oct--19.html?soid=1102192932236&amp;aid=3RpgUTR13H8</t>
  </si>
  <si>
    <t>https://myemail.constantcontact.com/subject.html?soid=1102192932236&amp;aid=Uk085J8iDRI</t>
  </si>
  <si>
    <t>https://myemail.constantcontact.com/Attorney-Lee-Levinson-Will-Speak-at-Greensboro-College-Oct--2.html?soid=1102192932236&amp;aid=Hq7dU06OotA</t>
  </si>
  <si>
    <t>https://myemail.constantcontact.com/Greensboro-College-Art-Exhibit-by-James-Brooks-III-Opens-Oct--7.html?soid=1102192932236&amp;aid=xUVPXZKrHmw</t>
  </si>
  <si>
    <t>https://myemail.constantcontact.com/Greensboro-College-Offers-Admissions-Information-Sessions-Sept--21-and-28.html?soid=1102192932236&amp;aid=-G4VO4gFOV0</t>
  </si>
  <si>
    <t>https://myemail.constantcontact.com/Greensboro-College-Professor-Certified-as-John-Maxwell-Coach--Speaker-and-Trainer.html?soid=1102192932236&amp;aid=p88l1RaFTKQ</t>
  </si>
  <si>
    <t>https://myemail.constantcontact.com/Greensboro-College-Names-Asia-Hinton-Admissions-Counselor-Visit-Coordinator.html?soid=1102192932236&amp;aid=B7yCZQvl1eM</t>
  </si>
  <si>
    <t>https://myemail.constantcontact.com/Greensboro-College-Staffer-Will-Present-Paper-at-NCAHEAD-Conference-in-October.html?soid=1102192932236&amp;aid=jZOwMeLRJ9o</t>
  </si>
  <si>
    <t>https://myemail.constantcontact.com/Greensboro-College-Appoints-Faye-Simon-to-Mathematics-Faculty.html?soid=1102192932236&amp;aid=b1xi4Rw_e4s</t>
  </si>
  <si>
    <t>https://myemail.constantcontact.com/Greensboro-College-Names-Molly-Riddle-to-Education-Faculty.html?soid=1102192932236&amp;aid=KICghZBxP7M</t>
  </si>
  <si>
    <t>https://myemail.constantcontact.com/Greensboro-College-Appoints-Nasir-H--Assar-to-the-Business-Faculty.html?soid=1102192932236&amp;aid=ZbVf33e6TGQ</t>
  </si>
  <si>
    <t>https://myemail.constantcontact.com/Greensboro-College-Names-MaKayla-Humphreys--19-Admissions-Administrative-Assistant.html?soid=1102192932236&amp;aid=Z8570RAmYao</t>
  </si>
  <si>
    <t>constantcontact.com</t>
  </si>
  <si>
    <t>newsobserver.com</t>
  </si>
  <si>
    <t>greensboro.com</t>
  </si>
  <si>
    <t>thehill.com</t>
  </si>
  <si>
    <t>twitter.com</t>
  </si>
  <si>
    <t>setc2020</t>
  </si>
  <si>
    <t>ncat</t>
  </si>
  <si>
    <t>highered</t>
  </si>
  <si>
    <t>wininlife play9</t>
  </si>
  <si>
    <t>https://pbs.twimg.com/media/EGmVnKYX0AEWq1G.jpg</t>
  </si>
  <si>
    <t>https://pbs.twimg.com/ext_tw_video_thumb/1183903113658458116/pu/img/P3t_QwgSaffQFOu3.jpg</t>
  </si>
  <si>
    <t>https://pbs.twimg.com/media/EG7ZBpbXYAEQGhz.jpg</t>
  </si>
  <si>
    <t>https://pbs.twimg.com/media/EHLiUDmXUAEj-Z3.png</t>
  </si>
  <si>
    <t>https://pbs.twimg.com/media/EHLFFC9WkAEW1J8.jpg</t>
  </si>
  <si>
    <t>https://pbs.twimg.com/media/EHFuFuoW4AAGKy2.png</t>
  </si>
  <si>
    <t>https://pbs.twimg.com/media/EHFpceOWoAApkeK.png</t>
  </si>
  <si>
    <t>https://pbs.twimg.com/media/EHFg85FW4AIRko4.png</t>
  </si>
  <si>
    <t>https://pbs.twimg.com/media/EGbHEsQWoAIV_IK.jpg</t>
  </si>
  <si>
    <t>https://pbs.twimg.com/media/EGWql8aX0AA8aIn.png</t>
  </si>
  <si>
    <t>https://pbs.twimg.com/media/EGbDVc9W4AAHAjF.png</t>
  </si>
  <si>
    <t>https://pbs.twimg.com/media/EGTHWoKXYAAiSyT.png</t>
  </si>
  <si>
    <t>https://pbs.twimg.com/media/EGQ4bAfW4AAn67h.jpg</t>
  </si>
  <si>
    <t>https://pbs.twimg.com/media/EGNC7MiXUAAlDka.png</t>
  </si>
  <si>
    <t>https://pbs.twimg.com/media/EGNCZusWwAAFCJg.jpg</t>
  </si>
  <si>
    <t>https://pbs.twimg.com/media/EGH501tXYAIDT3M.png</t>
  </si>
  <si>
    <t>https://pbs.twimg.com/media/EGCwlJSW4AEt2fd.jpg</t>
  </si>
  <si>
    <t>https://pbs.twimg.com/media/EF4WXTDWoAIUPv9.jpg</t>
  </si>
  <si>
    <t>https://pbs.twimg.com/media/EF4CWWWX0AAAwzF.png</t>
  </si>
  <si>
    <t>https://pbs.twimg.com/media/EFzYQPcXUAUz8ip.png</t>
  </si>
  <si>
    <t>https://pbs.twimg.com/media/EFy3bQwWoAI0uFm.png</t>
  </si>
  <si>
    <t>https://pbs.twimg.com/media/EFfhCrxXYAMjeS1.png</t>
  </si>
  <si>
    <t>https://pbs.twimg.com/media/EFUNFqbXoAA5wmO.jpg</t>
  </si>
  <si>
    <t>https://pbs.twimg.com/media/EEQG88lXsAUrOdg.jpg</t>
  </si>
  <si>
    <t>https://pbs.twimg.com/media/EDyQ0SuXsAEtVqm.jpg</t>
  </si>
  <si>
    <t>https://pbs.twimg.com/media/EC6xjWYWkAEcm2t.jpg</t>
  </si>
  <si>
    <t>https://pbs.twimg.com/media/ECb1tZ-W4AIR8ju.jpg</t>
  </si>
  <si>
    <t>https://pbs.twimg.com/media/ECBYQn5WsAIioQJ.jpg</t>
  </si>
  <si>
    <t>https://pbs.twimg.com/media/EB8x7XJXsAIEEkr.jpg</t>
  </si>
  <si>
    <t>https://pbs.twimg.com/media/EB3ENowW4AElE-I.jpg</t>
  </si>
  <si>
    <t>https://pbs.twimg.com/media/EBeD96SWsAEEz1U.jpg</t>
  </si>
  <si>
    <t>http://pbs.twimg.com/profile_images/1165047289532112897/UcNAoJAD_normal.jpg</t>
  </si>
  <si>
    <t>http://pbs.twimg.com/profile_images/858272506096037888/03Ng4CE-_normal.jpg</t>
  </si>
  <si>
    <t>http://pbs.twimg.com/profile_images/930484988730052608/6chrg5yA_normal.jpg</t>
  </si>
  <si>
    <t>http://pbs.twimg.com/profile_images/580363431171088384/U7NjssjL_normal.jpg</t>
  </si>
  <si>
    <t>http://pbs.twimg.com/profile_images/771511799229317120/yaz5_yBB_normal.jpg</t>
  </si>
  <si>
    <t>http://pbs.twimg.com/profile_images/528555105273253888/6z1x9Nr2_normal.jpeg</t>
  </si>
  <si>
    <t>http://pbs.twimg.com/profile_images/1132819224026595330/hS7riXey_normal.jpg</t>
  </si>
  <si>
    <t>http://pbs.twimg.com/profile_images/747243008077275137/_-JPDBtp_normal.jpg</t>
  </si>
  <si>
    <t>http://pbs.twimg.com/profile_images/1138533426703818752/BaYTr3NU_normal.jpg</t>
  </si>
  <si>
    <t>http://pbs.twimg.com/profile_images/1002016732633059328/LlbyndD0_normal.jpg</t>
  </si>
  <si>
    <t>http://pbs.twimg.com/profile_images/1126570561306595328/mV8q5DI2_normal.jpg</t>
  </si>
  <si>
    <t>http://pbs.twimg.com/profile_images/993645134372798469/pAZy1Q6j_normal.jpg</t>
  </si>
  <si>
    <t>13:12:38</t>
  </si>
  <si>
    <t>12:55:51</t>
  </si>
  <si>
    <t>00:31:38</t>
  </si>
  <si>
    <t>20:12:55</t>
  </si>
  <si>
    <t>14:25:52</t>
  </si>
  <si>
    <t>12:30:32</t>
  </si>
  <si>
    <t>14:25:00</t>
  </si>
  <si>
    <t>14:27:25</t>
  </si>
  <si>
    <t>14:20:11</t>
  </si>
  <si>
    <t>18:50:21</t>
  </si>
  <si>
    <t>16:10:37</t>
  </si>
  <si>
    <t>16:15:32</t>
  </si>
  <si>
    <t>16:22:11</t>
  </si>
  <si>
    <t>22:41:45</t>
  </si>
  <si>
    <t>00:46:11</t>
  </si>
  <si>
    <t>00:47:08</t>
  </si>
  <si>
    <t>00:47:32</t>
  </si>
  <si>
    <t>00:36:14</t>
  </si>
  <si>
    <t>21:17:44</t>
  </si>
  <si>
    <t>21:20:39</t>
  </si>
  <si>
    <t>13:11:19</t>
  </si>
  <si>
    <t>12:55:32</t>
  </si>
  <si>
    <t>18:16:59</t>
  </si>
  <si>
    <t>16:09:15</t>
  </si>
  <si>
    <t>15:10:42</t>
  </si>
  <si>
    <t>14:50:25</t>
  </si>
  <si>
    <t>14:13:18</t>
  </si>
  <si>
    <t>15:02:28</t>
  </si>
  <si>
    <t>08:36:11</t>
  </si>
  <si>
    <t>11:53:17</t>
  </si>
  <si>
    <t>08:19:52</t>
  </si>
  <si>
    <t>19:20:27</t>
  </si>
  <si>
    <t>08:55:58</t>
  </si>
  <si>
    <t>15:03:23</t>
  </si>
  <si>
    <t>15:01:06</t>
  </si>
  <si>
    <t>15:05:31</t>
  </si>
  <si>
    <t>15:07:02</t>
  </si>
  <si>
    <t>14:36:17</t>
  </si>
  <si>
    <t>13:08:51</t>
  </si>
  <si>
    <t>15:26:26</t>
  </si>
  <si>
    <t>13:03:01</t>
  </si>
  <si>
    <t>18:52:26</t>
  </si>
  <si>
    <t>14:09:26</t>
  </si>
  <si>
    <t>08:48:27</t>
  </si>
  <si>
    <t>13:42:56</t>
  </si>
  <si>
    <t>19:07:13</t>
  </si>
  <si>
    <t>18:57:10</t>
  </si>
  <si>
    <t>15:38:22</t>
  </si>
  <si>
    <t>18:12:24</t>
  </si>
  <si>
    <t>15:34:34</t>
  </si>
  <si>
    <t>19:03:00</t>
  </si>
  <si>
    <t>01:40:24</t>
  </si>
  <si>
    <t>01:40:31</t>
  </si>
  <si>
    <t>01:40:43</t>
  </si>
  <si>
    <t>01:40:51</t>
  </si>
  <si>
    <t>01:41:17</t>
  </si>
  <si>
    <t>01:41:21</t>
  </si>
  <si>
    <t>01:41:33</t>
  </si>
  <si>
    <t>01:41:41</t>
  </si>
  <si>
    <t>01:41:48</t>
  </si>
  <si>
    <t>01:41:57</t>
  </si>
  <si>
    <t>01:42:01</t>
  </si>
  <si>
    <t>01:42:06</t>
  </si>
  <si>
    <t>01:42:10</t>
  </si>
  <si>
    <t>01:42:14</t>
  </si>
  <si>
    <t>01:42:17</t>
  </si>
  <si>
    <t>01:42:22</t>
  </si>
  <si>
    <t>01:42:28</t>
  </si>
  <si>
    <t>01:42:40</t>
  </si>
  <si>
    <t>01:42:46</t>
  </si>
  <si>
    <t>01:43:21</t>
  </si>
  <si>
    <t>01:43:29</t>
  </si>
  <si>
    <t>01:43:44</t>
  </si>
  <si>
    <t>01:43:51</t>
  </si>
  <si>
    <t>01:44:14</t>
  </si>
  <si>
    <t>01:44:25</t>
  </si>
  <si>
    <t>01:44:30</t>
  </si>
  <si>
    <t>01:44:34</t>
  </si>
  <si>
    <t>01:44:38</t>
  </si>
  <si>
    <t>01:44:43</t>
  </si>
  <si>
    <t>https://twitter.com/thriveuprva/status/1179383689865814017</t>
  </si>
  <si>
    <t>https://twitter.com/jrlewisauthor/status/1182640956258078720</t>
  </si>
  <si>
    <t>https://twitter.com/antoine31161905/status/1183903223356284928</t>
  </si>
  <si>
    <t>https://twitter.com/leafy_green7/status/1184200499060510720</t>
  </si>
  <si>
    <t>https://twitter.com/thaddomina/status/1184475550129283075</t>
  </si>
  <si>
    <t>https://twitter.com/setctweet/status/1184808913595781120</t>
  </si>
  <si>
    <t>https://twitter.com/johnnewsomnr/status/1184475333002743808</t>
  </si>
  <si>
    <t>https://twitter.com/johnnewsomnr/status/1184475942321872896</t>
  </si>
  <si>
    <t>https://twitter.com/johnnewsomnr/status/1184474120098144256</t>
  </si>
  <si>
    <t>https://twitter.com/johnnewsomnr/status/1184179721363492866</t>
  </si>
  <si>
    <t>https://twitter.com/johnnewsomnr/status/1185226688977948673</t>
  </si>
  <si>
    <t>https://twitter.com/johnnewsomnr/status/1185227926469533702</t>
  </si>
  <si>
    <t>https://twitter.com/craigcaskie/status/1185229600021975040</t>
  </si>
  <si>
    <t>https://twitter.com/swd85unc/status/1185687508966875136</t>
  </si>
  <si>
    <t>https://twitter.com/cheers464646/status/1185718823586013184</t>
  </si>
  <si>
    <t>https://twitter.com/cheers464646/status/1185719059532406784</t>
  </si>
  <si>
    <t>https://twitter.com/jeniferkari/status/1185719163198816256</t>
  </si>
  <si>
    <t>https://twitter.com/enad_haddad/status/1185716318022049793</t>
  </si>
  <si>
    <t>https://twitter.com/frankmaldonad30/status/1185666362225676294</t>
  </si>
  <si>
    <t>https://twitter.com/gcpridebaseball/status/1185667098615394307</t>
  </si>
  <si>
    <t>https://twitter.com/frankmaldonad30/status/1182644851373948930</t>
  </si>
  <si>
    <t>https://twitter.com/gcpride/status/1182640878470553601</t>
  </si>
  <si>
    <t>https://twitter.com/gcpride/status/1185258487330328581</t>
  </si>
  <si>
    <t>https://twitter.com/gcpride/status/1185226343988060162</t>
  </si>
  <si>
    <t>https://twitter.com/gcpride/status/1184849223604490240</t>
  </si>
  <si>
    <t>https://twitter.com/gcpride/status/1184844116057821191</t>
  </si>
  <si>
    <t>https://twitter.com/gcpride/status/1184834778165661697</t>
  </si>
  <si>
    <t>https://twitter.com/gcpride/status/1184122375589240833</t>
  </si>
  <si>
    <t>https://twitter.com/gcpride/status/1181850836428890112</t>
  </si>
  <si>
    <t>https://twitter.com/gcpride/status/1181538047671885824</t>
  </si>
  <si>
    <t>https://twitter.com/gcpride/status/1181846726925312001</t>
  </si>
  <si>
    <t>https://twitter.com/gcpride/status/1181288194920390656</t>
  </si>
  <si>
    <t>https://twitter.com/gcpride/status/1181131040032743424</t>
  </si>
  <si>
    <t>https://twitter.com/gcpride/status/1180861113606574080</t>
  </si>
  <si>
    <t>https://twitter.com/gcpride/status/1180860538198351872</t>
  </si>
  <si>
    <t>https://twitter.com/gcpride/status/1180499264566386688</t>
  </si>
  <si>
    <t>https://twitter.com/gcpride/status/1180137256377606151</t>
  </si>
  <si>
    <t>https://twitter.com/gcpride/status/1179404743229227009</t>
  </si>
  <si>
    <t>https://twitter.com/gcpride/status/1179382737188376577</t>
  </si>
  <si>
    <t>https://twitter.com/gcpride/status/1179054976892620801</t>
  </si>
  <si>
    <t>https://twitter.com/gcpride/status/1179018882637545472</t>
  </si>
  <si>
    <t>https://twitter.com/gcpride/status/1177657264833994754</t>
  </si>
  <si>
    <t>https://twitter.com/gcpride/status/1176861269661536256</t>
  </si>
  <si>
    <t>https://twitter.com/gcpride/status/1172069448532004865</t>
  </si>
  <si>
    <t>https://twitter.com/gcpride/status/1169969232316129280</t>
  </si>
  <si>
    <t>https://twitter.com/gcpride/status/1166064575424450562</t>
  </si>
  <si>
    <t>https://twitter.com/gcpride/status/1163887715710119936</t>
  </si>
  <si>
    <t>https://twitter.com/gcpride/status/1162025747797684226</t>
  </si>
  <si>
    <t>https://twitter.com/gcpride/status/1161702126478925825</t>
  </si>
  <si>
    <t>https://twitter.com/gcpride/status/1161300018558590976</t>
  </si>
  <si>
    <t>https://twitter.com/gcpride/status/1159540529677422592</t>
  </si>
  <si>
    <t>https://twitter.com/docassar/status/1185732466025418754</t>
  </si>
  <si>
    <t>https://twitter.com/docassar/status/1185732493976244225</t>
  </si>
  <si>
    <t>https://twitter.com/docassar/status/1185732544563683329</t>
  </si>
  <si>
    <t>https://twitter.com/docassar/status/1185732579212824581</t>
  </si>
  <si>
    <t>https://twitter.com/docassar/status/1185732689841836033</t>
  </si>
  <si>
    <t>https://twitter.com/docassar/status/1185732707197820929</t>
  </si>
  <si>
    <t>https://twitter.com/docassar/status/1185732756535463936</t>
  </si>
  <si>
    <t>https://twitter.com/docassar/status/1185732787535519744</t>
  </si>
  <si>
    <t>https://twitter.com/docassar/status/1185732817705226241</t>
  </si>
  <si>
    <t>https://twitter.com/docassar/status/1185732854468239361</t>
  </si>
  <si>
    <t>https://twitter.com/docassar/status/1185732875007733760</t>
  </si>
  <si>
    <t>https://twitter.com/docassar/status/1185732892430872576</t>
  </si>
  <si>
    <t>https://twitter.com/docassar/status/1185732909354946561</t>
  </si>
  <si>
    <t>https://twitter.com/docassar/status/1185732925989556225</t>
  </si>
  <si>
    <t>https://twitter.com/docassar/status/1185732940208230400</t>
  </si>
  <si>
    <t>https://twitter.com/docassar/status/1185732961909575680</t>
  </si>
  <si>
    <t>https://twitter.com/docassar/status/1185732984835661824</t>
  </si>
  <si>
    <t>https://twitter.com/docassar/status/1185733036110995458</t>
  </si>
  <si>
    <t>https://twitter.com/docassar/status/1185733063621447680</t>
  </si>
  <si>
    <t>https://twitter.com/docassar/status/1185733208995979267</t>
  </si>
  <si>
    <t>https://twitter.com/docassar/status/1185733242445586432</t>
  </si>
  <si>
    <t>https://twitter.com/docassar/status/1185733305804742657</t>
  </si>
  <si>
    <t>https://twitter.com/docassar/status/1185733335462678528</t>
  </si>
  <si>
    <t>https://twitter.com/docassar/status/1185733431080210432</t>
  </si>
  <si>
    <t>https://twitter.com/docassar/status/1185733476169011200</t>
  </si>
  <si>
    <t>https://twitter.com/docassar/status/1185733498973360128</t>
  </si>
  <si>
    <t>https://twitter.com/docassar/status/1185733514949468160</t>
  </si>
  <si>
    <t>https://twitter.com/docassar/status/1185733530262888449</t>
  </si>
  <si>
    <t>https://twitter.com/docassar/status/1185733552413052928</t>
  </si>
  <si>
    <t>1179383689865814017</t>
  </si>
  <si>
    <t>1182640956258078720</t>
  </si>
  <si>
    <t>1183903223356284928</t>
  </si>
  <si>
    <t>1184200499060510720</t>
  </si>
  <si>
    <t>1184475550129283075</t>
  </si>
  <si>
    <t>1184808913595781120</t>
  </si>
  <si>
    <t>1184475333002743808</t>
  </si>
  <si>
    <t>1184475942321872896</t>
  </si>
  <si>
    <t>1184474120098144256</t>
  </si>
  <si>
    <t>1184179721363492866</t>
  </si>
  <si>
    <t>1185226688977948673</t>
  </si>
  <si>
    <t>1185227926469533702</t>
  </si>
  <si>
    <t>1185229600021975040</t>
  </si>
  <si>
    <t>1185687508966875136</t>
  </si>
  <si>
    <t>1185718823586013184</t>
  </si>
  <si>
    <t>1185719059532406784</t>
  </si>
  <si>
    <t>1185719163198816256</t>
  </si>
  <si>
    <t>1185716318022049793</t>
  </si>
  <si>
    <t>1185666362225676294</t>
  </si>
  <si>
    <t>1185667098615394307</t>
  </si>
  <si>
    <t>1182644851373948930</t>
  </si>
  <si>
    <t>1182640878470553601</t>
  </si>
  <si>
    <t>1185258487330328581</t>
  </si>
  <si>
    <t>1185226343988060162</t>
  </si>
  <si>
    <t>1184849223604490240</t>
  </si>
  <si>
    <t>1184844116057821191</t>
  </si>
  <si>
    <t>1184834778165661697</t>
  </si>
  <si>
    <t>1184122375589240833</t>
  </si>
  <si>
    <t>1181850836428890112</t>
  </si>
  <si>
    <t>1181538047671885824</t>
  </si>
  <si>
    <t>1181846726925312001</t>
  </si>
  <si>
    <t>1181288194920390656</t>
  </si>
  <si>
    <t>1181131040032743424</t>
  </si>
  <si>
    <t>1180861113606574080</t>
  </si>
  <si>
    <t>1180860538198351872</t>
  </si>
  <si>
    <t>1180499264566386688</t>
  </si>
  <si>
    <t>1180137256377606151</t>
  </si>
  <si>
    <t>1179404743229227009</t>
  </si>
  <si>
    <t>1179382737188376577</t>
  </si>
  <si>
    <t>1179054976892620801</t>
  </si>
  <si>
    <t>1179018882637545472</t>
  </si>
  <si>
    <t>1177657264833994754</t>
  </si>
  <si>
    <t>1176861269661536256</t>
  </si>
  <si>
    <t>1172069448532004865</t>
  </si>
  <si>
    <t>1169969232316129280</t>
  </si>
  <si>
    <t>1166064575424450562</t>
  </si>
  <si>
    <t>1163887715710119936</t>
  </si>
  <si>
    <t>1162025747797684226</t>
  </si>
  <si>
    <t>1161702126478925825</t>
  </si>
  <si>
    <t>1161300018558590976</t>
  </si>
  <si>
    <t>1159540529677422592</t>
  </si>
  <si>
    <t>1185732466025418754</t>
  </si>
  <si>
    <t>1185732493976244225</t>
  </si>
  <si>
    <t>1185732544563683329</t>
  </si>
  <si>
    <t>1185732579212824581</t>
  </si>
  <si>
    <t>1185732689841836033</t>
  </si>
  <si>
    <t>1185732707197820929</t>
  </si>
  <si>
    <t>1185732756535463936</t>
  </si>
  <si>
    <t>1185732787535519744</t>
  </si>
  <si>
    <t>1185732817705226241</t>
  </si>
  <si>
    <t>1185732854468239361</t>
  </si>
  <si>
    <t>1185732875007733760</t>
  </si>
  <si>
    <t>1185732892430872576</t>
  </si>
  <si>
    <t>1185732909354946561</t>
  </si>
  <si>
    <t>1185732925989556225</t>
  </si>
  <si>
    <t>1185732940208230400</t>
  </si>
  <si>
    <t>1185732961909575680</t>
  </si>
  <si>
    <t>1185732984835661824</t>
  </si>
  <si>
    <t>1185733036110995458</t>
  </si>
  <si>
    <t>1185733063621447680</t>
  </si>
  <si>
    <t>1185733208995979267</t>
  </si>
  <si>
    <t>1185733242445586432</t>
  </si>
  <si>
    <t>1185733305804742657</t>
  </si>
  <si>
    <t>1185733335462678528</t>
  </si>
  <si>
    <t>1185733431080210432</t>
  </si>
  <si>
    <t>1185733476169011200</t>
  </si>
  <si>
    <t>1185733498973360128</t>
  </si>
  <si>
    <t>1185733514949468160</t>
  </si>
  <si>
    <t>1185733530262888449</t>
  </si>
  <si>
    <t>1185733552413052928</t>
  </si>
  <si>
    <t>1184473799678464007</t>
  </si>
  <si>
    <t/>
  </si>
  <si>
    <t>23539320</t>
  </si>
  <si>
    <t>1218934100</t>
  </si>
  <si>
    <t>934755636</t>
  </si>
  <si>
    <t>en</t>
  </si>
  <si>
    <t>und</t>
  </si>
  <si>
    <t>sl</t>
  </si>
  <si>
    <t>1185662329754673152</t>
  </si>
  <si>
    <t>Twitter for Android</t>
  </si>
  <si>
    <t>TweetDeck</t>
  </si>
  <si>
    <t>Hootsuite Inc.</t>
  </si>
  <si>
    <t>Twitter Web App</t>
  </si>
  <si>
    <t>Twitter for iPhone</t>
  </si>
  <si>
    <t>Twitter for iPad</t>
  </si>
  <si>
    <t>Constant Contact</t>
  </si>
  <si>
    <t>-80.073291,35.911849 
-79.9174263,35.911849 
-79.9174263,36.07826 
-80.073291,36.07826</t>
  </si>
  <si>
    <t>United States</t>
  </si>
  <si>
    <t>US</t>
  </si>
  <si>
    <t>High Point, NC</t>
  </si>
  <si>
    <t>aef8c3da277ca498</t>
  </si>
  <si>
    <t>High Point</t>
  </si>
  <si>
    <t>city</t>
  </si>
  <si>
    <t>https://api.twitter.com/1.1/geo/id/aef8c3da277ca498.json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</si>
  <si>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</si>
  <si>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</si>
  <si>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</si>
  <si>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</si>
  <si>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</si>
  <si>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</si>
  <si>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</si>
  <si>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</si>
  <si>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</si>
  <si>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</si>
  <si>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</si>
  <si>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</si>
  <si>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</si>
  <si>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</si>
  <si>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</si>
  <si>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</si>
  <si>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</si>
  <si>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</si>
  <si>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</si>
  <si>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</si>
  <si>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</si>
  <si>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SMS _xD83D__xDC18__xD83C__xDDFA__xD83C__xDDF8_</t>
  </si>
  <si>
    <t>Greensboro College</t>
  </si>
  <si>
    <t>Joseph Lewis</t>
  </si>
  <si>
    <t>Antoine Smith</t>
  </si>
  <si>
    <t>PeacePilgrim</t>
  </si>
  <si>
    <t>Thad Domina</t>
  </si>
  <si>
    <t>John Newsom</t>
  </si>
  <si>
    <t>UNC-Chapel Hill</t>
  </si>
  <si>
    <t>Bryan Series</t>
  </si>
  <si>
    <t>HighPointUniversity</t>
  </si>
  <si>
    <t>UNC Greensboro</t>
  </si>
  <si>
    <t>Wake Forest University</t>
  </si>
  <si>
    <t>SETC</t>
  </si>
  <si>
    <t>NCTC</t>
  </si>
  <si>
    <t>Craig</t>
  </si>
  <si>
    <t>Susan Davis</t>
  </si>
  <si>
    <t>Frank Maldonado</t>
  </si>
  <si>
    <t>GC Pride Athletics</t>
  </si>
  <si>
    <t>Greensboro College Baseball</t>
  </si>
  <si>
    <t>williammaldonado</t>
  </si>
  <si>
    <t>Enad Haddad</t>
  </si>
  <si>
    <t>Jenifer Gold Maldonado</t>
  </si>
  <si>
    <t>Nasir Assar, Ph.D.</t>
  </si>
  <si>
    <t>_xD83D__xDC97_Family, Horses, GSD 
#GoPackGo, USA &amp; God! _xD83C__xDDFA__xD83C__xDDF8__xD83D__xDE4F_ #BeechcreekManorequestrian _xD83D__xDC0E_♥️ #recoveringaddict17yrsclean #Trump2020 #trechMOM</t>
  </si>
  <si>
    <t>Greensboro College provides a liberal-arts education grounded in United Methodist tradition. Title IX info: https://t.co/afOmZmUqIk</t>
  </si>
  <si>
    <t>Thriller fiction. Taking Lives, Stolen Lives, Shattered Lives, Splintered Lives , Caught in a Web, and Spiral Into Darkness, all available on Amazon.</t>
  </si>
  <si>
    <t>Constructivist, Educator, Enviro-activist &amp; Explorer of life's curiosities. A cheerfully benevolent andragogue &amp; community college FAN. *opinions are my own*</t>
  </si>
  <si>
    <t>Sociologist, UNC School of Ed professor, runner, backyard chicken farmer. Evidence-based.</t>
  </si>
  <si>
    <t>#highered reporter for the News &amp; Record and https://t.co/fDImlrvWvN RVA. #GSO. NC. W&amp;M. @appstate dad. Fusionist. Reach me at john.newsom(at)greensboro(dot)com</t>
  </si>
  <si>
    <t>America’s first public university. One of the world's leading research universities. See how we've served N.C. and beyond for more than two centuries at #UNC225</t>
  </si>
  <si>
    <t>Presented by Guilford College, the Bryan Series is a public forum that has been creating community conversation since 1996.</t>
  </si>
  <si>
    <t>At High Point University, every student receives an extraordinary education in an inspiring environment with caring people. #HPU365</t>
  </si>
  <si>
    <t>The official account for UNC Greensboro. A @UNC_System school. We create remarkable real-world impact, every day. Find your way here. #UNCGWay IG: UNCG</t>
  </si>
  <si>
    <t>Campus life and news from the official Twitter account of Wake Forest University. #WFU #WakeWill _xD83C__xDFA9_ https://t.co/YXFRATYq6P</t>
  </si>
  <si>
    <t>Southeastern Theatre Conference - Connecting You to Opportunities in Theatre Nationwide @SoTheatreMag @outdoor_theatre - #OutdoorTheatre2019 #SETC2020</t>
  </si>
  <si>
    <t>Your service, leadership and advocacy organization for theatre in North Carolina.</t>
  </si>
  <si>
    <t>NCAA sports fan, college admin, past higher ed trustee, &amp; 2% milk drinker NC ➡️Vegas ➡️Jax &amp; back Retweets not endorsements Opinions my own &amp; of varying quality</t>
  </si>
  <si>
    <t>Born February 11
Studied at UNC Chapel Hill</t>
  </si>
  <si>
    <t>Head Baseball Coach - Greensboro College</t>
  </si>
  <si>
    <t>The official Twitter account of Greensboro College Athletics. Instagram: gc_athletics</t>
  </si>
  <si>
    <t>Official Twitter Account of Greensboro College Pride Baseball. #Play9⚾️</t>
  </si>
  <si>
    <t>add me to a list block, working daily to be a better dad</t>
  </si>
  <si>
    <t>PMU Artist/Hair Dresser/Recruiting Coordinator Greensboro College Baseball/Asst. Coach Asheboro Copperheads of CPL/Love☕_xD83C__xDFC8_
 #HeartsOverCharts</t>
  </si>
  <si>
    <t>mom and wife... baseball lover and political junkie...</t>
  </si>
  <si>
    <t>Seasoned and effective business consultant, data Scientist, college professor, economist, and a financial advisor.</t>
  </si>
  <si>
    <t>Virginia, USA</t>
  </si>
  <si>
    <t>815 W. Market, Greensboro, NC</t>
  </si>
  <si>
    <t>Virginia</t>
  </si>
  <si>
    <t>Durham --- Chapel Hill</t>
  </si>
  <si>
    <t>Greensboro, N.C.</t>
  </si>
  <si>
    <t>Chapel Hill, NC</t>
  </si>
  <si>
    <t>Greensboro, NC</t>
  </si>
  <si>
    <t>High Point, North Carolina</t>
  </si>
  <si>
    <t>Greensboro, North Carolina</t>
  </si>
  <si>
    <t>Winston-Salem, NC</t>
  </si>
  <si>
    <t>North Carolina</t>
  </si>
  <si>
    <t>raleigh</t>
  </si>
  <si>
    <t>Raleigh, NC</t>
  </si>
  <si>
    <t>Jamestown, NC</t>
  </si>
  <si>
    <t>http://t.co/SV7z49JVNA</t>
  </si>
  <si>
    <t>https://t.co/1lUTh8fhKI</t>
  </si>
  <si>
    <t>https://t.co/XOWBP2UhaJ</t>
  </si>
  <si>
    <t>https://t.co/VamYFlHLb5</t>
  </si>
  <si>
    <t>https://t.co/dUxt76aE0Y</t>
  </si>
  <si>
    <t>http://t.co/jNrglzRTZE</t>
  </si>
  <si>
    <t>https://t.co/PRca6yUx87</t>
  </si>
  <si>
    <t>https://t.co/Y5LL5tPhHi</t>
  </si>
  <si>
    <t>https://t.co/gQ0QsyWQiv</t>
  </si>
  <si>
    <t>http://t.co/aZ5henHjhU</t>
  </si>
  <si>
    <t>https://t.co/d7qnx0qHNi</t>
  </si>
  <si>
    <t>https://t.co/117zL2iSg3</t>
  </si>
  <si>
    <t>https://t.co/bds9s2MZ9b</t>
  </si>
  <si>
    <t>https://t.co/eV4FWlipI7</t>
  </si>
  <si>
    <t>https://t.co/Guf3bpXFrd</t>
  </si>
  <si>
    <t>https://pbs.twimg.com/profile_banners/795014952117473280/1568144021</t>
  </si>
  <si>
    <t>https://pbs.twimg.com/profile_banners/23539320/1555436758</t>
  </si>
  <si>
    <t>https://pbs.twimg.com/profile_banners/987759248/1414721310</t>
  </si>
  <si>
    <t>https://pbs.twimg.com/profile_banners/440338533/1559521706</t>
  </si>
  <si>
    <t>https://pbs.twimg.com/profile_banners/554036831/1428505849</t>
  </si>
  <si>
    <t>https://pbs.twimg.com/profile_banners/1218934100/1555350327</t>
  </si>
  <si>
    <t>https://pbs.twimg.com/profile_banners/20683724/1564668491</t>
  </si>
  <si>
    <t>https://pbs.twimg.com/profile_banners/29996748/1482512672</t>
  </si>
  <si>
    <t>https://pbs.twimg.com/profile_banners/65615119/1571081066</t>
  </si>
  <si>
    <t>https://pbs.twimg.com/profile_banners/34685994/1555523104</t>
  </si>
  <si>
    <t>https://pbs.twimg.com/profile_banners/115578122/1552939167</t>
  </si>
  <si>
    <t>https://pbs.twimg.com/profile_banners/295418253/1565370936</t>
  </si>
  <si>
    <t>https://pbs.twimg.com/profile_banners/3273220081/1534004160</t>
  </si>
  <si>
    <t>https://pbs.twimg.com/profile_banners/934755636/1557430458</t>
  </si>
  <si>
    <t>https://pbs.twimg.com/profile_banners/369080183/1555605506</t>
  </si>
  <si>
    <t>https://pbs.twimg.com/profile_banners/4861587423/1567111177</t>
  </si>
  <si>
    <t>https://pbs.twimg.com/profile_banners/164504461/1558920126</t>
  </si>
  <si>
    <t>https://pbs.twimg.com/profile_banners/31641177/1550329346</t>
  </si>
  <si>
    <t>https://pbs.twimg.com/profile_banners/46487308/1521561273</t>
  </si>
  <si>
    <t>https://pbs.twimg.com/profile_banners/47893228/1536497307</t>
  </si>
  <si>
    <t>http://abs.twimg.com/images/themes/theme1/bg.png</t>
  </si>
  <si>
    <t>http://abs.twimg.com/images/themes/theme5/bg.gif</t>
  </si>
  <si>
    <t>http://abs.twimg.com/images/themes/theme14/bg.gif</t>
  </si>
  <si>
    <t>http://abs.twimg.com/images/themes/theme3/bg.gif</t>
  </si>
  <si>
    <t>http://abs.twimg.com/images/themes/theme15/bg.png</t>
  </si>
  <si>
    <t>http://abs.twimg.com/images/themes/theme10/bg.gif</t>
  </si>
  <si>
    <t>http://abs.twimg.com/images/themes/theme2/bg.gif</t>
  </si>
  <si>
    <t>http://abs.twimg.com/images/themes/theme4/bg.gif</t>
  </si>
  <si>
    <t>http://pbs.twimg.com/profile_images/1118919354467463168/rh4P4B8T_normal.png</t>
  </si>
  <si>
    <t>http://pbs.twimg.com/profile_images/965640917284728832/OeS-1utt_normal.jpg</t>
  </si>
  <si>
    <t>http://pbs.twimg.com/profile_images/1134892592481603586/IGC64IVk_normal.jpg</t>
  </si>
  <si>
    <t>http://pbs.twimg.com/profile_images/726116339312680960/M-DpREh2_normal.jpg</t>
  </si>
  <si>
    <t>http://pbs.twimg.com/profile_images/1156929619842543616/2aBuxDM5_normal.jpg</t>
  </si>
  <si>
    <t>http://pbs.twimg.com/profile_images/972972399/BryanLogo_normal.jpg</t>
  </si>
  <si>
    <t>http://pbs.twimg.com/profile_images/551031313000452097/m9DuyWKk_normal.jpeg</t>
  </si>
  <si>
    <t>http://pbs.twimg.com/profile_images/1009427115345838085/LJemmMOk_normal.jpg</t>
  </si>
  <si>
    <t>http://pbs.twimg.com/profile_images/1060206386959790080/EQrqEl5i_normal.jpg</t>
  </si>
  <si>
    <t>http://pbs.twimg.com/profile_images/692800669821095938/XsP8H9Qe_normal.jpg</t>
  </si>
  <si>
    <t>http://pbs.twimg.com/profile_images/1118916632628404231/ql-xLK9X_normal.png</t>
  </si>
  <si>
    <t>Open Twitter Page for This Person</t>
  </si>
  <si>
    <t>https://twitter.com/thriveuprva</t>
  </si>
  <si>
    <t>https://twitter.com/gcpride</t>
  </si>
  <si>
    <t>https://twitter.com/jrlewisauthor</t>
  </si>
  <si>
    <t>https://twitter.com/antoine31161905</t>
  </si>
  <si>
    <t>https://twitter.com/leafy_green7</t>
  </si>
  <si>
    <t>https://twitter.com/thaddomina</t>
  </si>
  <si>
    <t>https://twitter.com/johnnewsomnr</t>
  </si>
  <si>
    <t>https://twitter.com/unc</t>
  </si>
  <si>
    <t>https://twitter.com/bryanseries</t>
  </si>
  <si>
    <t>https://twitter.com/highpointu</t>
  </si>
  <si>
    <t>https://twitter.com/uncg</t>
  </si>
  <si>
    <t>https://twitter.com/wakeforest</t>
  </si>
  <si>
    <t>https://twitter.com/setctweet</t>
  </si>
  <si>
    <t>https://twitter.com/nctctweet</t>
  </si>
  <si>
    <t>https://twitter.com/craigcaskie</t>
  </si>
  <si>
    <t>https://twitter.com/swd85unc</t>
  </si>
  <si>
    <t>https://twitter.com/frankmaldonad30</t>
  </si>
  <si>
    <t>https://twitter.com/gc_pride</t>
  </si>
  <si>
    <t>https://twitter.com/gcpridebaseball</t>
  </si>
  <si>
    <t>https://twitter.com/cheers464646</t>
  </si>
  <si>
    <t>https://twitter.com/enad_haddad</t>
  </si>
  <si>
    <t>https://twitter.com/jeniferkari</t>
  </si>
  <si>
    <t>https://twitter.com/docassar</t>
  </si>
  <si>
    <t>thriveuprva
Greensboro College Offers Adult
Classes and Certificate Programs
Open House Nov. 5 https://t.co/khGlKOOzL3
https://t.co/Xgrejo2yT5</t>
  </si>
  <si>
    <t>gcpride
Greensboro College Names MaKayla
Humphreys '19 Admissions Administrative
Assistant https://t.co/kKkwaVXulx
https://t.co/GquF0Fit6G</t>
  </si>
  <si>
    <t>jrlewisauthor
Greensboro College Dean Will Speak
on Financial Independence Oct.
16 https://t.co/GnvB6frWF9 https://t.co/u0evJSbCnM</t>
  </si>
  <si>
    <t>antoine31161905
@GCPride https://t.co/sNXRUSKINV</t>
  </si>
  <si>
    <t>leafy_green7
Greensboro College Dean Will Speak
on Financial Independence Oct.
16 https://t.co/GnvB6frWF9 https://t.co/QnbNeCstu4</t>
  </si>
  <si>
    <t>thaddomina
@WakeForest @UNCG @GCPride @HighPointU
@BryanSeries Meanwhile at @UNC
(which isn't on fall break until
this weekend), this report came
out. Numbers were higher than in
related 2015 survey; UNC officials
call it "alarming." https://t.co/9AaSJiEqWy</t>
  </si>
  <si>
    <t>johnnewsomnr
@GCPride Acc to a GC release, Maloney
is a '68 grad (degree in speech).
Served in state student legislature,
was yearbook EIC and a cheerleader.
Her senior superlative: Outstanding
in School Spirit. Mom, aunt and
cousin are GC alumna. She was GC's
commencement speaker in 2006.</t>
  </si>
  <si>
    <t xml:space="preserve">unc
</t>
  </si>
  <si>
    <t xml:space="preserve">bryanseries
</t>
  </si>
  <si>
    <t xml:space="preserve">highpointu
</t>
  </si>
  <si>
    <t xml:space="preserve">uncg
</t>
  </si>
  <si>
    <t xml:space="preserve">wakeforest
</t>
  </si>
  <si>
    <t>setctweet
Our best leg-breaking wishes to
everyone auditioning in North Carolina
today and tomorrow with hopes of
advancing to #SETC2020! Thanks
to our friends at @NCTCtweet for
hosting SETC Professional Screening
Auditions at @GCPride.</t>
  </si>
  <si>
    <t xml:space="preserve">nctctweet
</t>
  </si>
  <si>
    <t>craigcaskie
@JohnNewsomNR @GCPride I was @GCPride
when she spoke Very impressive
graduate</t>
  </si>
  <si>
    <t>swd85unc
Appreciate what these guys have
done for our college, and program!
#WinInLife #Play9 @GCPrideBaseball
@GCPride @GC_Pride https://t.co/cq51N1n2wk</t>
  </si>
  <si>
    <t>frankmaldonad30
Appreciate what these guys have
done for our college, and program!
#WinInLife #Play9 @GCPrideBaseball
@GCPride @GC_Pride https://t.co/cq51N1n2wk</t>
  </si>
  <si>
    <t xml:space="preserve">gc_pride
</t>
  </si>
  <si>
    <t>gcpridebaseball
Appreciate what these guys have
done for our college, and program!
#WinInLife #Play9 @GCPrideBaseball
@GCPride @GC_Pride https://t.co/cq51N1n2wk</t>
  </si>
  <si>
    <t>cheers464646
@FrankMaldonad30 @Enad_Haddad @GCPrideBaseball
@GCPride @GC_Pride Coach loves
his guys they will do anything
for him. Positive vibes brings
positive results. _xD83D__xDC4D__xD83D__xDC4D__xD83D__xDC4D_</t>
  </si>
  <si>
    <t>enad_haddad
Appreciate what these guys have
done for our college, and program!
#WinInLife #Play9 @GCPrideBaseball
@GCPride @GC_Pride https://t.co/cq51N1n2wk</t>
  </si>
  <si>
    <t>jeniferkari
@FrankMaldonad30 @Enad_Haddad @GCPrideBaseball
@GCPride @GC_Pride Coach loves
his guys they will do anything
for him. Positive vibes brings
positive results. _xD83D__xDC4D__xD83D__xDC4D__xD83D__xDC4D_</t>
  </si>
  <si>
    <t>docassar
Greensboro College Names MaKayla
Humphreys '19 Admissions Administrative
Assistant https://t.co/kKkwaVXulx
https://t.co/GquF0Fit6G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</si>
  <si>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</si>
  <si>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</si>
  <si>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</si>
  <si>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</si>
  <si>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</si>
  <si>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</si>
  <si>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</si>
  <si>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</si>
  <si>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</si>
  <si>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</si>
  <si>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</si>
  <si>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</si>
  <si>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</si>
  <si>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</si>
  <si>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</si>
  <si>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</si>
  <si>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</si>
  <si>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</si>
  <si>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</si>
  <si>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</si>
  <si>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</si>
  <si>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https://myemail.constantcontact.com/Greensboro-College-Presents-Fall-Brass-and-Woodwind-Ensemble-Concert-Oct--22.html?soid=1102192932236&amp;aid=88MwIYMW8RM https://myemail.constantcontact.com/Greensboro-College-Dean-Will-Speak-on-Financial-Independence-Oct--16.html?soid=1102192932236&amp;aid=pXI3Fby7E1U https://myemail.constantcontact.com/UPDATE--Greensboro-College-Will-Host-Guest-Lecturer-on-Retaining-College-Students.html?soid=1102192932236&amp;aid=I2nNj8df6sM https://myemail.constantcontact.com/Greensboro-College-Presents-Fall-Choral-Concert-Oct--20.html?soid=1102192932236&amp;aid=SRfMirIalSk https://myemail.constantcontact.com/Greensboro-College-Theatre-Presents-Shakespeare-s--The-Winter-s-Tale--Oct--17-20.html?soid=1102192932236&amp;aid=ixdS1Jd_Q9k https://myemail.constantcontact.com/Greensboro-College-Offers-Adult-Classes-and-Certificate-Programs-Open-House-Nov--5.html?soid=1102192932236&amp;aid=KV8BNBDsh30 https://myemail.constantcontact.com/Greensboro-College-Names-MaKayla-Humphreys--19-Admissions-Administrative-Assistant.html?soid=1102192932236&amp;aid=Z8570RAmYao https://myemail.constantcontact.com/Greensboro-College-Postpones-Fall-Brass-and-Woodwind-Ensembles-Concert-Until-Nov--5.html?soid=1102192932236&amp;aid=jiWJlFB2eoI https://myemail.constantcontact.com/Greensboro-College-Alumna-Becomes-Acting-Chair-of-U-S--House-Oversight-Committee.html?soid=1102192932236&amp;aid=pw9MNFp48Vc https://myemail.constantcontact.com/Greensboro-College-Certification-Programs-Will-Offer-Open-House-Nov--5.html?soid=1102192932236&amp;aid=CqtRzhO6I6g</t>
  </si>
  <si>
    <t>https://twitter.com/gcpridebaseball/status/1185662329754673152 https://myemail.constantcontact.com/Greensboro-College-Dean-Will-Speak-on-Financial-Independence-Oct--16.html?soid=1102192932236&amp;aid=pXI3Fby7E1U</t>
  </si>
  <si>
    <t>https://www.greensboro.com/blogs/the_syllabus/the-syllabus-your-college-campus-speakers-for-october-mid-oct/article_cda6c914-f98e-5f76-ad72-69204d214b2e.html https://www.greensboro.com/blogs/retail_therapy/n-c-a-t-pop-up-shop-opening-in-time/article_ba8b7f29-b318-5378-8e47-68b8b28021aa.html https://thehill.com/homenews/house/466264-maloney-to-serve-as-acting-oversight-chairwoman-after-cummingss-death https://www.newsobserver.com/news/local/education/article236247498.html</t>
  </si>
  <si>
    <t>Top Domains in Tweet in Entire Graph</t>
  </si>
  <si>
    <t>Top Domains in Tweet in G1</t>
  </si>
  <si>
    <t>Top Domains in Tweet in G2</t>
  </si>
  <si>
    <t>Top Domains in Tweet in G3</t>
  </si>
  <si>
    <t>Top Domains in Tweet</t>
  </si>
  <si>
    <t>twitter.com constantcontact.com</t>
  </si>
  <si>
    <t>greensboro.com thehill.com newsobserver.com</t>
  </si>
  <si>
    <t>Top Hashtags in Tweet in Entire Graph</t>
  </si>
  <si>
    <t>wininlife</t>
  </si>
  <si>
    <t>play9</t>
  </si>
  <si>
    <t>Top Hashtags in Tweet in G1</t>
  </si>
  <si>
    <t>Top Hashtags in Tweet in G2</t>
  </si>
  <si>
    <t>Top Hashtags in Tweet in G3</t>
  </si>
  <si>
    <t>Top Hashtags in Tweet</t>
  </si>
  <si>
    <t>ncat highered</t>
  </si>
  <si>
    <t>Top Words in Tweet in Entire Graph</t>
  </si>
  <si>
    <t>Words in Sentiment List#1: Positive</t>
  </si>
  <si>
    <t>Words in Sentiment List#2: Negative</t>
  </si>
  <si>
    <t>Words in Sentiment List#3: Angry/Violent</t>
  </si>
  <si>
    <t>Non-categorized Words</t>
  </si>
  <si>
    <t>Total Words</t>
  </si>
  <si>
    <t>college</t>
  </si>
  <si>
    <t>greensboro</t>
  </si>
  <si>
    <t>oct</t>
  </si>
  <si>
    <t>presents</t>
  </si>
  <si>
    <t>Top Words in Tweet in G1</t>
  </si>
  <si>
    <t>fall</t>
  </si>
  <si>
    <t>concert</t>
  </si>
  <si>
    <t>admissions</t>
  </si>
  <si>
    <t>nov</t>
  </si>
  <si>
    <t>house</t>
  </si>
  <si>
    <t>brass</t>
  </si>
  <si>
    <t>Top Words in Tweet in G2</t>
  </si>
  <si>
    <t>guys</t>
  </si>
  <si>
    <t>appreciate</t>
  </si>
  <si>
    <t>done</t>
  </si>
  <si>
    <t>program</t>
  </si>
  <si>
    <t>#wininlife</t>
  </si>
  <si>
    <t>#play9</t>
  </si>
  <si>
    <t>Top Words in Tweet in G3</t>
  </si>
  <si>
    <t>more</t>
  </si>
  <si>
    <t>one</t>
  </si>
  <si>
    <t>store</t>
  </si>
  <si>
    <t>gc</t>
  </si>
  <si>
    <t>Top Words in Tweet</t>
  </si>
  <si>
    <t>college greensboro oct presents fall concert admissions nov house brass</t>
  </si>
  <si>
    <t>gcpridebaseball gcpride gc_pride guys college appreciate done program #wininlife #play9</t>
  </si>
  <si>
    <t>gcpride wakeforest uncg highpointu unc bryanseries more one store gc</t>
  </si>
  <si>
    <t>Top Word Pairs in Tweet in Entire Graph</t>
  </si>
  <si>
    <t>greensboro,college</t>
  </si>
  <si>
    <t>college,presents</t>
  </si>
  <si>
    <t>presents,fall</t>
  </si>
  <si>
    <t>concert,oct</t>
  </si>
  <si>
    <t>fall,brass</t>
  </si>
  <si>
    <t>brass,woodwind</t>
  </si>
  <si>
    <t>open,house</t>
  </si>
  <si>
    <t>nov,5</t>
  </si>
  <si>
    <t>gcpridebaseball,gcpride</t>
  </si>
  <si>
    <t>gcpride,gc_pride</t>
  </si>
  <si>
    <t>Top Word Pairs in Tweet in G1</t>
  </si>
  <si>
    <t>college,names</t>
  </si>
  <si>
    <t>woodwind,ensemble</t>
  </si>
  <si>
    <t>Top Word Pairs in Tweet in G2</t>
  </si>
  <si>
    <t>appreciate,guys</t>
  </si>
  <si>
    <t>guys,done</t>
  </si>
  <si>
    <t>done,college</t>
  </si>
  <si>
    <t>college,program</t>
  </si>
  <si>
    <t>program,#wininlife</t>
  </si>
  <si>
    <t>#wininlife,#play9</t>
  </si>
  <si>
    <t>#play9,gcpridebaseball</t>
  </si>
  <si>
    <t>frankmaldonad30,enad_haddad</t>
  </si>
  <si>
    <t>Top Word Pairs in Tweet in G3</t>
  </si>
  <si>
    <t>wakeforest,uncg</t>
  </si>
  <si>
    <t>uncg,gcpride</t>
  </si>
  <si>
    <t>gcpride,highpointu</t>
  </si>
  <si>
    <t>highpointu,bryanseries</t>
  </si>
  <si>
    <t>bryanseries,meanwhile</t>
  </si>
  <si>
    <t>meanwhile,unc</t>
  </si>
  <si>
    <t>unc,fall</t>
  </si>
  <si>
    <t>fall,break</t>
  </si>
  <si>
    <t>break,until</t>
  </si>
  <si>
    <t>until,weekend</t>
  </si>
  <si>
    <t>Top Word Pairs in Tweet</t>
  </si>
  <si>
    <t>greensboro,college  college,presents  presents,fall  concert,oct  fall,brass  brass,woodwind  nov,5  open,house  college,names  woodwind,ensemble</t>
  </si>
  <si>
    <t>gcpridebaseball,gcpride  gcpride,gc_pride  appreciate,guys  guys,done  done,college  college,program  program,#wininlife  #wininlife,#play9  #play9,gcpridebaseball  frankmaldonad30,enad_haddad</t>
  </si>
  <si>
    <t>wakeforest,uncg  uncg,gcpride  gcpride,highpointu  highpointu,bryanseries  bryanseries,meanwhile  meanwhile,unc  unc,fall  fall,break  break,until  until,weekend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</si>
  <si>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</si>
  <si>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</si>
  <si>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</si>
  <si>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</si>
  <si>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</si>
  <si>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</si>
  <si>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</si>
  <si>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</si>
  <si>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</si>
  <si>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johnnewsomnr gcpride</t>
  </si>
  <si>
    <t>wakeforest gcpride</t>
  </si>
  <si>
    <t>Top Mentioned in Tweet</t>
  </si>
  <si>
    <t>gcpride nctctweet</t>
  </si>
  <si>
    <t>gcpridebaseball gcpride gc_pride enad_haddad</t>
  </si>
  <si>
    <t>gcpride uncg highpointu bryanseries unc wakeforest</t>
  </si>
  <si>
    <t>Top Tweeters in Entire Graph</t>
  </si>
  <si>
    <t>Top Tweeters in G1</t>
  </si>
  <si>
    <t>Top Tweeters in G2</t>
  </si>
  <si>
    <t>Top Tweeters in G3</t>
  </si>
  <si>
    <t>Top Tweeters</t>
  </si>
  <si>
    <t>jrlewisauthor gcpride setctweet craigcaskie thriveuprva nctctweet leafy_green7 docassar antoine31161905</t>
  </si>
  <si>
    <t>cheers464646 jeniferkari gc_pride enad_haddad frankmaldonad30 gcpridebaseball swd85unc</t>
  </si>
  <si>
    <t>wakeforest unc uncg johnnewsomnr highpointu thaddomina bryanseries</t>
  </si>
  <si>
    <t>Top URLs in Tweet by Count</t>
  </si>
  <si>
    <t>https://myemail.constantcontact.com/Greensboro-College-Presents-Fall-Brass-and-Woodwind-Ensemble-Concert-Oct--22.html?soid=1102192932236&amp;aid=88MwIYMW8RM https://myemail.constantcontact.com/Greensboro-College-Theatre-Presents-Shakespeare-s--The-Winter-s-Tale--Oct--17-20.html?soid=1102192932236&amp;aid=ixdS1Jd_Q9k https://myemail.constantcontact.com/UPDATE--Greensboro-College-Will-Host-Guest-Lecturer-on-Retaining-College-Students.html?soid=1102192932236&amp;aid=I2nNj8df6sM https://myemail.constantcontact.com/Greensboro-College-Presents-Fall-Choral-Concert-Oct--20.html?soid=1102192932236&amp;aid=SRfMirIalSk https://myemail.constantcontact.com/Greensboro-College-Dean-Will-Speak-on-Financial-Independence-Oct--16.html?soid=1102192932236&amp;aid=pXI3Fby7E1U https://myemail.constantcontact.com/Greensboro-College-Names-MaKayla-Humphreys--19-Admissions-Administrative-Assistant.html?soid=1102192932236&amp;aid=Z8570RAmYao https://myemail.constantcontact.com/Greensboro-College-Appoints-Nasir-H--Assar-to-the-Business-Faculty.html?soid=1102192932236&amp;aid=ZbVf33e6TGQ https://myemail.constantcontact.com/Greensboro-College-Names-Molly-Riddle-to-Education-Faculty.html?soid=1102192932236&amp;aid=KICghZBxP7M https://myemail.constantcontact.com/Greensboro-College-Appoints-Faye-Simon-to-Mathematics-Faculty.html?soid=1102192932236&amp;aid=b1xi4Rw_e4s https://myemail.constantcontact.com/Greensboro-College-Staffer-Will-Present-Paper-at-NCAHEAD-Conference-in-October.html?soid=1102192932236&amp;aid=jZOwMeLRJ9o</t>
  </si>
  <si>
    <t>https://www.greensboro.com/blogs/the_syllabus/the-syllabus-your-college-campus-speakers-for-october-mid-oct/article_cda6c914-f98e-5f76-ad72-69204d214b2e.html https://www.greensboro.com/blogs/retail_therapy/n-c-a-t-pop-up-shop-opening-in-time/article_ba8b7f29-b318-5378-8e47-68b8b28021aa.html https://www.newsobserver.com/news/local/education/article236247498.html https://thehill.com/homenews/house/466264-maloney-to-serve-as-acting-oversight-chairwoman-after-cummingss-death</t>
  </si>
  <si>
    <t>https://myemail.constantcontact.com/Greensboro-College-Presents-Fall-Brass-and-Woodwind-Ensemble-Concert-Oct--22.html?soid=1102192932236&amp;aid=88MwIYMW8RM https://myemail.constantcontact.com/Greensboro-College-Theatre-Presents-Shakespeare-s--The-Winter-s-Tale--Oct--17-20.html?soid=1102192932236&amp;aid=ixdS1Jd_Q9k https://myemail.constantcontact.com/UPDATE--Greensboro-College-Will-Host-Guest-Lecturer-on-Retaining-College-Students.html?soid=1102192932236&amp;aid=I2nNj8df6sM https://myemail.constantcontact.com/Greensboro-College-Presents-Fall-Choral-Concert-Oct--20.html?soid=1102192932236&amp;aid=SRfMirIalSk https://myemail.constantcontact.com/Greensboro-College-Names-MaKayla-Humphreys--19-Admissions-Administrative-Assistant.html?soid=1102192932236&amp;aid=Z8570RAmYao https://myemail.constantcontact.com/Greensboro-College-Appoints-Nasir-H--Assar-to-the-Business-Faculty.html?soid=1102192932236&amp;aid=ZbVf33e6TGQ https://myemail.constantcontact.com/Greensboro-College-Names-Molly-Riddle-to-Education-Faculty.html?soid=1102192932236&amp;aid=KICghZBxP7M https://myemail.constantcontact.com/Greensboro-College-Appoints-Faye-Simon-to-Mathematics-Faculty.html?soid=1102192932236&amp;aid=b1xi4Rw_e4s https://myemail.constantcontact.com/Greensboro-College-Staffer-Will-Present-Paper-at-NCAHEAD-Conference-in-October.html?soid=1102192932236&amp;aid=jZOwMeLRJ9o https://myemail.constantcontact.com/Greensboro-College-Names-Asia-Hinton-Admissions-Counselor-Visit-Coordinator.html?soid=1102192932236&amp;aid=B7yCZQvl1eM</t>
  </si>
  <si>
    <t>Top URLs in Tweet by Salience</t>
  </si>
  <si>
    <t>Top Domains in Tweet by Count</t>
  </si>
  <si>
    <t>greensboro.com newsobserver.com thehill.com</t>
  </si>
  <si>
    <t>Top Domains in Tweet by Salience</t>
  </si>
  <si>
    <t>newsobserver.com thehill.com greensboro.com</t>
  </si>
  <si>
    <t>Top Hashtags in Tweet by Count</t>
  </si>
  <si>
    <t>Top Hashtags in Tweet by Salience</t>
  </si>
  <si>
    <t>Top Words in Tweet by Count</t>
  </si>
  <si>
    <t>greensboro college offers adult classes certificate programs open house nov</t>
  </si>
  <si>
    <t>college greensboro oct presents fall concert admissions house nov brass</t>
  </si>
  <si>
    <t>greensboro college dean speak financial independence oct 16</t>
  </si>
  <si>
    <t>unc wakeforest uncg gcpride highpointu bryanseries meanwhile fall break until</t>
  </si>
  <si>
    <t>gcpride wakeforest uncg highpointu bryanseries unc more one store speakers</t>
  </si>
  <si>
    <t>best leg breaking wishes everyone auditioning north carolina today tomorrow</t>
  </si>
  <si>
    <t>gcpride johnnewsomnr spoke very impressive graduate</t>
  </si>
  <si>
    <t>appreciate guys done college program #wininlife #play9 gcpridebaseball gcpride gc_pride</t>
  </si>
  <si>
    <t>college appreciate guys done program #wininlife #play9 gcpridebaseball gcpride gc_pride</t>
  </si>
  <si>
    <t>gcpridebaseball gcpride gc_pride guys positive frankmaldonad30 enad_haddad coach loves anything</t>
  </si>
  <si>
    <t>positive frankmaldonad30 enad_haddad gcpridebaseball gcpride gc_pride coach loves guys anything</t>
  </si>
  <si>
    <t>Top Words in Tweet by Salience</t>
  </si>
  <si>
    <t>oct presents fall concert admissions house nov brass woodwind 20</t>
  </si>
  <si>
    <t>one store gc unc speakers oct bryanseries more wakeforest local</t>
  </si>
  <si>
    <t>appreciate guys done program #wininlife #play9 gcpridebaseball gcpride gc_pride greensboro</t>
  </si>
  <si>
    <t>positive frankmaldonad30 enad_haddad coach loves anything vibes brings results appreciate</t>
  </si>
  <si>
    <t>Top Word Pairs in Tweet by Count</t>
  </si>
  <si>
    <t>greensboro,college  college,offers  offers,adult  adult,classes  classes,certificate  certificate,programs  programs,open  open,house  house,nov  nov,5</t>
  </si>
  <si>
    <t>greensboro,college  college,presents  presents,fall  concert,oct  fall,brass  brass,woodwind  college,names  open,house  nov,5  woodwind,ensemble</t>
  </si>
  <si>
    <t>greensboro,college  college,dean  dean,speak  speak,financial  financial,independence  independence,oct  oct,16</t>
  </si>
  <si>
    <t>wakeforest,uncg  uncg,gcpride  gcpride,highpointu  highpointu,bryanseries  bryanseries,unc  unc,one  one,more  more,local  local,story  story,before</t>
  </si>
  <si>
    <t>best,leg  leg,breaking  breaking,wishes  wishes,everyone  everyone,auditioning  auditioning,north  north,carolina  carolina,today  today,tomorrow  tomorrow,hopes</t>
  </si>
  <si>
    <t>johnnewsomnr,gcpride  gcpride,gcpride  gcpride,spoke  spoke,very  very,impressive  impressive,graduate</t>
  </si>
  <si>
    <t>appreciate,guys  guys,done  done,college  college,program  program,#wininlife  #wininlife,#play9  #play9,gcpridebaseball  gcpridebaseball,gcpride  gcpride,gc_pride</t>
  </si>
  <si>
    <t>appreciate,guys  guys,done  done,college  college,program  program,#wininlife  #wininlife,#play9  #play9,gcpridebaseball  gcpridebaseball,gcpride  gcpride,gc_pride  greensboro,college</t>
  </si>
  <si>
    <t>gcpridebaseball,gcpride  gcpride,gc_pride  frankmaldonad30,enad_haddad  enad_haddad,gcpridebaseball  gc_pride,coach  coach,loves  loves,guys  guys,anything  anything,positive  positive,vibes</t>
  </si>
  <si>
    <t>frankmaldonad30,enad_haddad  enad_haddad,gcpridebaseball  gcpridebaseball,gcpride  gcpride,gc_pride  gc_pride,coach  coach,loves  loves,guys  guys,anything  anything,positive  positive,vibes</t>
  </si>
  <si>
    <t>Top Word Pairs in Tweet by Salience</t>
  </si>
  <si>
    <t>college,presents  presents,fall  concert,oct  fall,brass  brass,woodwind  college,names  open,house  nov,5  woodwind,ensemble  ensemble,concert</t>
  </si>
  <si>
    <t>highpointu,bryanseries  wakeforest,uncg  uncg,gcpride  gcpride,highpointu  bryanseries,unc  unc,one  one,more  more,local  local,story  story,before</t>
  </si>
  <si>
    <t>frankmaldonad30,enad_haddad  enad_haddad,gcpridebaseball  gc_pride,coach  coach,loves  loves,guys  guys,anything  anything,positive  positive,vibes  vibes,brings  brings,positive</t>
  </si>
  <si>
    <t>Word</t>
  </si>
  <si>
    <t>speak</t>
  </si>
  <si>
    <t>woodwind</t>
  </si>
  <si>
    <t>20</t>
  </si>
  <si>
    <t>16</t>
  </si>
  <si>
    <t>business</t>
  </si>
  <si>
    <t>open</t>
  </si>
  <si>
    <t>5</t>
  </si>
  <si>
    <t>names</t>
  </si>
  <si>
    <t>faculty</t>
  </si>
  <si>
    <t>ensemble</t>
  </si>
  <si>
    <t>22</t>
  </si>
  <si>
    <t>students</t>
  </si>
  <si>
    <t>dean</t>
  </si>
  <si>
    <t>financial</t>
  </si>
  <si>
    <t>independence</t>
  </si>
  <si>
    <t>offers</t>
  </si>
  <si>
    <t>programs</t>
  </si>
  <si>
    <t>appoints</t>
  </si>
  <si>
    <t>october</t>
  </si>
  <si>
    <t>coach</t>
  </si>
  <si>
    <t>information</t>
  </si>
  <si>
    <t>sessions</t>
  </si>
  <si>
    <t>2</t>
  </si>
  <si>
    <t>hold</t>
  </si>
  <si>
    <t>theatre</t>
  </si>
  <si>
    <t>shakespeare's</t>
  </si>
  <si>
    <t>winter's</t>
  </si>
  <si>
    <t>tale</t>
  </si>
  <si>
    <t>17</t>
  </si>
  <si>
    <t>update</t>
  </si>
  <si>
    <t>host</t>
  </si>
  <si>
    <t>guest</t>
  </si>
  <si>
    <t>lecturer</t>
  </si>
  <si>
    <t>retaining</t>
  </si>
  <si>
    <t>choral</t>
  </si>
  <si>
    <t>leader</t>
  </si>
  <si>
    <t>until</t>
  </si>
  <si>
    <t>positive</t>
  </si>
  <si>
    <t>speaker</t>
  </si>
  <si>
    <t>opens</t>
  </si>
  <si>
    <t>adult</t>
  </si>
  <si>
    <t>classes</t>
  </si>
  <si>
    <t>certificate</t>
  </si>
  <si>
    <t>alumna</t>
  </si>
  <si>
    <t>s</t>
  </si>
  <si>
    <t>makayla</t>
  </si>
  <si>
    <t>humphreys</t>
  </si>
  <si>
    <t>'19</t>
  </si>
  <si>
    <t>administrative</t>
  </si>
  <si>
    <t>assistant</t>
  </si>
  <si>
    <t>nasir</t>
  </si>
  <si>
    <t>h</t>
  </si>
  <si>
    <t>assar</t>
  </si>
  <si>
    <t>molly</t>
  </si>
  <si>
    <t>riddle</t>
  </si>
  <si>
    <t>education</t>
  </si>
  <si>
    <t>faye</t>
  </si>
  <si>
    <t>simon</t>
  </si>
  <si>
    <t>mathematics</t>
  </si>
  <si>
    <t>staffer</t>
  </si>
  <si>
    <t>present</t>
  </si>
  <si>
    <t>paper</t>
  </si>
  <si>
    <t>ncahead</t>
  </si>
  <si>
    <t>conference</t>
  </si>
  <si>
    <t>asia</t>
  </si>
  <si>
    <t>hinton</t>
  </si>
  <si>
    <t>counselor</t>
  </si>
  <si>
    <t>visit</t>
  </si>
  <si>
    <t>coordinator</t>
  </si>
  <si>
    <t>professor</t>
  </si>
  <si>
    <t>certified</t>
  </si>
  <si>
    <t>john</t>
  </si>
  <si>
    <t>maxwell</t>
  </si>
  <si>
    <t>trainer</t>
  </si>
  <si>
    <t>sept</t>
  </si>
  <si>
    <t>21</t>
  </si>
  <si>
    <t>28</t>
  </si>
  <si>
    <t>art</t>
  </si>
  <si>
    <t>exhibit</t>
  </si>
  <si>
    <t>james</t>
  </si>
  <si>
    <t>brooks</t>
  </si>
  <si>
    <t>iii</t>
  </si>
  <si>
    <t>7</t>
  </si>
  <si>
    <t>attorney</t>
  </si>
  <si>
    <t>lee</t>
  </si>
  <si>
    <t>levinson</t>
  </si>
  <si>
    <t>2019</t>
  </si>
  <si>
    <t>prideline</t>
  </si>
  <si>
    <t>19</t>
  </si>
  <si>
    <t>two</t>
  </si>
  <si>
    <t>high</t>
  </si>
  <si>
    <t>board</t>
  </si>
  <si>
    <t>global</t>
  </si>
  <si>
    <t>simulation</t>
  </si>
  <si>
    <t>stan</t>
  </si>
  <si>
    <t>banks</t>
  </si>
  <si>
    <t>address</t>
  </si>
  <si>
    <t>college's</t>
  </si>
  <si>
    <t>leadership</t>
  </si>
  <si>
    <t>fitness</t>
  </si>
  <si>
    <t>class</t>
  </si>
  <si>
    <t>saturday</t>
  </si>
  <si>
    <t>certification</t>
  </si>
  <si>
    <t>offer</t>
  </si>
  <si>
    <t>becomes</t>
  </si>
  <si>
    <t>acting</t>
  </si>
  <si>
    <t>chair</t>
  </si>
  <si>
    <t>u</t>
  </si>
  <si>
    <t>oversight</t>
  </si>
  <si>
    <t>committee</t>
  </si>
  <si>
    <t>postpones</t>
  </si>
  <si>
    <t>ensembles</t>
  </si>
  <si>
    <t>loves</t>
  </si>
  <si>
    <t>anything</t>
  </si>
  <si>
    <t>vibes</t>
  </si>
  <si>
    <t>brings</t>
  </si>
  <si>
    <t>results</t>
  </si>
  <si>
    <t>meanwhile</t>
  </si>
  <si>
    <t>break</t>
  </si>
  <si>
    <t>weekend</t>
  </si>
  <si>
    <t>report</t>
  </si>
  <si>
    <t>came</t>
  </si>
  <si>
    <t>out</t>
  </si>
  <si>
    <t>numbers</t>
  </si>
  <si>
    <t>higher</t>
  </si>
  <si>
    <t>related</t>
  </si>
  <si>
    <t>2015</t>
  </si>
  <si>
    <t>survey</t>
  </si>
  <si>
    <t>officials</t>
  </si>
  <si>
    <t>call</t>
  </si>
  <si>
    <t>alarming</t>
  </si>
  <si>
    <t>speakers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</si>
  <si>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</si>
  <si>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</si>
  <si>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</si>
  <si>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</si>
  <si>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</si>
  <si>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</si>
  <si>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</si>
  <si>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</si>
  <si>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</si>
  <si>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</si>
  <si>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</si>
  <si>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</si>
  <si>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</si>
  <si>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</si>
  <si>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</si>
  <si>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</si>
  <si>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</si>
  <si>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</si>
  <si>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</si>
  <si>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</si>
  <si>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</si>
  <si>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</si>
  <si>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</si>
  <si>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</si>
  <si>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</si>
  <si>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</si>
  <si>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</si>
  <si>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</si>
  <si>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</si>
  <si>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</si>
  <si>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</si>
  <si>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</si>
  <si>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</si>
  <si>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</si>
  <si>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</si>
  <si>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</si>
  <si>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</si>
  <si>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</si>
  <si>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</si>
  <si>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</si>
  <si>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</si>
  <si>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</si>
  <si>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</si>
  <si>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</si>
  <si>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</si>
  <si>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</si>
  <si>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</si>
  <si>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</si>
  <si>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</si>
  <si>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</si>
  <si>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</si>
  <si>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</si>
  <si>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</si>
  <si>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</si>
  <si>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</si>
  <si>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</si>
  <si>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</si>
  <si>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</si>
  <si>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</si>
  <si>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Aug</t>
  </si>
  <si>
    <t>8-Aug</t>
  </si>
  <si>
    <t>7 PM</t>
  </si>
  <si>
    <t>13-Aug</t>
  </si>
  <si>
    <t>3 PM</t>
  </si>
  <si>
    <t>14-Aug</t>
  </si>
  <si>
    <t>6 PM</t>
  </si>
  <si>
    <t>15-Aug</t>
  </si>
  <si>
    <t>20-Aug</t>
  </si>
  <si>
    <t>26-Aug</t>
  </si>
  <si>
    <t>Sep</t>
  </si>
  <si>
    <t>6-Sep</t>
  </si>
  <si>
    <t>1 PM</t>
  </si>
  <si>
    <t>12-Sep</t>
  </si>
  <si>
    <t>8 AM</t>
  </si>
  <si>
    <t>25-Sep</t>
  </si>
  <si>
    <t>2 PM</t>
  </si>
  <si>
    <t>27-Sep</t>
  </si>
  <si>
    <t>Oct</t>
  </si>
  <si>
    <t>1-Oct</t>
  </si>
  <si>
    <t>2-Oct</t>
  </si>
  <si>
    <t>4-Oct</t>
  </si>
  <si>
    <t>5-Oct</t>
  </si>
  <si>
    <t>6-Oct</t>
  </si>
  <si>
    <t>7-Oct</t>
  </si>
  <si>
    <t>8-Oct</t>
  </si>
  <si>
    <t>11 AM</t>
  </si>
  <si>
    <t>9-Oct</t>
  </si>
  <si>
    <t>11-Oct</t>
  </si>
  <si>
    <t>12 PM</t>
  </si>
  <si>
    <t>15-Oct</t>
  </si>
  <si>
    <t>12 AM</t>
  </si>
  <si>
    <t>8 PM</t>
  </si>
  <si>
    <t>16-Oct</t>
  </si>
  <si>
    <t>17-Oct</t>
  </si>
  <si>
    <t>18-Oct</t>
  </si>
  <si>
    <t>4 PM</t>
  </si>
  <si>
    <t>19-Oct</t>
  </si>
  <si>
    <t>9 PM</t>
  </si>
  <si>
    <t>10 PM</t>
  </si>
  <si>
    <t>20-Oct</t>
  </si>
  <si>
    <t>1 AM</t>
  </si>
  <si>
    <t>Green</t>
  </si>
  <si>
    <t>7, 125, 0</t>
  </si>
  <si>
    <t>Red</t>
  </si>
  <si>
    <t>G1: college greensboro oct presents fall concert admissions nov house brass</t>
  </si>
  <si>
    <t>G2: gcpridebaseball gcpride gc_pride guys college appreciate done program #wininlife #play9</t>
  </si>
  <si>
    <t>G3: gcpride wakeforest uncg highpointu unc bryanseries more one store gc</t>
  </si>
  <si>
    <t>Subgraph</t>
  </si>
  <si>
    <t>GraphSource░TwitterSearch▓GraphTerm░@GCPride▓ImportDescription░The graph represents a network of 23 Twitter users whose recent tweets contained "@GCPride", or who were replied to or mentioned in those tweets, taken from a data set limited to a maximum of 18,000 tweets.  The network was obtained from Twitter on Sunday, 20 October 2019 at 01:52 UTC.
The tweets in the network were tweeted over the 5-day, 0-hour, 15-minute period from Tuesday, 15 October 2019 at 00:31 UTC to Sunday, 20 October 2019 at 00:47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"mentions".▓ImportSuggestedTitle░@GCPride Twitter NodeXL SNA Map and Report for Sunday, 20 October 2019 at 01:48 UTC▓ImportSuggestedFileNameNoExtension░2019-10-20 01-48-08 NodeXL Twitter Search @GCPride▓GroupingDescription░The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</si>
  <si>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</si>
  <si>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</si>
  <si>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</si>
  <si>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</si>
  <si>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</si>
  <si>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</si>
  <si>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</si>
  <si>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</si>
  <si>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</si>
  <si>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</si>
  <si>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</si>
  <si>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</si>
  <si>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</si>
  <si>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242, 7, 0</t>
  </si>
  <si>
    <t>235, 10, 0</t>
  </si>
  <si>
    <t>Edge Weight▓1▓27000▓0▓True▓Green▓Red▓▓Edge Weight▓1▓24389▓0▓3▓10▓False▓Edge Weight▓1▓27000▓0▓32▓6▓False▓▓0▓0▓0▓True▓Black▓Black▓▓Followers▓7▓33106▓0▓162▓1000▓False▓▓0▓0▓0▓0▓0▓False▓▓0▓0▓0▓0▓0▓False▓▓0▓0▓0▓0▓0▓False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</si>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</sst>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1"/>
      <tableStyleElement type="headerRow" dxfId="390"/>
    </tableStyle>
    <tableStyle name="NodeXL Table" pivot="0" count="1">
      <tableStyleElement type="headerRow" dxfId="3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500870"/>
        <c:axId val="48627007"/>
      </c:barChart>
      <c:catAx>
        <c:axId val="46500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27007"/>
        <c:crosses val="autoZero"/>
        <c:auto val="1"/>
        <c:lblOffset val="100"/>
        <c:noMultiLvlLbl val="0"/>
      </c:catAx>
      <c:valAx>
        <c:axId val="4862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00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@GCPride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7"/>
                <c:pt idx="0">
                  <c:v>7 PM
8-Aug
Aug
2019</c:v>
                </c:pt>
                <c:pt idx="1">
                  <c:v>3 PM
13-Aug</c:v>
                </c:pt>
                <c:pt idx="2">
                  <c:v>6 PM
14-Aug</c:v>
                </c:pt>
                <c:pt idx="3">
                  <c:v>3 PM
15-Aug</c:v>
                </c:pt>
                <c:pt idx="4">
                  <c:v>6 PM
20-Aug</c:v>
                </c:pt>
                <c:pt idx="5">
                  <c:v>7 PM
26-Aug</c:v>
                </c:pt>
                <c:pt idx="6">
                  <c:v>1 PM
6-Sep
Sep</c:v>
                </c:pt>
                <c:pt idx="7">
                  <c:v>8 AM
12-Sep</c:v>
                </c:pt>
                <c:pt idx="8">
                  <c:v>2 PM
25-Sep</c:v>
                </c:pt>
                <c:pt idx="9">
                  <c:v>6 PM
27-Sep</c:v>
                </c:pt>
                <c:pt idx="10">
                  <c:v>1 PM
1-Oct
Oct</c:v>
                </c:pt>
                <c:pt idx="11">
                  <c:v>3 PM</c:v>
                </c:pt>
                <c:pt idx="12">
                  <c:v>1 PM
2-Oct</c:v>
                </c:pt>
                <c:pt idx="13">
                  <c:v>2 PM</c:v>
                </c:pt>
                <c:pt idx="14">
                  <c:v>3 PM
4-Oct</c:v>
                </c:pt>
                <c:pt idx="15">
                  <c:v>3 PM
5-Oct</c:v>
                </c:pt>
                <c:pt idx="16">
                  <c:v>3 PM
6-Oct</c:v>
                </c:pt>
                <c:pt idx="17">
                  <c:v>8 AM
7-Oct</c:v>
                </c:pt>
                <c:pt idx="18">
                  <c:v>7 PM</c:v>
                </c:pt>
                <c:pt idx="19">
                  <c:v>11 AM
8-Oct</c:v>
                </c:pt>
                <c:pt idx="20">
                  <c:v>8 AM
9-Oct</c:v>
                </c:pt>
                <c:pt idx="21">
                  <c:v>12 PM
11-Oct</c:v>
                </c:pt>
                <c:pt idx="22">
                  <c:v>1 PM</c:v>
                </c:pt>
                <c:pt idx="23">
                  <c:v>12 AM
15-Oct</c:v>
                </c:pt>
                <c:pt idx="24">
                  <c:v>3 PM</c:v>
                </c:pt>
                <c:pt idx="25">
                  <c:v>6 PM</c:v>
                </c:pt>
                <c:pt idx="26">
                  <c:v>8 PM</c:v>
                </c:pt>
                <c:pt idx="27">
                  <c:v>2 PM
16-Oct</c:v>
                </c:pt>
                <c:pt idx="28">
                  <c:v>12 PM
17-Oct</c:v>
                </c:pt>
                <c:pt idx="29">
                  <c:v>2 PM</c:v>
                </c:pt>
                <c:pt idx="30">
                  <c:v>3 PM</c:v>
                </c:pt>
                <c:pt idx="31">
                  <c:v>4 PM
18-Oct</c:v>
                </c:pt>
                <c:pt idx="32">
                  <c:v>6 PM</c:v>
                </c:pt>
                <c:pt idx="33">
                  <c:v>9 PM
19-Oct</c:v>
                </c:pt>
                <c:pt idx="34">
                  <c:v>10 PM</c:v>
                </c:pt>
                <c:pt idx="35">
                  <c:v>12 AM
20-Oct</c:v>
                </c:pt>
                <c:pt idx="36">
                  <c:v>1 AM</c:v>
                </c:pt>
              </c:strCache>
            </c:strRef>
          </c:cat>
          <c:val>
            <c:numRef>
              <c:f>'Time Series'!$B$26:$B$92</c:f>
              <c:numCache>
                <c:formatCode>General</c:formatCode>
                <c:ptCount val="37"/>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2</c:v>
                </c:pt>
                <c:pt idx="17">
                  <c:v>1</c:v>
                </c:pt>
                <c:pt idx="18">
                  <c:v>1</c:v>
                </c:pt>
                <c:pt idx="19">
                  <c:v>1</c:v>
                </c:pt>
                <c:pt idx="20">
                  <c:v>2</c:v>
                </c:pt>
                <c:pt idx="21">
                  <c:v>2</c:v>
                </c:pt>
                <c:pt idx="22">
                  <c:v>1</c:v>
                </c:pt>
                <c:pt idx="23">
                  <c:v>1</c:v>
                </c:pt>
                <c:pt idx="24">
                  <c:v>1</c:v>
                </c:pt>
                <c:pt idx="25">
                  <c:v>1</c:v>
                </c:pt>
                <c:pt idx="26">
                  <c:v>1</c:v>
                </c:pt>
                <c:pt idx="27">
                  <c:v>4</c:v>
                </c:pt>
                <c:pt idx="28">
                  <c:v>1</c:v>
                </c:pt>
                <c:pt idx="29">
                  <c:v>2</c:v>
                </c:pt>
                <c:pt idx="30">
                  <c:v>1</c:v>
                </c:pt>
                <c:pt idx="31">
                  <c:v>4</c:v>
                </c:pt>
                <c:pt idx="32">
                  <c:v>1</c:v>
                </c:pt>
                <c:pt idx="33">
                  <c:v>2</c:v>
                </c:pt>
                <c:pt idx="34">
                  <c:v>1</c:v>
                </c:pt>
                <c:pt idx="35">
                  <c:v>4</c:v>
                </c:pt>
                <c:pt idx="36">
                  <c:v>29</c:v>
                </c:pt>
              </c:numCache>
            </c:numRef>
          </c:val>
        </c:ser>
        <c:axId val="54121852"/>
        <c:axId val="49885869"/>
      </c:barChart>
      <c:catAx>
        <c:axId val="54121852"/>
        <c:scaling>
          <c:orientation val="minMax"/>
        </c:scaling>
        <c:axPos val="b"/>
        <c:delete val="0"/>
        <c:numFmt formatCode="General" sourceLinked="1"/>
        <c:majorTickMark val="out"/>
        <c:minorTickMark val="none"/>
        <c:tickLblPos val="nextTo"/>
        <c:crossAx val="49885869"/>
        <c:crosses val="autoZero"/>
        <c:auto val="1"/>
        <c:lblOffset val="100"/>
        <c:noMultiLvlLbl val="0"/>
      </c:catAx>
      <c:valAx>
        <c:axId val="49885869"/>
        <c:scaling>
          <c:orientation val="minMax"/>
        </c:scaling>
        <c:axPos val="l"/>
        <c:majorGridlines/>
        <c:delete val="0"/>
        <c:numFmt formatCode="General" sourceLinked="1"/>
        <c:majorTickMark val="out"/>
        <c:minorTickMark val="none"/>
        <c:tickLblPos val="nextTo"/>
        <c:crossAx val="541218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094540"/>
        <c:axId val="26724477"/>
      </c:barChart>
      <c:catAx>
        <c:axId val="270945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24477"/>
        <c:crosses val="autoZero"/>
        <c:auto val="1"/>
        <c:lblOffset val="100"/>
        <c:noMultiLvlLbl val="0"/>
      </c:catAx>
      <c:valAx>
        <c:axId val="2672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111138"/>
        <c:axId val="41345995"/>
      </c:barChart>
      <c:catAx>
        <c:axId val="71111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45995"/>
        <c:crosses val="autoZero"/>
        <c:auto val="1"/>
        <c:lblOffset val="100"/>
        <c:noMultiLvlLbl val="0"/>
      </c:catAx>
      <c:valAx>
        <c:axId val="41345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1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854088"/>
        <c:axId val="42565289"/>
      </c:barChart>
      <c:catAx>
        <c:axId val="438540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65289"/>
        <c:crosses val="autoZero"/>
        <c:auto val="1"/>
        <c:lblOffset val="100"/>
        <c:noMultiLvlLbl val="0"/>
      </c:catAx>
      <c:valAx>
        <c:axId val="42565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54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367806"/>
        <c:axId val="45010071"/>
      </c:barChart>
      <c:catAx>
        <c:axId val="41367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10071"/>
        <c:crosses val="autoZero"/>
        <c:auto val="1"/>
        <c:lblOffset val="100"/>
        <c:noMultiLvlLbl val="0"/>
      </c:catAx>
      <c:valAx>
        <c:axId val="4501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723524"/>
        <c:axId val="189717"/>
      </c:barChart>
      <c:catAx>
        <c:axId val="367235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717"/>
        <c:crosses val="autoZero"/>
        <c:auto val="1"/>
        <c:lblOffset val="100"/>
        <c:noMultiLvlLbl val="0"/>
      </c:catAx>
      <c:valAx>
        <c:axId val="189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055002"/>
        <c:axId val="63153059"/>
      </c:barChart>
      <c:catAx>
        <c:axId val="10055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53059"/>
        <c:crosses val="autoZero"/>
        <c:auto val="1"/>
        <c:lblOffset val="100"/>
        <c:noMultiLvlLbl val="0"/>
      </c:catAx>
      <c:valAx>
        <c:axId val="63153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5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777792"/>
        <c:axId val="28215233"/>
      </c:barChart>
      <c:catAx>
        <c:axId val="58777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15233"/>
        <c:crosses val="autoZero"/>
        <c:auto val="1"/>
        <c:lblOffset val="100"/>
        <c:noMultiLvlLbl val="0"/>
      </c:catAx>
      <c:valAx>
        <c:axId val="28215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012342"/>
        <c:axId val="1021167"/>
      </c:barChart>
      <c:catAx>
        <c:axId val="19012342"/>
        <c:scaling>
          <c:orientation val="minMax"/>
        </c:scaling>
        <c:axPos val="b"/>
        <c:delete val="1"/>
        <c:majorTickMark val="out"/>
        <c:minorTickMark val="none"/>
        <c:tickLblPos val="none"/>
        <c:crossAx val="1021167"/>
        <c:crosses val="autoZero"/>
        <c:auto val="1"/>
        <c:lblOffset val="100"/>
        <c:noMultiLvlLbl val="0"/>
      </c:catAx>
      <c:valAx>
        <c:axId val="1021167"/>
        <c:scaling>
          <c:orientation val="minMax"/>
        </c:scaling>
        <c:axPos val="l"/>
        <c:delete val="1"/>
        <c:majorTickMark val="out"/>
        <c:minorTickMark val="none"/>
        <c:tickLblPos val="none"/>
        <c:crossAx val="190123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95" name="Subgraph-thriveuprv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97" name="Subgraph-gcpri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99" name="Subgraph-jrlewisautho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101" name="Subgraph-antoine3116190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03" name="Subgraph-leafy_green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05" name="Subgraph-thaddomin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07" name="Subgraph-johnnewsomn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09" name="Subgraph-u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11" name="Subgraph-bryanseri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113" name="Subgraph-highpoint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115" name="Subgraph-unc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117" name="Subgraph-wakefore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119" name="Subgraph-setctwe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121" name="Subgraph-nctctwe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123" name="Subgraph-craigcas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125" name="Subgraph-swd85un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127" name="Subgraph-frankmaldonad3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129" name="Subgraph-gc_prid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131" name="Subgraph-gcpridebasebal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133" name="Subgraph-cheers464646"/>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twoCellAnchor editAs="oneCell">
    <xdr:from>
      <xdr:col>1</xdr:col>
      <xdr:colOff>28575</xdr:colOff>
      <xdr:row>22</xdr:row>
      <xdr:rowOff>28575</xdr:rowOff>
    </xdr:from>
    <xdr:to>
      <xdr:col>1</xdr:col>
      <xdr:colOff>676275</xdr:colOff>
      <xdr:row>22</xdr:row>
      <xdr:rowOff>457200</xdr:rowOff>
    </xdr:to>
    <xdr:pic>
      <xdr:nvPicPr>
        <xdr:cNvPr id="135" name="Subgraph-enad_hadda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125075"/>
          <a:ext cx="647700" cy="428625"/>
        </a:xfrm>
        <a:prstGeom prst="rect">
          <a:avLst/>
        </a:prstGeom>
        <a:ln>
          <a:noFill/>
        </a:ln>
      </xdr:spPr>
    </xdr:pic>
    <xdr:clientData/>
  </xdr:twoCellAnchor>
  <xdr:twoCellAnchor editAs="oneCell">
    <xdr:from>
      <xdr:col>1</xdr:col>
      <xdr:colOff>28575</xdr:colOff>
      <xdr:row>23</xdr:row>
      <xdr:rowOff>28575</xdr:rowOff>
    </xdr:from>
    <xdr:to>
      <xdr:col>1</xdr:col>
      <xdr:colOff>676275</xdr:colOff>
      <xdr:row>23</xdr:row>
      <xdr:rowOff>457200</xdr:rowOff>
    </xdr:to>
    <xdr:pic>
      <xdr:nvPicPr>
        <xdr:cNvPr id="137" name="Subgraph-jeniferka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601325"/>
          <a:ext cx="647700" cy="428625"/>
        </a:xfrm>
        <a:prstGeom prst="rect">
          <a:avLst/>
        </a:prstGeom>
        <a:ln>
          <a:noFill/>
        </a:ln>
      </xdr:spPr>
    </xdr:pic>
    <xdr:clientData/>
  </xdr:twoCellAnchor>
  <xdr:twoCellAnchor editAs="oneCell">
    <xdr:from>
      <xdr:col>1</xdr:col>
      <xdr:colOff>28575</xdr:colOff>
      <xdr:row>24</xdr:row>
      <xdr:rowOff>28575</xdr:rowOff>
    </xdr:from>
    <xdr:to>
      <xdr:col>1</xdr:col>
      <xdr:colOff>676275</xdr:colOff>
      <xdr:row>24</xdr:row>
      <xdr:rowOff>457200</xdr:rowOff>
    </xdr:to>
    <xdr:pic>
      <xdr:nvPicPr>
        <xdr:cNvPr id="139" name="Subgraph-docassa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07757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38100</xdr:rowOff>
    </xdr:from>
    <xdr:to>
      <xdr:col>1</xdr:col>
      <xdr:colOff>914400</xdr:colOff>
      <xdr:row>58</xdr:row>
      <xdr:rowOff>180975</xdr:rowOff>
    </xdr:to>
    <xdr:graphicFrame macro="">
      <xdr:nvGraphicFramePr>
        <xdr:cNvPr id="2" name="DegreeHistogram"/>
        <xdr:cNvGraphicFramePr/>
      </xdr:nvGraphicFramePr>
      <xdr:xfrm>
        <a:off x="0" y="9753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65</xdr:row>
      <xdr:rowOff>38100</xdr:rowOff>
    </xdr:from>
    <xdr:to>
      <xdr:col>1</xdr:col>
      <xdr:colOff>914400</xdr:colOff>
      <xdr:row>72</xdr:row>
      <xdr:rowOff>180975</xdr:rowOff>
    </xdr:to>
    <xdr:graphicFrame macro="">
      <xdr:nvGraphicFramePr>
        <xdr:cNvPr id="5" name="InDegreeHistogram"/>
        <xdr:cNvGraphicFramePr/>
      </xdr:nvGraphicFramePr>
      <xdr:xfrm>
        <a:off x="0" y="12420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79</xdr:row>
      <xdr:rowOff>28575</xdr:rowOff>
    </xdr:from>
    <xdr:to>
      <xdr:col>1</xdr:col>
      <xdr:colOff>914400</xdr:colOff>
      <xdr:row>86</xdr:row>
      <xdr:rowOff>171450</xdr:rowOff>
    </xdr:to>
    <xdr:graphicFrame macro="">
      <xdr:nvGraphicFramePr>
        <xdr:cNvPr id="4" name="OutDegreeHistogram"/>
        <xdr:cNvGraphicFramePr/>
      </xdr:nvGraphicFramePr>
      <xdr:xfrm>
        <a:off x="0" y="15078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93</xdr:row>
      <xdr:rowOff>9525</xdr:rowOff>
    </xdr:from>
    <xdr:to>
      <xdr:col>1</xdr:col>
      <xdr:colOff>914400</xdr:colOff>
      <xdr:row>100</xdr:row>
      <xdr:rowOff>152400</xdr:rowOff>
    </xdr:to>
    <xdr:graphicFrame macro="">
      <xdr:nvGraphicFramePr>
        <xdr:cNvPr id="6" name="BetweennessCentralityHistogram"/>
        <xdr:cNvGraphicFramePr/>
      </xdr:nvGraphicFramePr>
      <xdr:xfrm>
        <a:off x="0" y="17726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107</xdr:row>
      <xdr:rowOff>19050</xdr:rowOff>
    </xdr:from>
    <xdr:to>
      <xdr:col>2</xdr:col>
      <xdr:colOff>0</xdr:colOff>
      <xdr:row>114</xdr:row>
      <xdr:rowOff>161925</xdr:rowOff>
    </xdr:to>
    <xdr:graphicFrame macro="">
      <xdr:nvGraphicFramePr>
        <xdr:cNvPr id="7" name="ClosenessCentralityHistogram"/>
        <xdr:cNvGraphicFramePr/>
      </xdr:nvGraphicFramePr>
      <xdr:xfrm>
        <a:off x="9525" y="20402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121</xdr:row>
      <xdr:rowOff>19050</xdr:rowOff>
    </xdr:from>
    <xdr:to>
      <xdr:col>1</xdr:col>
      <xdr:colOff>914400</xdr:colOff>
      <xdr:row>128</xdr:row>
      <xdr:rowOff>161925</xdr:rowOff>
    </xdr:to>
    <xdr:graphicFrame macro="">
      <xdr:nvGraphicFramePr>
        <xdr:cNvPr id="8" name="EigenvectorCentralityHistogram"/>
        <xdr:cNvGraphicFramePr/>
      </xdr:nvGraphicFramePr>
      <xdr:xfrm>
        <a:off x="0" y="23069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149</xdr:row>
      <xdr:rowOff>9525</xdr:rowOff>
    </xdr:from>
    <xdr:to>
      <xdr:col>1</xdr:col>
      <xdr:colOff>914400</xdr:colOff>
      <xdr:row>156</xdr:row>
      <xdr:rowOff>152400</xdr:rowOff>
    </xdr:to>
    <xdr:graphicFrame macro="">
      <xdr:nvGraphicFramePr>
        <xdr:cNvPr id="9" name="ClusteringCoefficientHistogram"/>
        <xdr:cNvGraphicFramePr/>
      </xdr:nvGraphicFramePr>
      <xdr:xfrm>
        <a:off x="0" y="28394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135</xdr:row>
      <xdr:rowOff>0</xdr:rowOff>
    </xdr:from>
    <xdr:to>
      <xdr:col>1</xdr:col>
      <xdr:colOff>914400</xdr:colOff>
      <xdr:row>142</xdr:row>
      <xdr:rowOff>142875</xdr:rowOff>
    </xdr:to>
    <xdr:graphicFrame macro="">
      <xdr:nvGraphicFramePr>
        <xdr:cNvPr id="10" name="ClusteringCoefficientHistogram"/>
        <xdr:cNvGraphicFramePr/>
      </xdr:nvGraphicFramePr>
      <xdr:xfrm>
        <a:off x="0" y="25717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200025</xdr:colOff>
      <xdr:row>21</xdr:row>
      <xdr:rowOff>133350</xdr:rowOff>
    </xdr:to>
    <xdr:graphicFrame macro="">
      <xdr:nvGraphicFramePr>
        <xdr:cNvPr id="2" name="Chart 1"/>
        <xdr:cNvGraphicFramePr/>
      </xdr:nvGraphicFramePr>
      <xdr:xfrm>
        <a:off x="123825" y="123825"/>
        <a:ext cx="9934575" cy="4010025"/>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38100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29275" y="4410075"/>
            <a:ext cx="1247775"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Doc Assar" refreshedVersion="6">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setc2020"/>
        <s v="ncat"/>
        <s v="highered"/>
        <s v="wininlife play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19-10-02T13:12:38.000"/>
        <d v="2019-10-11T12:55:51.000"/>
        <d v="2019-10-15T00:31:38.000"/>
        <d v="2019-10-15T20:12:55.000"/>
        <d v="2019-10-16T14:25:52.000"/>
        <d v="2019-10-17T12:30:32.000"/>
        <d v="2019-10-16T14:25:00.000"/>
        <d v="2019-10-16T14:27:25.000"/>
        <d v="2019-10-16T14:20:11.000"/>
        <d v="2019-10-15T18:50:21.000"/>
        <d v="2019-10-18T16:10:37.000"/>
        <d v="2019-10-18T16:15:32.000"/>
        <d v="2019-10-18T16:22:11.000"/>
        <d v="2019-10-19T22:41:45.000"/>
        <d v="2019-10-20T00:46:11.000"/>
        <d v="2019-10-20T00:47:08.000"/>
        <d v="2019-10-20T00:47:32.000"/>
        <d v="2019-10-20T00:36:14.000"/>
        <d v="2019-10-19T21:17:44.000"/>
        <d v="2019-10-19T21:20:39.000"/>
        <d v="2019-10-11T13:11:19.000"/>
        <d v="2019-10-11T12:55:32.000"/>
        <d v="2019-10-18T18:16:59.000"/>
        <d v="2019-10-18T16:09:15.000"/>
        <d v="2019-10-17T15:10:42.000"/>
        <d v="2019-10-17T14:50:25.000"/>
        <d v="2019-10-17T14:13:18.000"/>
        <d v="2019-10-15T15:02:28.000"/>
        <d v="2019-10-09T08:36:11.000"/>
        <d v="2019-10-08T11:53:17.000"/>
        <d v="2019-10-09T08:19:52.000"/>
        <d v="2019-10-07T19:20:27.000"/>
        <d v="2019-10-07T08:55:58.000"/>
        <d v="2019-10-06T15:03:23.000"/>
        <d v="2019-10-06T15:01:06.000"/>
        <d v="2019-10-05T15:05:31.000"/>
        <d v="2019-10-04T15:07:02.000"/>
        <d v="2019-10-02T14:36:17.000"/>
        <d v="2019-10-02T13:08:51.000"/>
        <d v="2019-10-01T15:26:26.000"/>
        <d v="2019-10-01T13:03:01.000"/>
        <d v="2019-09-27T18:52:26.000"/>
        <d v="2019-09-25T14:09:26.000"/>
        <d v="2019-09-12T08:48:27.000"/>
        <d v="2019-09-06T13:42:56.000"/>
        <d v="2019-08-26T19:07:13.000"/>
        <d v="2019-08-20T18:57:10.000"/>
        <d v="2019-08-15T15:38:22.000"/>
        <d v="2019-08-14T18:12:24.000"/>
        <d v="2019-08-13T15:34:34.000"/>
        <d v="2019-08-08T19:03:00.000"/>
        <d v="2019-10-20T01:40:24.000"/>
        <d v="2019-10-20T01:40:31.000"/>
        <d v="2019-10-20T01:40:43.000"/>
        <d v="2019-10-20T01:40:51.000"/>
        <d v="2019-10-20T01:41:17.000"/>
        <d v="2019-10-20T01:41:21.000"/>
        <d v="2019-10-20T01:41:33.000"/>
        <d v="2019-10-20T01:41:41.000"/>
        <d v="2019-10-20T01:41:48.000"/>
        <d v="2019-10-20T01:41:57.000"/>
        <d v="2019-10-20T01:42:01.000"/>
        <d v="2019-10-20T01:42:06.000"/>
        <d v="2019-10-20T01:42:10.000"/>
        <d v="2019-10-20T01:42:14.000"/>
        <d v="2019-10-20T01:42:17.000"/>
        <d v="2019-10-20T01:42:22.000"/>
        <d v="2019-10-20T01:42:28.000"/>
        <d v="2019-10-20T01:42:40.000"/>
        <d v="2019-10-20T01:42:46.000"/>
        <d v="2019-10-20T01:43:21.000"/>
        <d v="2019-10-20T01:43:29.000"/>
        <d v="2019-10-20T01:43:44.000"/>
        <d v="2019-10-20T01:43:51.000"/>
        <d v="2019-10-20T01:44:14.000"/>
        <d v="2019-10-20T01:44:25.000"/>
        <d v="2019-10-20T01:44:30.000"/>
        <d v="2019-10-20T01:44:34.000"/>
        <d v="2019-10-20T01:44:38.000"/>
        <d v="2019-10-20T01:44:43.000"/>
      </sharedItems>
      <fieldGroup par="68" base="22">
        <rangePr groupBy="hours" autoEnd="1" autoStart="1" startDate="2019-08-08T19:03:00.000" endDate="2019-10-20T01:44:43.000"/>
        <groupItems count="26">
          <s v="&lt;8/8/2019"/>
          <s v="12 AM"/>
          <s v="1 AM"/>
          <s v="2 AM"/>
          <s v="3 AM"/>
          <s v="4 AM"/>
          <s v="5 AM"/>
          <s v="6 AM"/>
          <s v="7 AM"/>
          <s v="8 AM"/>
          <s v="9 AM"/>
          <s v="10 AM"/>
          <s v="11 AM"/>
          <s v="12 PM"/>
          <s v="1 PM"/>
          <s v="2 PM"/>
          <s v="3 PM"/>
          <s v="4 PM"/>
          <s v="5 PM"/>
          <s v="6 PM"/>
          <s v="7 PM"/>
          <s v="8 PM"/>
          <s v="9 PM"/>
          <s v="10 PM"/>
          <s v="11 PM"/>
          <s v="&gt;10/2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8T19:03:00.000" endDate="2019-10-20T01:44:43.000"/>
        <groupItems count="368">
          <s v="&lt;8/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19"/>
        </groupItems>
      </fieldGroup>
    </cacheField>
    <cacheField name="Months" databaseField="0">
      <sharedItems containsMixedTypes="0" count="0"/>
      <fieldGroup base="22">
        <rangePr groupBy="months" autoEnd="1" autoStart="1" startDate="2019-08-08T19:03:00.000" endDate="2019-10-20T01:44:43.000"/>
        <groupItems count="14">
          <s v="&lt;8/8/2019"/>
          <s v="Jan"/>
          <s v="Feb"/>
          <s v="Mar"/>
          <s v="Apr"/>
          <s v="May"/>
          <s v="Jun"/>
          <s v="Jul"/>
          <s v="Aug"/>
          <s v="Sep"/>
          <s v="Oct"/>
          <s v="Nov"/>
          <s v="Dec"/>
          <s v="&gt;10/20/2019"/>
        </groupItems>
      </fieldGroup>
    </cacheField>
    <cacheField name="Years" databaseField="0">
      <sharedItems containsMixedTypes="0" count="0"/>
      <fieldGroup base="22">
        <rangePr groupBy="years" autoEnd="1" autoStart="1" startDate="2019-08-08T19:03:00.000" endDate="2019-10-20T01:44:43.000"/>
        <groupItems count="3">
          <s v="&lt;8/8/2019"/>
          <s v="2019"/>
          <s v="&gt;10/20/2019"/>
        </groupItems>
      </fieldGroup>
    </cacheField>
  </cacheFields>
  <extLst>
    <ext xmlns:x14="http://schemas.microsoft.com/office/spreadsheetml/2009/9/main" uri="{725AE2AE-9491-48be-B2B4-4EB974FC3084}">
      <x14:pivotCacheDefinition pivotCacheId="1910900560"/>
    </ext>
  </extLst>
</pivotCacheDefinition>
</file>

<file path=xl/pivotCache/pivotCacheRecords1.xml><?xml version="1.0" encoding="utf-8"?>
<pivotCacheRecords xmlns="http://schemas.openxmlformats.org/spreadsheetml/2006/main" xmlns:r="http://schemas.openxmlformats.org/officeDocument/2006/relationships" count="80">
  <r>
    <s v="thriveuprva"/>
    <s v="gcpride"/>
    <s v="Green"/>
    <n v="3"/>
    <s v="Solid"/>
    <n v="32"/>
    <m/>
    <m/>
    <m/>
    <m/>
    <s v="No"/>
    <n v="3"/>
    <m/>
    <m/>
    <x v="0"/>
    <d v="2019-10-02T13:12:38.000"/>
    <s v="Greensboro College Offers Adult Classes and Certificate Programs Open House Nov. 5 https://t.co/khGlKOOzL3 https://t.co/Xgrejo2yT5"/>
    <s v="https://myemail.constantcontact.com/Greensboro-College-Offers-Adult-Classes-and-Certificate-Programs-Open-House-Nov--5.html?soid=1102192932236&amp;aid=KV8BNBDsh30"/>
    <s v="constantcontact.com"/>
    <x v="0"/>
    <m/>
    <s v="http://pbs.twimg.com/profile_images/1165047289532112897/UcNAoJAD_normal.jpg"/>
    <x v="0"/>
    <d v="2019-10-02T00:00:00.000"/>
    <s v="13:12:38"/>
    <s v="https://twitter.com/thriveuprva/status/1179383689865814017"/>
    <m/>
    <m/>
    <s v="1179383689865814017"/>
    <m/>
    <b v="0"/>
    <n v="0"/>
    <s v=""/>
    <b v="0"/>
    <s v="en"/>
    <m/>
    <s v=""/>
    <b v="1"/>
    <n v="2"/>
    <s v="1179382737188376577"/>
    <s v="Twitter for Android"/>
    <b v="0"/>
    <s v="1179382737188376577"/>
    <m/>
    <n v="1"/>
    <n v="0"/>
    <m/>
    <m/>
    <m/>
    <m/>
    <m/>
    <m/>
    <m/>
    <m/>
    <n v="1"/>
    <s v="1"/>
    <s v="1"/>
    <n v="0"/>
    <n v="0"/>
    <n v="0"/>
    <n v="0"/>
    <n v="0"/>
    <n v="0"/>
    <n v="12"/>
    <n v="100"/>
    <n v="12"/>
  </r>
  <r>
    <s v="jrlewisauthor"/>
    <s v="gcpride"/>
    <s v="Green"/>
    <n v="3"/>
    <s v="Solid"/>
    <n v="32"/>
    <m/>
    <m/>
    <m/>
    <m/>
    <s v="No"/>
    <n v="4"/>
    <m/>
    <m/>
    <x v="0"/>
    <d v="2019-10-11T12:55:51.000"/>
    <s v="Greensboro College Dean Will Speak on Financial Independence Oct. 16 https://t.co/GnvB6frWF9 https://t.co/u0evJSbCnM"/>
    <s v="https://myemail.constantcontact.com/Greensboro-College-Dean-Will-Speak-on-Financial-Independence-Oct--16.html?soid=1102192932236&amp;aid=pXI3Fby7E1U"/>
    <s v="constantcontact.com"/>
    <x v="0"/>
    <s v="https://pbs.twimg.com/media/EGmVnKYX0AEWq1G.jpg"/>
    <s v="https://pbs.twimg.com/media/EGmVnKYX0AEWq1G.jpg"/>
    <x v="1"/>
    <d v="2019-10-11T00:00:00.000"/>
    <s v="12:55:51"/>
    <s v="https://twitter.com/jrlewisauthor/status/1182640956258078720"/>
    <m/>
    <m/>
    <s v="1182640956258078720"/>
    <m/>
    <b v="0"/>
    <n v="0"/>
    <s v=""/>
    <b v="0"/>
    <s v="en"/>
    <m/>
    <s v=""/>
    <b v="0"/>
    <n v="2"/>
    <s v="1182640878470553601"/>
    <s v="Twitter for Android"/>
    <b v="0"/>
    <s v="1182640878470553601"/>
    <s v="Tweet"/>
    <n v="0"/>
    <n v="0"/>
    <m/>
    <m/>
    <m/>
    <m/>
    <m/>
    <m/>
    <m/>
    <m/>
    <n v="1"/>
    <s v="1"/>
    <s v="1"/>
    <n v="0"/>
    <n v="0"/>
    <n v="0"/>
    <n v="0"/>
    <n v="0"/>
    <n v="0"/>
    <n v="10"/>
    <n v="100"/>
    <n v="10"/>
  </r>
  <r>
    <s v="antoine31161905"/>
    <s v="gcpride"/>
    <s v="Green"/>
    <n v="3"/>
    <s v="Solid"/>
    <n v="32"/>
    <m/>
    <m/>
    <m/>
    <m/>
    <s v="No"/>
    <n v="5"/>
    <m/>
    <m/>
    <x v="1"/>
    <d v="2019-10-15T00:31:38.000"/>
    <s v="@GCPride https://t.co/sNXRUSKINV"/>
    <m/>
    <m/>
    <x v="0"/>
    <s v="https://pbs.twimg.com/ext_tw_video_thumb/1183903113658458116/pu/img/P3t_QwgSaffQFOu3.jpg"/>
    <s v="https://pbs.twimg.com/ext_tw_video_thumb/1183903113658458116/pu/img/P3t_QwgSaffQFOu3.jpg"/>
    <x v="2"/>
    <d v="2019-10-15T00:00:00.000"/>
    <s v="00:31:38"/>
    <s v="https://twitter.com/antoine31161905/status/1183903223356284928"/>
    <m/>
    <m/>
    <s v="1183903223356284928"/>
    <m/>
    <b v="0"/>
    <n v="0"/>
    <s v="23539320"/>
    <b v="0"/>
    <s v="und"/>
    <m/>
    <s v=""/>
    <b v="0"/>
    <n v="0"/>
    <s v=""/>
    <s v="Twitter for Android"/>
    <b v="0"/>
    <s v="1183903223356284928"/>
    <s v="Tweet"/>
    <n v="0"/>
    <n v="0"/>
    <m/>
    <m/>
    <m/>
    <m/>
    <m/>
    <m/>
    <m/>
    <m/>
    <n v="1"/>
    <s v="1"/>
    <s v="1"/>
    <n v="0"/>
    <n v="0"/>
    <n v="0"/>
    <n v="0"/>
    <n v="0"/>
    <n v="0"/>
    <n v="1"/>
    <n v="100"/>
    <n v="1"/>
  </r>
  <r>
    <s v="leafy_green7"/>
    <s v="gcpride"/>
    <s v="Green"/>
    <n v="3"/>
    <s v="Solid"/>
    <n v="32"/>
    <m/>
    <m/>
    <m/>
    <m/>
    <s v="No"/>
    <n v="6"/>
    <m/>
    <m/>
    <x v="0"/>
    <d v="2019-10-15T20:12:55.000"/>
    <s v="Greensboro College Dean Will Speak on Financial Independence Oct. 16 https://t.co/GnvB6frWF9 https://t.co/QnbNeCstu4"/>
    <s v="https://myemail.constantcontact.com/Greensboro-College-Dean-Will-Speak-on-Financial-Independence-Oct--16.html?soid=1102192932236&amp;aid=pXI3Fby7E1U"/>
    <s v="constantcontact.com"/>
    <x v="0"/>
    <s v="https://pbs.twimg.com/media/EG7ZBpbXYAEQGhz.jpg"/>
    <s v="https://pbs.twimg.com/media/EG7ZBpbXYAEQGhz.jpg"/>
    <x v="3"/>
    <d v="2019-10-15T00:00:00.000"/>
    <s v="20:12:55"/>
    <s v="https://twitter.com/leafy_green7/status/1184200499060510720"/>
    <m/>
    <m/>
    <s v="1184200499060510720"/>
    <m/>
    <b v="0"/>
    <n v="0"/>
    <s v=""/>
    <b v="0"/>
    <s v="en"/>
    <m/>
    <s v=""/>
    <b v="0"/>
    <n v="2"/>
    <s v="1184122375589240833"/>
    <s v="Twitter for Android"/>
    <b v="0"/>
    <s v="1184122375589240833"/>
    <s v="Tweet"/>
    <n v="0"/>
    <n v="0"/>
    <m/>
    <m/>
    <m/>
    <m/>
    <m/>
    <m/>
    <m/>
    <m/>
    <n v="1"/>
    <s v="1"/>
    <s v="1"/>
    <n v="0"/>
    <n v="0"/>
    <n v="0"/>
    <n v="0"/>
    <n v="0"/>
    <n v="0"/>
    <n v="10"/>
    <n v="100"/>
    <n v="10"/>
  </r>
  <r>
    <s v="thaddomina"/>
    <s v="johnnewsomnr"/>
    <s v="Green"/>
    <n v="3"/>
    <s v="Solid"/>
    <n v="32"/>
    <m/>
    <m/>
    <m/>
    <m/>
    <s v="No"/>
    <n v="7"/>
    <m/>
    <m/>
    <x v="0"/>
    <d v="2019-10-16T14:25:52.000"/>
    <s v="@WakeForest @UNCG @GCPride @HighPointU @BryanSeries Meanwhile at @UNC (which isn't on fall break until this weekend), this report came out. Numbers were higher than in related 2015 survey; UNC officials call it &quot;alarming.&quot;_x000a__x000a_https://t.co/9AaSJiEqWy"/>
    <m/>
    <m/>
    <x v="0"/>
    <m/>
    <s v="http://pbs.twimg.com/profile_images/858272506096037888/03Ng4CE-_normal.jpg"/>
    <x v="4"/>
    <d v="2019-10-16T00:00:00.000"/>
    <s v="14:25:52"/>
    <s v="https://twitter.com/thaddomina/status/1184475550129283075"/>
    <m/>
    <m/>
    <s v="1184475550129283075"/>
    <m/>
    <b v="0"/>
    <n v="0"/>
    <s v=""/>
    <b v="0"/>
    <s v="en"/>
    <m/>
    <s v=""/>
    <b v="0"/>
    <n v="1"/>
    <s v="1184475333002743808"/>
    <s v="TweetDeck"/>
    <b v="0"/>
    <s v="1184475333002743808"/>
    <s v="Tweet"/>
    <n v="0"/>
    <n v="0"/>
    <m/>
    <m/>
    <m/>
    <m/>
    <m/>
    <m/>
    <m/>
    <m/>
    <n v="1"/>
    <s v="3"/>
    <s v="3"/>
    <m/>
    <m/>
    <m/>
    <m/>
    <m/>
    <m/>
    <m/>
    <m/>
    <m/>
  </r>
  <r>
    <s v="setctweet"/>
    <s v="nctctweet"/>
    <s v="Green"/>
    <n v="3"/>
    <s v="Solid"/>
    <n v="32"/>
    <m/>
    <m/>
    <m/>
    <m/>
    <s v="No"/>
    <n v="14"/>
    <m/>
    <m/>
    <x v="2"/>
    <d v="2019-10-17T12:30:32.000"/>
    <s v="Our best leg-breaking wishes to everyone auditioning in North Carolina today and tomorrow with hopes of advancing to #SETC2020! Thanks to our friends at @NCTCtweet for hosting SETC Professional Screening Auditions at @GCPride."/>
    <m/>
    <m/>
    <x v="1"/>
    <m/>
    <s v="http://pbs.twimg.com/profile_images/930484988730052608/6chrg5yA_normal.jpg"/>
    <x v="5"/>
    <d v="2019-10-17T00:00:00.000"/>
    <s v="12:30:32"/>
    <s v="https://twitter.com/setctweet/status/1184808913595781120"/>
    <m/>
    <m/>
    <s v="1184808913595781120"/>
    <m/>
    <b v="0"/>
    <n v="2"/>
    <s v=""/>
    <b v="0"/>
    <s v="en"/>
    <m/>
    <s v=""/>
    <b v="0"/>
    <n v="0"/>
    <s v=""/>
    <s v="Hootsuite Inc."/>
    <b v="0"/>
    <s v="1184808913595781120"/>
    <s v="Tweet"/>
    <n v="0"/>
    <n v="0"/>
    <m/>
    <m/>
    <m/>
    <m/>
    <m/>
    <m/>
    <m/>
    <m/>
    <n v="1"/>
    <s v="1"/>
    <s v="1"/>
    <n v="1"/>
    <n v="2.9411764705882355"/>
    <n v="1"/>
    <n v="2.9411764705882355"/>
    <n v="0"/>
    <n v="0"/>
    <n v="32"/>
    <n v="94.11764705882354"/>
    <n v="34"/>
  </r>
  <r>
    <s v="johnnewsomnr"/>
    <s v="unc"/>
    <s v="Green"/>
    <n v="3.875"/>
    <s v="Dash Dot Dot"/>
    <n v="31.913236929922135"/>
    <m/>
    <m/>
    <m/>
    <m/>
    <s v="No"/>
    <n v="16"/>
    <m/>
    <m/>
    <x v="2"/>
    <d v="2019-10-16T14:25:00.000"/>
    <s v="@WakeForest @UNCG @GCPride @HighPointU @BryanSeries Meanwhile at @UNC (which isn't on fall break until this weekend), this report came out. Numbers were higher than in related 2015 survey; UNC officials call it &quot;alarming.&quot;_x000a__x000a_https://t.co/9AaSJiEqWy"/>
    <s v="https://www.newsobserver.com/news/local/education/article236247498.html"/>
    <s v="newsobserver.com"/>
    <x v="0"/>
    <m/>
    <s v="http://pbs.twimg.com/profile_images/580363431171088384/U7NjssjL_normal.jpg"/>
    <x v="6"/>
    <d v="2019-10-16T00:00:00.000"/>
    <s v="14:25:00"/>
    <s v="https://twitter.com/johnnewsomnr/status/1184475333002743808"/>
    <m/>
    <m/>
    <s v="1184475333002743808"/>
    <s v="1184474120098144256"/>
    <b v="0"/>
    <n v="1"/>
    <s v="1218934100"/>
    <b v="0"/>
    <s v="en"/>
    <m/>
    <s v=""/>
    <b v="0"/>
    <n v="1"/>
    <s v=""/>
    <s v="Twitter Web App"/>
    <b v="0"/>
    <s v="1184474120098144256"/>
    <s v="Tweet"/>
    <n v="0"/>
    <n v="0"/>
    <m/>
    <m/>
    <m/>
    <m/>
    <m/>
    <m/>
    <m/>
    <m/>
    <n v="8"/>
    <s v="3"/>
    <s v="3"/>
    <m/>
    <m/>
    <m/>
    <m/>
    <m/>
    <m/>
    <m/>
    <m/>
    <m/>
  </r>
  <r>
    <s v="johnnewsomnr"/>
    <s v="unc"/>
    <s v="Green"/>
    <n v="3.875"/>
    <s v="Dash Dot Dot"/>
    <n v="31.913236929922135"/>
    <m/>
    <m/>
    <m/>
    <m/>
    <s v="No"/>
    <n v="17"/>
    <m/>
    <m/>
    <x v="2"/>
    <d v="2019-10-16T14:27:25.000"/>
    <s v="@WakeForest @UNCG @GCPride @HighPointU @BryanSeries @UNC One more local story before I go: #NCAT is getting into the pop-up store business. Store opens Mon on S Elm at Feb One Place._x000a__x000a_https://t.co/EwoiALDYYB"/>
    <s v="https://www.greensboro.com/blogs/retail_therapy/n-c-a-t-pop-up-shop-opening-in-time/article_ba8b7f29-b318-5378-8e47-68b8b28021aa.html"/>
    <s v="greensboro.com"/>
    <x v="2"/>
    <m/>
    <s v="http://pbs.twimg.com/profile_images/580363431171088384/U7NjssjL_normal.jpg"/>
    <x v="7"/>
    <d v="2019-10-16T00:00:00.000"/>
    <s v="14:27:25"/>
    <s v="https://twitter.com/johnnewsomnr/status/1184475942321872896"/>
    <m/>
    <m/>
    <s v="1184475942321872896"/>
    <s v="1184475333002743808"/>
    <b v="0"/>
    <n v="2"/>
    <s v="1218934100"/>
    <b v="0"/>
    <s v="en"/>
    <m/>
    <s v=""/>
    <b v="0"/>
    <n v="0"/>
    <s v=""/>
    <s v="Twitter Web App"/>
    <b v="0"/>
    <s v="1184475333002743808"/>
    <s v="Tweet"/>
    <n v="0"/>
    <n v="0"/>
    <m/>
    <m/>
    <m/>
    <m/>
    <m/>
    <m/>
    <m/>
    <m/>
    <n v="8"/>
    <s v="3"/>
    <s v="3"/>
    <m/>
    <m/>
    <m/>
    <m/>
    <m/>
    <m/>
    <m/>
    <m/>
    <m/>
  </r>
  <r>
    <s v="johnnewsomnr"/>
    <s v="bryanseries"/>
    <s v="Green"/>
    <n v="5.333333333333334"/>
    <s v="Dash Dot Dot"/>
    <n v="31.768631813125694"/>
    <m/>
    <m/>
    <m/>
    <m/>
    <s v="No"/>
    <n v="18"/>
    <m/>
    <m/>
    <x v="2"/>
    <d v="2019-10-16T14:20:11.000"/>
    <s v="@WakeForest Also, speakers! Lots of interesting things happening at @UNCG @GCPride @HighPointU @WakeForest and more in Oct. Next @BryanSeries event (Doris Kearns Goodwin) is Nov. 12_x000a__x000a_https://t.co/0D2uByilsA"/>
    <s v="https://www.greensboro.com/blogs/the_syllabus/the-syllabus-your-college-campus-speakers-for-october-mid-oct/article_cda6c914-f98e-5f76-ad72-69204d214b2e.html"/>
    <s v="greensboro.com"/>
    <x v="0"/>
    <m/>
    <s v="http://pbs.twimg.com/profile_images/580363431171088384/U7NjssjL_normal.jpg"/>
    <x v="8"/>
    <d v="2019-10-16T00:00:00.000"/>
    <s v="14:20:11"/>
    <s v="https://twitter.com/johnnewsomnr/status/1184474120098144256"/>
    <m/>
    <m/>
    <s v="1184474120098144256"/>
    <s v="1184473799678464007"/>
    <b v="0"/>
    <n v="0"/>
    <s v="1218934100"/>
    <b v="0"/>
    <s v="en"/>
    <m/>
    <s v=""/>
    <b v="0"/>
    <n v="0"/>
    <s v=""/>
    <s v="Twitter Web App"/>
    <b v="0"/>
    <s v="1184473799678464007"/>
    <s v="Tweet"/>
    <n v="0"/>
    <n v="0"/>
    <m/>
    <m/>
    <m/>
    <m/>
    <m/>
    <m/>
    <m/>
    <m/>
    <n v="27"/>
    <s v="3"/>
    <s v="3"/>
    <m/>
    <m/>
    <m/>
    <m/>
    <m/>
    <m/>
    <m/>
    <m/>
    <m/>
  </r>
  <r>
    <s v="johnnewsomnr"/>
    <s v="highpointu"/>
    <s v="Green"/>
    <n v="7.375"/>
    <s v="Dash Dot Dot"/>
    <n v="31.56618464961068"/>
    <m/>
    <m/>
    <m/>
    <m/>
    <s v="No"/>
    <n v="21"/>
    <m/>
    <m/>
    <x v="2"/>
    <d v="2019-10-15T18:50:21.000"/>
    <s v="We've got some #highered speakers for ya. Here are some of the folks coming to @GCPride @WakeForest @UNCG @HighPointU and more over the last couple of weeks in Oct._x000a__x000a_https://t.co/0D2uByilsA"/>
    <s v="https://www.greensboro.com/blogs/the_syllabus/the-syllabus-your-college-campus-speakers-for-october-mid-oct/article_cda6c914-f98e-5f76-ad72-69204d214b2e.html"/>
    <s v="greensboro.com"/>
    <x v="3"/>
    <m/>
    <s v="http://pbs.twimg.com/profile_images/580363431171088384/U7NjssjL_normal.jpg"/>
    <x v="9"/>
    <d v="2019-10-15T00:00:00.000"/>
    <s v="18:50:21"/>
    <s v="https://twitter.com/johnnewsomnr/status/1184179721363492866"/>
    <m/>
    <m/>
    <s v="1184179721363492866"/>
    <m/>
    <b v="0"/>
    <n v="0"/>
    <s v=""/>
    <b v="0"/>
    <s v="en"/>
    <m/>
    <s v=""/>
    <b v="0"/>
    <n v="0"/>
    <s v=""/>
    <s v="Twitter Web App"/>
    <b v="0"/>
    <s v="1184179721363492866"/>
    <s v="Tweet"/>
    <n v="0"/>
    <n v="0"/>
    <m/>
    <m/>
    <m/>
    <m/>
    <m/>
    <m/>
    <m/>
    <m/>
    <n v="64"/>
    <s v="3"/>
    <s v="3"/>
    <m/>
    <m/>
    <m/>
    <m/>
    <m/>
    <m/>
    <m/>
    <m/>
    <m/>
  </r>
  <r>
    <s v="johnnewsomnr"/>
    <s v="gcpride"/>
    <s v="7, 125, 0"/>
    <n v="10"/>
    <s v="Dash Dot Dot"/>
    <n v="31.305895439377085"/>
    <m/>
    <m/>
    <m/>
    <m/>
    <s v="No"/>
    <n v="37"/>
    <m/>
    <m/>
    <x v="2"/>
    <d v="2019-10-18T16:10:37.000"/>
    <s v="Some @GCPride alumni news_x000a__x000a_https://t.co/tUAkn2boPJ"/>
    <s v="https://thehill.com/homenews/house/466264-maloney-to-serve-as-acting-oversight-chairwoman-after-cummingss-death"/>
    <s v="thehill.com"/>
    <x v="0"/>
    <m/>
    <s v="http://pbs.twimg.com/profile_images/580363431171088384/U7NjssjL_normal.jpg"/>
    <x v="10"/>
    <d v="2019-10-18T00:00:00.000"/>
    <s v="16:10:37"/>
    <s v="https://twitter.com/johnnewsomnr/status/1185226688977948673"/>
    <m/>
    <m/>
    <s v="1185226688977948673"/>
    <m/>
    <b v="0"/>
    <n v="0"/>
    <s v=""/>
    <b v="0"/>
    <s v="en"/>
    <m/>
    <s v=""/>
    <b v="0"/>
    <n v="0"/>
    <s v=""/>
    <s v="Twitter Web App"/>
    <b v="0"/>
    <s v="1185226688977948673"/>
    <s v="Tweet"/>
    <n v="0"/>
    <n v="0"/>
    <m/>
    <m/>
    <m/>
    <m/>
    <m/>
    <m/>
    <m/>
    <m/>
    <n v="125"/>
    <s v="3"/>
    <s v="1"/>
    <n v="0"/>
    <n v="0"/>
    <n v="0"/>
    <n v="0"/>
    <n v="0"/>
    <n v="0"/>
    <n v="4"/>
    <n v="100"/>
    <n v="4"/>
  </r>
  <r>
    <s v="johnnewsomnr"/>
    <s v="gcpride"/>
    <s v="Green"/>
    <n v="3"/>
    <s v="Solid"/>
    <n v="32"/>
    <m/>
    <m/>
    <m/>
    <m/>
    <s v="No"/>
    <n v="38"/>
    <m/>
    <m/>
    <x v="1"/>
    <d v="2019-10-18T16:15:32.000"/>
    <s v="@GCPride Acc to a GC release, Maloney is a '68 grad (degree in speech). Served in state student legislature, was yearbook EIC and a cheerleader._x000a__x000a_Her senior superlative: Outstanding in School Spirit._x000a__x000a_Mom, aunt and cousin are GC alumna. She was GC's commencement speaker in 2006."/>
    <m/>
    <m/>
    <x v="0"/>
    <m/>
    <s v="http://pbs.twimg.com/profile_images/580363431171088384/U7NjssjL_normal.jpg"/>
    <x v="11"/>
    <d v="2019-10-18T00:00:00.000"/>
    <s v="16:15:32"/>
    <s v="https://twitter.com/johnnewsomnr/status/1185227926469533702"/>
    <m/>
    <m/>
    <s v="1185227926469533702"/>
    <s v="1185226688977948673"/>
    <b v="0"/>
    <n v="1"/>
    <s v="1218934100"/>
    <b v="0"/>
    <s v="en"/>
    <m/>
    <s v=""/>
    <b v="0"/>
    <n v="0"/>
    <s v=""/>
    <s v="Twitter Web App"/>
    <b v="0"/>
    <s v="1185226688977948673"/>
    <s v="Tweet"/>
    <n v="0"/>
    <n v="0"/>
    <m/>
    <m/>
    <m/>
    <m/>
    <m/>
    <m/>
    <m/>
    <m/>
    <n v="1"/>
    <s v="3"/>
    <s v="1"/>
    <n v="1"/>
    <n v="2.1739130434782608"/>
    <n v="0"/>
    <n v="0"/>
    <n v="0"/>
    <n v="0"/>
    <n v="45"/>
    <n v="97.82608695652173"/>
    <n v="46"/>
  </r>
  <r>
    <s v="craigcaskie"/>
    <s v="johnnewsomnr"/>
    <s v="Green"/>
    <n v="3"/>
    <s v="Solid"/>
    <n v="32"/>
    <m/>
    <m/>
    <m/>
    <m/>
    <s v="No"/>
    <n v="39"/>
    <m/>
    <m/>
    <x v="1"/>
    <d v="2019-10-18T16:22:11.000"/>
    <s v="@JohnNewsomNR @GCPride I was @GCPride when she spoke Very impressive graduate"/>
    <m/>
    <m/>
    <x v="0"/>
    <m/>
    <s v="http://pbs.twimg.com/profile_images/771511799229317120/yaz5_yBB_normal.jpg"/>
    <x v="12"/>
    <d v="2019-10-18T00:00:00.000"/>
    <s v="16:22:11"/>
    <s v="https://twitter.com/craigcaskie/status/1185229600021975040"/>
    <m/>
    <m/>
    <s v="1185229600021975040"/>
    <s v="1185227926469533702"/>
    <b v="0"/>
    <n v="0"/>
    <s v="1218934100"/>
    <b v="0"/>
    <s v="en"/>
    <m/>
    <s v=""/>
    <b v="0"/>
    <n v="0"/>
    <s v=""/>
    <s v="Twitter for iPhone"/>
    <b v="0"/>
    <s v="1185227926469533702"/>
    <s v="Tweet"/>
    <n v="0"/>
    <n v="0"/>
    <m/>
    <m/>
    <m/>
    <m/>
    <m/>
    <m/>
    <m/>
    <m/>
    <n v="1"/>
    <s v="1"/>
    <s v="3"/>
    <m/>
    <m/>
    <m/>
    <m/>
    <m/>
    <m/>
    <m/>
    <m/>
    <m/>
  </r>
  <r>
    <s v="swd85unc"/>
    <s v="frankmaldonad30"/>
    <s v="Green"/>
    <n v="3"/>
    <s v="Solid"/>
    <n v="32"/>
    <m/>
    <m/>
    <m/>
    <m/>
    <s v="No"/>
    <n v="41"/>
    <m/>
    <m/>
    <x v="0"/>
    <d v="2019-10-19T22:41:45.000"/>
    <s v="Appreciate what these guys have done for our college, and program! #WinInLife #Play9 @GCPrideBaseball @GCPride @GC_Pride https://t.co/cq51N1n2wk"/>
    <m/>
    <m/>
    <x v="4"/>
    <m/>
    <s v="http://pbs.twimg.com/profile_images/528555105273253888/6z1x9Nr2_normal.jpeg"/>
    <x v="13"/>
    <d v="2019-10-19T00:00:00.000"/>
    <s v="22:41:45"/>
    <s v="https://twitter.com/swd85unc/status/1185687508966875136"/>
    <m/>
    <m/>
    <s v="1185687508966875136"/>
    <m/>
    <b v="0"/>
    <n v="0"/>
    <s v=""/>
    <b v="1"/>
    <s v="en"/>
    <m/>
    <s v="1185662329754673152"/>
    <b v="0"/>
    <n v="4"/>
    <s v="1185666362225676294"/>
    <s v="Twitter for iPhone"/>
    <b v="0"/>
    <s v="1185666362225676294"/>
    <s v="Tweet"/>
    <n v="0"/>
    <n v="0"/>
    <m/>
    <m/>
    <m/>
    <m/>
    <m/>
    <m/>
    <m/>
    <m/>
    <n v="1"/>
    <s v="2"/>
    <s v="2"/>
    <m/>
    <m/>
    <m/>
    <m/>
    <m/>
    <m/>
    <m/>
    <m/>
    <m/>
  </r>
  <r>
    <s v="cheers464646"/>
    <s v="frankmaldonad30"/>
    <s v="Green"/>
    <n v="3"/>
    <s v="Solid"/>
    <n v="32"/>
    <m/>
    <m/>
    <m/>
    <m/>
    <s v="No"/>
    <n v="45"/>
    <m/>
    <m/>
    <x v="0"/>
    <d v="2019-10-20T00:46:11.000"/>
    <s v="Appreciate what these guys have done for our college, and program! #WinInLife #Play9 @GCPrideBaseball @GCPride @GC_Pride https://t.co/cq51N1n2wk"/>
    <m/>
    <m/>
    <x v="4"/>
    <m/>
    <s v="http://pbs.twimg.com/profile_images/1132819224026595330/hS7riXey_normal.jpg"/>
    <x v="14"/>
    <d v="2019-10-20T00:00:00.000"/>
    <s v="00:46:11"/>
    <s v="https://twitter.com/cheers464646/status/1185718823586013184"/>
    <m/>
    <m/>
    <s v="1185718823586013184"/>
    <m/>
    <b v="0"/>
    <n v="0"/>
    <s v=""/>
    <b v="1"/>
    <s v="en"/>
    <m/>
    <s v="1185662329754673152"/>
    <b v="0"/>
    <n v="4"/>
    <s v="1185666362225676294"/>
    <s v="Twitter for iPad"/>
    <b v="0"/>
    <s v="1185666362225676294"/>
    <s v="Tweet"/>
    <n v="0"/>
    <n v="0"/>
    <m/>
    <m/>
    <m/>
    <m/>
    <m/>
    <m/>
    <m/>
    <m/>
    <n v="1"/>
    <s v="2"/>
    <s v="2"/>
    <m/>
    <m/>
    <m/>
    <m/>
    <m/>
    <m/>
    <m/>
    <m/>
    <m/>
  </r>
  <r>
    <s v="cheers464646"/>
    <s v="gc_pride"/>
    <s v="Green"/>
    <n v="3.875"/>
    <s v="Dash Dot Dot"/>
    <n v="31.913236929922135"/>
    <m/>
    <m/>
    <m/>
    <m/>
    <s v="No"/>
    <n v="49"/>
    <m/>
    <m/>
    <x v="2"/>
    <d v="2019-10-20T00:47:08.000"/>
    <s v="@FrankMaldonad30 @Enad_Haddad @GCPrideBaseball @GCPride @GC_Pride Coach loves his guys they will do anything for him. Positive vibes brings positive results. 👍👍👍"/>
    <m/>
    <m/>
    <x v="0"/>
    <m/>
    <s v="http://pbs.twimg.com/profile_images/1132819224026595330/hS7riXey_normal.jpg"/>
    <x v="15"/>
    <d v="2019-10-20T00:00:00.000"/>
    <s v="00:47:08"/>
    <s v="https://twitter.com/cheers464646/status/1185719059532406784"/>
    <m/>
    <m/>
    <s v="1185719059532406784"/>
    <s v="1185666362225676294"/>
    <b v="0"/>
    <n v="2"/>
    <s v="934755636"/>
    <b v="0"/>
    <s v="en"/>
    <m/>
    <s v=""/>
    <b v="0"/>
    <n v="1"/>
    <s v=""/>
    <s v="Twitter for iPad"/>
    <b v="0"/>
    <s v="1185666362225676294"/>
    <s v="Tweet"/>
    <n v="0"/>
    <n v="0"/>
    <m/>
    <m/>
    <m/>
    <m/>
    <m/>
    <m/>
    <m/>
    <m/>
    <n v="8"/>
    <s v="2"/>
    <s v="2"/>
    <m/>
    <m/>
    <m/>
    <m/>
    <m/>
    <m/>
    <m/>
    <m/>
    <m/>
  </r>
  <r>
    <s v="jeniferkari"/>
    <s v="cheers464646"/>
    <s v="Green"/>
    <n v="3"/>
    <s v="Solid"/>
    <n v="32"/>
    <m/>
    <m/>
    <m/>
    <m/>
    <s v="No"/>
    <n v="54"/>
    <m/>
    <m/>
    <x v="0"/>
    <d v="2019-10-20T00:47:32.000"/>
    <s v="@FrankMaldonad30 @Enad_Haddad @GCPrideBaseball @GCPride @GC_Pride Coach loves his guys they will do anything for him. Positive vibes brings positive results. 👍👍👍"/>
    <m/>
    <m/>
    <x v="0"/>
    <m/>
    <s v="http://pbs.twimg.com/profile_images/747243008077275137/_-JPDBtp_normal.jpg"/>
    <x v="16"/>
    <d v="2019-10-20T00:00:00.000"/>
    <s v="00:47:32"/>
    <s v="https://twitter.com/jeniferkari/status/1185719163198816256"/>
    <m/>
    <m/>
    <s v="1185719163198816256"/>
    <m/>
    <b v="0"/>
    <n v="0"/>
    <s v=""/>
    <b v="0"/>
    <s v="en"/>
    <m/>
    <s v=""/>
    <b v="0"/>
    <n v="1"/>
    <s v="1185719059532406784"/>
    <s v="Twitter for iPad"/>
    <b v="0"/>
    <s v="1185719059532406784"/>
    <s v="Tweet"/>
    <n v="0"/>
    <n v="0"/>
    <m/>
    <m/>
    <m/>
    <m/>
    <m/>
    <m/>
    <m/>
    <m/>
    <n v="1"/>
    <s v="2"/>
    <s v="2"/>
    <m/>
    <m/>
    <m/>
    <m/>
    <m/>
    <m/>
    <m/>
    <m/>
    <m/>
  </r>
  <r>
    <s v="enad_haddad"/>
    <s v="gc_pride"/>
    <s v="Green"/>
    <n v="3"/>
    <s v="Solid"/>
    <n v="32"/>
    <m/>
    <m/>
    <m/>
    <m/>
    <s v="No"/>
    <n v="55"/>
    <m/>
    <m/>
    <x v="2"/>
    <d v="2019-10-20T00:36:14.000"/>
    <s v="Appreciate what these guys have done for our college, and program! #WinInLife #Play9 @GCPrideBaseball @GCPride @GC_Pride https://t.co/cq51N1n2wk"/>
    <m/>
    <m/>
    <x v="4"/>
    <m/>
    <s v="http://pbs.twimg.com/profile_images/1138533426703818752/BaYTr3NU_normal.jpg"/>
    <x v="17"/>
    <d v="2019-10-20T00:00:00.000"/>
    <s v="00:36:14"/>
    <s v="https://twitter.com/enad_haddad/status/1185716318022049793"/>
    <m/>
    <m/>
    <s v="1185716318022049793"/>
    <m/>
    <b v="0"/>
    <n v="0"/>
    <s v=""/>
    <b v="1"/>
    <s v="en"/>
    <m/>
    <s v="1185662329754673152"/>
    <b v="0"/>
    <n v="4"/>
    <s v="1185666362225676294"/>
    <s v="Twitter for Android"/>
    <b v="0"/>
    <s v="1185666362225676294"/>
    <m/>
    <n v="1"/>
    <n v="0"/>
    <m/>
    <m/>
    <m/>
    <m/>
    <m/>
    <m/>
    <m/>
    <m/>
    <n v="1"/>
    <s v="2"/>
    <s v="2"/>
    <m/>
    <m/>
    <m/>
    <m/>
    <m/>
    <m/>
    <m/>
    <m/>
    <m/>
  </r>
  <r>
    <s v="frankmaldonad30"/>
    <s v="gc_pride"/>
    <s v="Green"/>
    <n v="3"/>
    <s v="Solid"/>
    <n v="32"/>
    <m/>
    <m/>
    <m/>
    <m/>
    <s v="No"/>
    <n v="56"/>
    <m/>
    <m/>
    <x v="2"/>
    <d v="2019-10-19T21:17:44.000"/>
    <s v="Appreciate what these guys have done for our college, and program! #WinInLife #Play9 @GCPrideBaseball @GCPride @GC_Pride https://t.co/cq51N1n2wk"/>
    <s v="https://twitter.com/gcpridebaseball/status/1185662329754673152"/>
    <s v="twitter.com"/>
    <x v="4"/>
    <m/>
    <s v="http://pbs.twimg.com/profile_images/1002016732633059328/LlbyndD0_normal.jpg"/>
    <x v="18"/>
    <d v="2019-10-19T00:00:00.000"/>
    <s v="21:17:44"/>
    <s v="https://twitter.com/frankmaldonad30/status/1185666362225676294"/>
    <m/>
    <m/>
    <s v="1185666362225676294"/>
    <m/>
    <b v="0"/>
    <n v="18"/>
    <s v=""/>
    <b v="1"/>
    <s v="en"/>
    <m/>
    <s v="1185662329754673152"/>
    <b v="0"/>
    <n v="4"/>
    <s v=""/>
    <s v="Twitter for iPhone"/>
    <b v="0"/>
    <s v="1185666362225676294"/>
    <s v="Tweet"/>
    <n v="0"/>
    <n v="0"/>
    <s v="-80.073291,35.911849 _x000a_-79.9174263,35.911849 _x000a_-79.9174263,36.07826 _x000a_-80.073291,36.07826"/>
    <s v="United States"/>
    <s v="US"/>
    <s v="High Point, NC"/>
    <s v="aef8c3da277ca498"/>
    <s v="High Point"/>
    <s v="city"/>
    <s v="https://api.twitter.com/1.1/geo/id/aef8c3da277ca498.json"/>
    <n v="1"/>
    <s v="2"/>
    <s v="2"/>
    <m/>
    <m/>
    <m/>
    <m/>
    <m/>
    <m/>
    <m/>
    <m/>
    <m/>
  </r>
  <r>
    <s v="gcpridebaseball"/>
    <s v="gc_pride"/>
    <s v="Green"/>
    <n v="3"/>
    <s v="Solid"/>
    <n v="32"/>
    <m/>
    <m/>
    <m/>
    <m/>
    <s v="No"/>
    <n v="57"/>
    <m/>
    <m/>
    <x v="2"/>
    <d v="2019-10-19T21:20:39.000"/>
    <s v="Appreciate what these guys have done for our college, and program! #WinInLife #Play9 @GCPrideBaseball @GCPride @GC_Pride https://t.co/cq51N1n2wk"/>
    <m/>
    <m/>
    <x v="4"/>
    <m/>
    <s v="http://pbs.twimg.com/profile_images/1126570561306595328/mV8q5DI2_normal.jpg"/>
    <x v="19"/>
    <d v="2019-10-19T00:00:00.000"/>
    <s v="21:20:39"/>
    <s v="https://twitter.com/gcpridebaseball/status/1185667098615394307"/>
    <m/>
    <m/>
    <s v="1185667098615394307"/>
    <m/>
    <b v="0"/>
    <n v="0"/>
    <s v=""/>
    <b v="1"/>
    <s v="en"/>
    <m/>
    <s v="1185662329754673152"/>
    <b v="0"/>
    <n v="4"/>
    <s v="1185666362225676294"/>
    <s v="Twitter for Android"/>
    <b v="0"/>
    <s v="1185666362225676294"/>
    <s v="Tweet"/>
    <n v="0"/>
    <n v="0"/>
    <m/>
    <m/>
    <m/>
    <m/>
    <m/>
    <m/>
    <m/>
    <m/>
    <n v="1"/>
    <s v="2"/>
    <s v="2"/>
    <m/>
    <m/>
    <m/>
    <m/>
    <m/>
    <m/>
    <m/>
    <m/>
    <m/>
  </r>
  <r>
    <s v="frankmaldonad30"/>
    <s v="gcpride"/>
    <s v="Green"/>
    <n v="3"/>
    <s v="Solid"/>
    <n v="32"/>
    <m/>
    <m/>
    <m/>
    <m/>
    <s v="No"/>
    <n v="67"/>
    <m/>
    <m/>
    <x v="0"/>
    <d v="2019-10-11T13:11:19.000"/>
    <s v="Greensboro College Dean Will Speak on Financial Independence Oct. 16 https://t.co/GnvB6frWF9 https://t.co/u0evJSbCnM"/>
    <s v="https://myemail.constantcontact.com/Greensboro-College-Dean-Will-Speak-on-Financial-Independence-Oct--16.html?soid=1102192932236&amp;aid=pXI3Fby7E1U"/>
    <s v="constantcontact.com"/>
    <x v="0"/>
    <s v="https://pbs.twimg.com/media/EGmVnKYX0AEWq1G.jpg"/>
    <s v="https://pbs.twimg.com/media/EGmVnKYX0AEWq1G.jpg"/>
    <x v="20"/>
    <d v="2019-10-11T00:00:00.000"/>
    <s v="13:11:19"/>
    <s v="https://twitter.com/frankmaldonad30/status/1182644851373948930"/>
    <m/>
    <m/>
    <s v="1182644851373948930"/>
    <m/>
    <b v="0"/>
    <n v="0"/>
    <s v=""/>
    <b v="0"/>
    <s v="en"/>
    <m/>
    <s v=""/>
    <b v="0"/>
    <n v="2"/>
    <s v="1182640878470553601"/>
    <s v="Twitter for iPhone"/>
    <b v="0"/>
    <s v="1182640878470553601"/>
    <s v="Tweet"/>
    <n v="0"/>
    <n v="0"/>
    <m/>
    <m/>
    <m/>
    <m/>
    <m/>
    <m/>
    <m/>
    <m/>
    <n v="1"/>
    <s v="2"/>
    <s v="1"/>
    <n v="0"/>
    <n v="0"/>
    <n v="0"/>
    <n v="0"/>
    <n v="0"/>
    <n v="0"/>
    <n v="10"/>
    <n v="100"/>
    <n v="10"/>
  </r>
  <r>
    <s v="gcpride"/>
    <s v="gcpride"/>
    <s v="Red"/>
    <n v="10"/>
    <s v="Dash Dot Dot"/>
    <n v="6"/>
    <m/>
    <m/>
    <m/>
    <m/>
    <s v="No"/>
    <n v="71"/>
    <m/>
    <m/>
    <x v="3"/>
    <d v="2019-10-11T12:55:32.000"/>
    <s v="Greensboro College Dean Will Speak on Financial Independence Oct. 16 https://t.co/GnvB6frWF9 https://t.co/u0evJSbCnM"/>
    <s v="https://myemail.constantcontact.com/Greensboro-College-Dean-Will-Speak-on-Financial-Independence-Oct--16.html?soid=1102192932236&amp;aid=pXI3Fby7E1U"/>
    <s v="constantcontact.com"/>
    <x v="0"/>
    <s v="https://pbs.twimg.com/media/EGmVnKYX0AEWq1G.jpg"/>
    <s v="https://pbs.twimg.com/media/EGmVnKYX0AEWq1G.jpg"/>
    <x v="21"/>
    <d v="2019-10-11T00:00:00.000"/>
    <s v="12:55:32"/>
    <s v="https://twitter.com/gcpride/status/1182640878470553601"/>
    <m/>
    <m/>
    <s v="1182640878470553601"/>
    <m/>
    <b v="0"/>
    <n v="3"/>
    <s v=""/>
    <b v="0"/>
    <s v="en"/>
    <m/>
    <s v=""/>
    <b v="0"/>
    <n v="2"/>
    <s v=""/>
    <s v="Constant Contact"/>
    <b v="0"/>
    <s v="1182640878470553601"/>
    <s v="Retweet"/>
    <n v="0"/>
    <n v="0"/>
    <m/>
    <m/>
    <m/>
    <m/>
    <m/>
    <m/>
    <m/>
    <m/>
    <n v="27000"/>
    <s v="1"/>
    <s v="1"/>
    <n v="0"/>
    <n v="0"/>
    <n v="0"/>
    <n v="0"/>
    <n v="0"/>
    <n v="0"/>
    <n v="10"/>
    <n v="100"/>
    <n v="10"/>
  </r>
  <r>
    <s v="gcpride"/>
    <s v="gcpride"/>
    <s v="Red"/>
    <n v="10"/>
    <s v="Dash Dot Dot"/>
    <n v="6"/>
    <m/>
    <m/>
    <m/>
    <m/>
    <s v="No"/>
    <n v="72"/>
    <m/>
    <m/>
    <x v="3"/>
    <d v="2019-10-18T18:16:59.000"/>
    <s v="Greensboro College Postpones Fall Brass and Woodwind Ensembles Concert Until Nov. 5 https://t.co/2mKPLbcFIK https://t.co/0DyIpIQAN7"/>
    <s v="https://myemail.constantcontact.com/Greensboro-College-Postpones-Fall-Brass-and-Woodwind-Ensembles-Concert-Until-Nov--5.html?soid=1102192932236&amp;aid=jiWJlFB2eoI"/>
    <s v="constantcontact.com"/>
    <x v="0"/>
    <s v="https://pbs.twimg.com/media/EHLiUDmXUAEj-Z3.png"/>
    <s v="https://pbs.twimg.com/media/EHLiUDmXUAEj-Z3.png"/>
    <x v="22"/>
    <d v="2019-10-18T00:00:00.000"/>
    <s v="18:16:59"/>
    <s v="https://twitter.com/gcpride/status/1185258487330328581"/>
    <m/>
    <m/>
    <s v="1185258487330328581"/>
    <m/>
    <b v="0"/>
    <n v="0"/>
    <s v=""/>
    <b v="0"/>
    <s v="en"/>
    <m/>
    <s v=""/>
    <b v="0"/>
    <n v="1"/>
    <s v=""/>
    <s v="Constant Contact"/>
    <b v="0"/>
    <s v="1185258487330328581"/>
    <s v="Retweet"/>
    <n v="0"/>
    <n v="0"/>
    <m/>
    <m/>
    <m/>
    <m/>
    <m/>
    <m/>
    <m/>
    <m/>
    <n v="27000"/>
    <s v="1"/>
    <s v="1"/>
    <n v="0"/>
    <n v="0"/>
    <n v="1"/>
    <n v="8.333333333333334"/>
    <n v="0"/>
    <n v="0"/>
    <n v="11"/>
    <n v="91.66666666666667"/>
    <n v="12"/>
  </r>
  <r>
    <s v="gcpride"/>
    <s v="gcpride"/>
    <s v="Red"/>
    <n v="10"/>
    <s v="Dash Dot Dot"/>
    <n v="6"/>
    <m/>
    <m/>
    <m/>
    <m/>
    <s v="No"/>
    <n v="73"/>
    <m/>
    <m/>
    <x v="3"/>
    <d v="2019-10-18T16:09:15.000"/>
    <s v="Greensboro College Alumna Becomes Acting Chair of U.S. House Oversight Committee https://t.co/sTBc9fEgTD https://t.co/fToDSBYN2W"/>
    <s v="https://myemail.constantcontact.com/Greensboro-College-Alumna-Becomes-Acting-Chair-of-U-S--House-Oversight-Committee.html?soid=1102192932236&amp;aid=pw9MNFp48Vc"/>
    <s v="constantcontact.com"/>
    <x v="0"/>
    <s v="https://pbs.twimg.com/media/EHLFFC9WkAEW1J8.jpg"/>
    <s v="https://pbs.twimg.com/media/EHLFFC9WkAEW1J8.jpg"/>
    <x v="23"/>
    <d v="2019-10-18T00:00:00.000"/>
    <s v="16:09:15"/>
    <s v="https://twitter.com/gcpride/status/1185226343988060162"/>
    <m/>
    <m/>
    <s v="1185226343988060162"/>
    <m/>
    <b v="0"/>
    <n v="5"/>
    <s v=""/>
    <b v="0"/>
    <s v="en"/>
    <m/>
    <s v=""/>
    <b v="0"/>
    <n v="1"/>
    <s v=""/>
    <s v="Constant Contact"/>
    <b v="0"/>
    <s v="1185226343988060162"/>
    <s v="Retweet"/>
    <n v="0"/>
    <n v="0"/>
    <m/>
    <m/>
    <m/>
    <m/>
    <m/>
    <m/>
    <m/>
    <m/>
    <n v="27000"/>
    <s v="1"/>
    <s v="1"/>
    <n v="0"/>
    <n v="0"/>
    <n v="1"/>
    <n v="8.333333333333334"/>
    <n v="0"/>
    <n v="0"/>
    <n v="11"/>
    <n v="91.66666666666667"/>
    <n v="12"/>
  </r>
  <r>
    <s v="gcpride"/>
    <s v="gcpride"/>
    <s v="Red"/>
    <n v="10"/>
    <s v="Dash Dot Dot"/>
    <n v="6"/>
    <m/>
    <m/>
    <m/>
    <m/>
    <s v="No"/>
    <n v="74"/>
    <m/>
    <m/>
    <x v="3"/>
    <d v="2019-10-17T15:10:42.000"/>
    <s v="Greensboro College Certification Programs Will Offer Open House Nov. 5 https://t.co/UW9S83P43K https://t.co/sBk4OOjACy"/>
    <s v="https://myemail.constantcontact.com/Greensboro-College-Certification-Programs-Will-Offer-Open-House-Nov--5.html?soid=1102192932236&amp;aid=CqtRzhO6I6g"/>
    <s v="constantcontact.com"/>
    <x v="0"/>
    <s v="https://pbs.twimg.com/media/EHFuFuoW4AAGKy2.png"/>
    <s v="https://pbs.twimg.com/media/EHFuFuoW4AAGKy2.png"/>
    <x v="24"/>
    <d v="2019-10-17T00:00:00.000"/>
    <s v="15:10:42"/>
    <s v="https://twitter.com/gcpride/status/1184849223604490240"/>
    <m/>
    <m/>
    <s v="1184849223604490240"/>
    <m/>
    <b v="0"/>
    <n v="1"/>
    <s v=""/>
    <b v="0"/>
    <s v="en"/>
    <m/>
    <s v=""/>
    <b v="0"/>
    <n v="1"/>
    <s v=""/>
    <s v="Constant Contact"/>
    <b v="0"/>
    <s v="1184849223604490240"/>
    <s v="Retweet"/>
    <n v="0"/>
    <n v="0"/>
    <m/>
    <m/>
    <m/>
    <m/>
    <m/>
    <m/>
    <m/>
    <m/>
    <n v="27000"/>
    <s v="1"/>
    <s v="1"/>
    <n v="0"/>
    <n v="0"/>
    <n v="0"/>
    <n v="0"/>
    <n v="0"/>
    <n v="0"/>
    <n v="10"/>
    <n v="100"/>
    <n v="10"/>
  </r>
  <r>
    <s v="gcpride"/>
    <s v="gcpride"/>
    <s v="Red"/>
    <n v="10"/>
    <s v="Dash Dot Dot"/>
    <n v="6"/>
    <m/>
    <m/>
    <m/>
    <m/>
    <s v="No"/>
    <n v="75"/>
    <m/>
    <m/>
    <x v="3"/>
    <d v="2019-10-17T14:50:25.000"/>
    <s v="Greensboro College Will Hold Saturday Admissions Information Sessions Nov. 2, 16 https://t.co/fGL5VKxnpc https://t.co/nTxUAEGPu6"/>
    <s v="https://myemail.constantcontact.com/Greensboro-College-Will-Hold-Saturday-Admissions-Information-Sessions-Nov--2--16.html?soid=1102192932236&amp;aid=uAqyZ7KYqiI"/>
    <s v="constantcontact.com"/>
    <x v="0"/>
    <s v="https://pbs.twimg.com/media/EHFpceOWoAApkeK.png"/>
    <s v="https://pbs.twimg.com/media/EHFpceOWoAApkeK.png"/>
    <x v="25"/>
    <d v="2019-10-17T00:00:00.000"/>
    <s v="14:50:25"/>
    <s v="https://twitter.com/gcpride/status/1184844116057821191"/>
    <m/>
    <m/>
    <s v="1184844116057821191"/>
    <m/>
    <b v="0"/>
    <n v="1"/>
    <s v=""/>
    <b v="0"/>
    <s v="en"/>
    <m/>
    <s v=""/>
    <b v="0"/>
    <n v="1"/>
    <s v=""/>
    <s v="Constant Contact"/>
    <b v="0"/>
    <s v="1184844116057821191"/>
    <s v="Retweet"/>
    <n v="0"/>
    <n v="0"/>
    <m/>
    <m/>
    <m/>
    <m/>
    <m/>
    <m/>
    <m/>
    <m/>
    <n v="27000"/>
    <s v="1"/>
    <s v="1"/>
    <n v="0"/>
    <n v="0"/>
    <n v="0"/>
    <n v="0"/>
    <n v="0"/>
    <n v="0"/>
    <n v="11"/>
    <n v="100"/>
    <n v="11"/>
  </r>
  <r>
    <s v="gcpride"/>
    <s v="gcpride"/>
    <s v="Red"/>
    <n v="10"/>
    <s v="Dash Dot Dot"/>
    <n v="6"/>
    <m/>
    <m/>
    <m/>
    <m/>
    <s v="No"/>
    <n v="76"/>
    <m/>
    <m/>
    <x v="3"/>
    <d v="2019-10-17T14:13:18.000"/>
    <s v="Business Leader Stan Banks Will Address Greensboro College's Leadership Fitness Class on ... https://t.co/vLqzkNFoqy https://t.co/X8ZSApXljU"/>
    <s v="https://myemail.constantcontact.com/Business-Leader-Stan-Banks-Will-Address-Greensboro-College-s-Leadership-Fitness-Class-on-Goals-Oct--23.html?soid=1102192932236&amp;aid=6PB4b2RD3dw"/>
    <s v="constantcontact.com"/>
    <x v="0"/>
    <s v="https://pbs.twimg.com/media/EHFg85FW4AIRko4.png"/>
    <s v="https://pbs.twimg.com/media/EHFg85FW4AIRko4.png"/>
    <x v="26"/>
    <d v="2019-10-17T00:00:00.000"/>
    <s v="14:13:18"/>
    <s v="https://twitter.com/gcpride/status/1184834778165661697"/>
    <m/>
    <m/>
    <s v="1184834778165661697"/>
    <m/>
    <b v="0"/>
    <n v="1"/>
    <s v=""/>
    <b v="0"/>
    <s v="en"/>
    <m/>
    <s v=""/>
    <b v="0"/>
    <n v="1"/>
    <s v=""/>
    <s v="Constant Contact"/>
    <b v="0"/>
    <s v="1184834778165661697"/>
    <s v="Retweet"/>
    <n v="0"/>
    <n v="0"/>
    <m/>
    <m/>
    <m/>
    <m/>
    <m/>
    <m/>
    <m/>
    <m/>
    <n v="27000"/>
    <s v="1"/>
    <s v="1"/>
    <n v="0"/>
    <n v="0"/>
    <n v="0"/>
    <n v="0"/>
    <n v="0"/>
    <n v="0"/>
    <n v="12"/>
    <n v="100"/>
    <n v="12"/>
  </r>
  <r>
    <s v="gcpride"/>
    <s v="gcpride"/>
    <s v="Red"/>
    <n v="10"/>
    <s v="Dash Dot Dot"/>
    <n v="6"/>
    <m/>
    <m/>
    <m/>
    <m/>
    <s v="No"/>
    <n v="77"/>
    <m/>
    <m/>
    <x v="3"/>
    <d v="2019-10-15T15:02:28.000"/>
    <s v="Greensboro College Dean Will Speak on Financial Independence Oct. 16 https://t.co/GnvB6frWF9 https://t.co/QnbNeCstu4"/>
    <s v="https://myemail.constantcontact.com/Greensboro-College-Dean-Will-Speak-on-Financial-Independence-Oct--16.html?soid=1102192932236&amp;aid=pXI3Fby7E1U"/>
    <s v="constantcontact.com"/>
    <x v="0"/>
    <s v="https://pbs.twimg.com/media/EG7ZBpbXYAEQGhz.jpg"/>
    <s v="https://pbs.twimg.com/media/EG7ZBpbXYAEQGhz.jpg"/>
    <x v="27"/>
    <d v="2019-10-15T00:00:00.000"/>
    <s v="15:02:28"/>
    <s v="https://twitter.com/gcpride/status/1184122375589240833"/>
    <m/>
    <m/>
    <s v="1184122375589240833"/>
    <m/>
    <b v="0"/>
    <n v="1"/>
    <s v=""/>
    <b v="0"/>
    <s v="en"/>
    <m/>
    <s v=""/>
    <b v="0"/>
    <n v="2"/>
    <s v=""/>
    <s v="Constant Contact"/>
    <b v="0"/>
    <s v="1184122375589240833"/>
    <s v="Retweet"/>
    <n v="0"/>
    <n v="0"/>
    <m/>
    <m/>
    <m/>
    <m/>
    <m/>
    <m/>
    <m/>
    <m/>
    <n v="27000"/>
    <s v="1"/>
    <s v="1"/>
    <n v="0"/>
    <n v="0"/>
    <n v="0"/>
    <n v="0"/>
    <n v="0"/>
    <n v="0"/>
    <n v="10"/>
    <n v="100"/>
    <n v="10"/>
  </r>
  <r>
    <s v="gcpride"/>
    <s v="gcpride"/>
    <s v="Red"/>
    <n v="10"/>
    <s v="Dash Dot Dot"/>
    <n v="6"/>
    <m/>
    <m/>
    <m/>
    <m/>
    <s v="No"/>
    <n v="78"/>
    <m/>
    <m/>
    <x v="3"/>
    <d v="2019-10-09T08:36:11.000"/>
    <s v="Greensboro College Presents Fall Brass and Woodwind Ensemble Concert Oct. 22 https://t.co/85K4SdoT7K https://t.co/0IRlcSuERh"/>
    <s v="https://myemail.constantcontact.com/Greensboro-College-Presents-Fall-Brass-and-Woodwind-Ensemble-Concert-Oct--22.html?soid=1102192932236&amp;aid=88MwIYMW8RM"/>
    <s v="constantcontact.com"/>
    <x v="0"/>
    <s v="https://pbs.twimg.com/media/EGbHEsQWoAIV_IK.jpg"/>
    <s v="https://pbs.twimg.com/media/EGbHEsQWoAIV_IK.jpg"/>
    <x v="28"/>
    <d v="2019-10-09T00:00:00.000"/>
    <s v="08:36:11"/>
    <s v="https://twitter.com/gcpride/status/1181850836428890112"/>
    <m/>
    <m/>
    <s v="1181850836428890112"/>
    <m/>
    <b v="0"/>
    <n v="1"/>
    <s v=""/>
    <b v="0"/>
    <s v="en"/>
    <m/>
    <s v=""/>
    <b v="0"/>
    <n v="1"/>
    <s v=""/>
    <s v="Constant Contact"/>
    <b v="0"/>
    <s v="1181850836428890112"/>
    <s v="Retweet"/>
    <n v="0"/>
    <n v="0"/>
    <m/>
    <m/>
    <m/>
    <m/>
    <m/>
    <m/>
    <m/>
    <m/>
    <n v="27000"/>
    <s v="1"/>
    <s v="1"/>
    <n v="0"/>
    <n v="0"/>
    <n v="1"/>
    <n v="9.090909090909092"/>
    <n v="0"/>
    <n v="0"/>
    <n v="10"/>
    <n v="90.9090909090909"/>
    <n v="11"/>
  </r>
  <r>
    <s v="gcpride"/>
    <s v="gcpride"/>
    <s v="Red"/>
    <n v="10"/>
    <s v="Dash Dot Dot"/>
    <n v="6"/>
    <m/>
    <m/>
    <m/>
    <m/>
    <s v="No"/>
    <n v="79"/>
    <m/>
    <m/>
    <x v="3"/>
    <d v="2019-10-08T11:53:17.000"/>
    <s v="UPDATE: Greensboro College Will Host Guest Lecturer on Retaining College Students https://t.co/IPVrNI9vm6 https://t.co/Jix8HVO8in"/>
    <s v="https://myemail.constantcontact.com/UPDATE--Greensboro-College-Will-Host-Guest-Lecturer-on-Retaining-College-Students.html?soid=1102192932236&amp;aid=I2nNj8df6sM"/>
    <s v="constantcontact.com"/>
    <x v="0"/>
    <s v="https://pbs.twimg.com/media/EGWql8aX0AA8aIn.png"/>
    <s v="https://pbs.twimg.com/media/EGWql8aX0AA8aIn.png"/>
    <x v="29"/>
    <d v="2019-10-08T00:00:00.000"/>
    <s v="11:53:17"/>
    <s v="https://twitter.com/gcpride/status/1181538047671885824"/>
    <m/>
    <m/>
    <s v="1181538047671885824"/>
    <m/>
    <b v="0"/>
    <n v="1"/>
    <s v=""/>
    <b v="0"/>
    <s v="en"/>
    <m/>
    <s v=""/>
    <b v="0"/>
    <n v="1"/>
    <s v=""/>
    <s v="Constant Contact"/>
    <b v="0"/>
    <s v="1181538047671885824"/>
    <s v="Retweet"/>
    <n v="0"/>
    <n v="0"/>
    <m/>
    <m/>
    <m/>
    <m/>
    <m/>
    <m/>
    <m/>
    <m/>
    <n v="27000"/>
    <s v="1"/>
    <s v="1"/>
    <n v="0"/>
    <n v="0"/>
    <n v="0"/>
    <n v="0"/>
    <n v="0"/>
    <n v="0"/>
    <n v="11"/>
    <n v="100"/>
    <n v="11"/>
  </r>
  <r>
    <s v="gcpride"/>
    <s v="gcpride"/>
    <s v="Red"/>
    <n v="10"/>
    <s v="Dash Dot Dot"/>
    <n v="6"/>
    <m/>
    <m/>
    <m/>
    <m/>
    <s v="No"/>
    <n v="80"/>
    <m/>
    <m/>
    <x v="3"/>
    <d v="2019-10-09T08:19:52.000"/>
    <s v="Greensboro College Presents Fall Choral Concert Oct. 20 https://t.co/dESMng6bm5 https://t.co/aRujqUeXVH"/>
    <s v="https://myemail.constantcontact.com/Greensboro-College-Presents-Fall-Choral-Concert-Oct--20.html?soid=1102192932236&amp;aid=SRfMirIalSk"/>
    <s v="constantcontact.com"/>
    <x v="0"/>
    <s v="https://pbs.twimg.com/media/EGbDVc9W4AAHAjF.png"/>
    <s v="https://pbs.twimg.com/media/EGbDVc9W4AAHAjF.png"/>
    <x v="30"/>
    <d v="2019-10-09T00:00:00.000"/>
    <s v="08:19:52"/>
    <s v="https://twitter.com/gcpride/status/1181846726925312001"/>
    <m/>
    <m/>
    <s v="1181846726925312001"/>
    <m/>
    <b v="0"/>
    <n v="1"/>
    <s v=""/>
    <b v="0"/>
    <s v="en"/>
    <m/>
    <s v=""/>
    <b v="0"/>
    <n v="1"/>
    <s v=""/>
    <s v="Constant Contact"/>
    <b v="0"/>
    <s v="1181846726925312001"/>
    <s v="Retweet"/>
    <n v="0"/>
    <n v="0"/>
    <m/>
    <m/>
    <m/>
    <m/>
    <m/>
    <m/>
    <m/>
    <m/>
    <n v="27000"/>
    <s v="1"/>
    <s v="1"/>
    <n v="0"/>
    <n v="0"/>
    <n v="1"/>
    <n v="12.5"/>
    <n v="0"/>
    <n v="0"/>
    <n v="7"/>
    <n v="87.5"/>
    <n v="8"/>
  </r>
  <r>
    <s v="gcpride"/>
    <s v="gcpride"/>
    <s v="Red"/>
    <n v="10"/>
    <s v="Dash Dot Dot"/>
    <n v="6"/>
    <m/>
    <m/>
    <m/>
    <m/>
    <s v="No"/>
    <n v="81"/>
    <m/>
    <m/>
    <x v="3"/>
    <d v="2019-10-07T19:20:27.000"/>
    <s v="Two Greensboro College Students are High on the Leader Board of a Global Business Simulation https://t.co/QNRJpPR1K4 https://t.co/bUhvE5k0X9"/>
    <s v="https://myemail.constantcontact.com/Two-Greensboro-College-Students-are-High-on-the-Leader-Board-of-a-Global-Business-Simulation.html?soid=1102192932236&amp;aid=RfsW6kwGeJk"/>
    <s v="constantcontact.com"/>
    <x v="0"/>
    <s v="https://pbs.twimg.com/media/EGTHWoKXYAAiSyT.png"/>
    <s v="https://pbs.twimg.com/media/EGTHWoKXYAAiSyT.png"/>
    <x v="31"/>
    <d v="2019-10-07T00:00:00.000"/>
    <s v="19:20:27"/>
    <s v="https://twitter.com/gcpride/status/1181288194920390656"/>
    <m/>
    <m/>
    <s v="1181288194920390656"/>
    <m/>
    <b v="0"/>
    <n v="1"/>
    <s v=""/>
    <b v="0"/>
    <s v="en"/>
    <m/>
    <s v=""/>
    <b v="0"/>
    <n v="1"/>
    <s v=""/>
    <s v="Constant Contact"/>
    <b v="0"/>
    <s v="1181288194920390656"/>
    <s v="Retweet"/>
    <n v="0"/>
    <n v="0"/>
    <m/>
    <m/>
    <m/>
    <m/>
    <m/>
    <m/>
    <m/>
    <m/>
    <n v="27000"/>
    <s v="1"/>
    <s v="1"/>
    <n v="0"/>
    <n v="0"/>
    <n v="0"/>
    <n v="0"/>
    <n v="0"/>
    <n v="0"/>
    <n v="15"/>
    <n v="100"/>
    <n v="15"/>
  </r>
  <r>
    <s v="gcpride"/>
    <s v="gcpride"/>
    <s v="Red"/>
    <n v="10"/>
    <s v="Dash Dot Dot"/>
    <n v="6"/>
    <m/>
    <m/>
    <m/>
    <m/>
    <s v="No"/>
    <n v="82"/>
    <m/>
    <m/>
    <x v="3"/>
    <d v="2019-10-07T08:55:58.000"/>
    <s v="Greensboro College Theatre Presents Shakespeare's &quot;The Winter's Tale&quot; Oct. 17-20 https://t.co/HtPKhethiL https://t.co/O6Q127b7fz"/>
    <s v="https://myemail.constantcontact.com/Greensboro-College-Theatre-Presents-Shakespeare-s--The-Winter-s-Tale--Oct--17-20.html?soid=1102192932236&amp;aid=ixdS1Jd_Q9k"/>
    <s v="constantcontact.com"/>
    <x v="0"/>
    <s v="https://pbs.twimg.com/media/EGQ4bAfW4AAn67h.jpg"/>
    <s v="https://pbs.twimg.com/media/EGQ4bAfW4AAn67h.jpg"/>
    <x v="32"/>
    <d v="2019-10-07T00:00:00.000"/>
    <s v="08:55:58"/>
    <s v="https://twitter.com/gcpride/status/1181131040032743424"/>
    <m/>
    <m/>
    <s v="1181131040032743424"/>
    <m/>
    <b v="0"/>
    <n v="2"/>
    <s v=""/>
    <b v="0"/>
    <s v="en"/>
    <m/>
    <s v=""/>
    <b v="0"/>
    <n v="1"/>
    <s v=""/>
    <s v="Constant Contact"/>
    <b v="0"/>
    <s v="1181131040032743424"/>
    <s v="Retweet"/>
    <n v="0"/>
    <n v="0"/>
    <m/>
    <m/>
    <m/>
    <m/>
    <m/>
    <m/>
    <m/>
    <m/>
    <n v="27000"/>
    <s v="1"/>
    <s v="1"/>
    <n v="0"/>
    <n v="0"/>
    <n v="0"/>
    <n v="0"/>
    <n v="0"/>
    <n v="0"/>
    <n v="11"/>
    <n v="100"/>
    <n v="11"/>
  </r>
  <r>
    <s v="gcpride"/>
    <s v="gcpride"/>
    <s v="Red"/>
    <n v="10"/>
    <s v="Dash Dot Dot"/>
    <n v="6"/>
    <m/>
    <m/>
    <m/>
    <m/>
    <s v="No"/>
    <n v="83"/>
    <m/>
    <m/>
    <x v="3"/>
    <d v="2019-10-06T15:03:23.000"/>
    <s v="Greensboro College Presents Fall Choral Concert Oct. 20 https://t.co/dESMng6bm5 https://t.co/6vgv79FZBz"/>
    <s v="https://myemail.constantcontact.com/Greensboro-College-Presents-Fall-Choral-Concert-Oct--20.html?soid=1102192932236&amp;aid=SRfMirIalSk"/>
    <s v="constantcontact.com"/>
    <x v="0"/>
    <s v="https://pbs.twimg.com/media/EGNC7MiXUAAlDka.png"/>
    <s v="https://pbs.twimg.com/media/EGNC7MiXUAAlDka.png"/>
    <x v="33"/>
    <d v="2019-10-06T00:00:00.000"/>
    <s v="15:03:23"/>
    <s v="https://twitter.com/gcpride/status/1180861113606574080"/>
    <m/>
    <m/>
    <s v="1180861113606574080"/>
    <m/>
    <b v="0"/>
    <n v="1"/>
    <s v=""/>
    <b v="0"/>
    <s v="en"/>
    <m/>
    <s v=""/>
    <b v="0"/>
    <n v="0"/>
    <s v=""/>
    <s v="Constant Contact"/>
    <b v="0"/>
    <s v="1180861113606574080"/>
    <s v="Retweet"/>
    <n v="0"/>
    <n v="0"/>
    <m/>
    <m/>
    <m/>
    <m/>
    <m/>
    <m/>
    <m/>
    <m/>
    <n v="27000"/>
    <s v="1"/>
    <s v="1"/>
    <n v="0"/>
    <n v="0"/>
    <n v="1"/>
    <n v="12.5"/>
    <n v="0"/>
    <n v="0"/>
    <n v="7"/>
    <n v="87.5"/>
    <n v="8"/>
  </r>
  <r>
    <s v="gcpride"/>
    <s v="gcpride"/>
    <s v="Red"/>
    <n v="10"/>
    <s v="Dash Dot Dot"/>
    <n v="6"/>
    <m/>
    <m/>
    <m/>
    <m/>
    <s v="No"/>
    <n v="84"/>
    <m/>
    <m/>
    <x v="3"/>
    <d v="2019-10-06T15:01:06.000"/>
    <s v="Greensboro College Presents Fall Brass and Woodwind Ensemble Concert Oct. 22 https://t.co/85K4SdoT7K https://t.co/vWafasLYOc"/>
    <s v="https://myemail.constantcontact.com/Greensboro-College-Presents-Fall-Brass-and-Woodwind-Ensemble-Concert-Oct--22.html?soid=1102192932236&amp;aid=88MwIYMW8RM"/>
    <s v="constantcontact.com"/>
    <x v="0"/>
    <s v="https://pbs.twimg.com/media/EGNCZusWwAAFCJg.jpg"/>
    <s v="https://pbs.twimg.com/media/EGNCZusWwAAFCJg.jpg"/>
    <x v="34"/>
    <d v="2019-10-06T00:00:00.000"/>
    <s v="15:01:06"/>
    <s v="https://twitter.com/gcpride/status/1180860538198351872"/>
    <m/>
    <m/>
    <s v="1180860538198351872"/>
    <m/>
    <b v="0"/>
    <n v="1"/>
    <s v=""/>
    <b v="0"/>
    <s v="en"/>
    <m/>
    <s v=""/>
    <b v="0"/>
    <n v="0"/>
    <s v=""/>
    <s v="Constant Contact"/>
    <b v="0"/>
    <s v="1180860538198351872"/>
    <s v="Retweet"/>
    <n v="0"/>
    <n v="0"/>
    <m/>
    <m/>
    <m/>
    <m/>
    <m/>
    <m/>
    <m/>
    <m/>
    <n v="27000"/>
    <s v="1"/>
    <s v="1"/>
    <n v="0"/>
    <n v="0"/>
    <n v="1"/>
    <n v="9.090909090909092"/>
    <n v="0"/>
    <n v="0"/>
    <n v="10"/>
    <n v="90.9090909090909"/>
    <n v="11"/>
  </r>
  <r>
    <s v="gcpride"/>
    <s v="gcpride"/>
    <s v="Red"/>
    <n v="10"/>
    <s v="Dash Dot Dot"/>
    <n v="6"/>
    <m/>
    <m/>
    <m/>
    <m/>
    <s v="No"/>
    <n v="85"/>
    <m/>
    <m/>
    <x v="3"/>
    <d v="2019-10-05T15:05:31.000"/>
    <s v="UPDATE: Greensboro College Will Host Guest Lecturer on Retaining College Students https://t.co/IPVrNI9vm6 https://t.co/2YLCI4gNKK"/>
    <s v="https://myemail.constantcontact.com/UPDATE--Greensboro-College-Will-Host-Guest-Lecturer-on-Retaining-College-Students.html?soid=1102192932236&amp;aid=I2nNj8df6sM"/>
    <s v="constantcontact.com"/>
    <x v="0"/>
    <s v="https://pbs.twimg.com/media/EGH501tXYAIDT3M.png"/>
    <s v="https://pbs.twimg.com/media/EGH501tXYAIDT3M.png"/>
    <x v="35"/>
    <d v="2019-10-05T00:00:00.000"/>
    <s v="15:05:31"/>
    <s v="https://twitter.com/gcpride/status/1180499264566386688"/>
    <m/>
    <m/>
    <s v="1180499264566386688"/>
    <m/>
    <b v="0"/>
    <n v="2"/>
    <s v=""/>
    <b v="0"/>
    <s v="en"/>
    <m/>
    <s v=""/>
    <b v="0"/>
    <n v="0"/>
    <s v=""/>
    <s v="Constant Contact"/>
    <b v="0"/>
    <s v="1180499264566386688"/>
    <s v="Retweet"/>
    <n v="0"/>
    <n v="0"/>
    <m/>
    <m/>
    <m/>
    <m/>
    <m/>
    <m/>
    <m/>
    <m/>
    <n v="27000"/>
    <s v="1"/>
    <s v="1"/>
    <n v="0"/>
    <n v="0"/>
    <n v="0"/>
    <n v="0"/>
    <n v="0"/>
    <n v="0"/>
    <n v="11"/>
    <n v="100"/>
    <n v="11"/>
  </r>
  <r>
    <s v="gcpride"/>
    <s v="gcpride"/>
    <s v="Red"/>
    <n v="10"/>
    <s v="Dash Dot Dot"/>
    <n v="6"/>
    <m/>
    <m/>
    <m/>
    <m/>
    <s v="No"/>
    <n v="86"/>
    <m/>
    <m/>
    <x v="3"/>
    <d v="2019-10-04T15:07:02.000"/>
    <s v="Greensboro College Theatre Presents Shakespeare's &quot;The Winter's Tale&quot; Oct. 17-20 https://t.co/HtPKhethiL https://t.co/Dc14fnGOrF"/>
    <s v="https://myemail.constantcontact.com/Greensboro-College-Theatre-Presents-Shakespeare-s--The-Winter-s-Tale--Oct--17-20.html?soid=1102192932236&amp;aid=ixdS1Jd_Q9k"/>
    <s v="constantcontact.com"/>
    <x v="0"/>
    <s v="https://pbs.twimg.com/media/EGCwlJSW4AEt2fd.jpg"/>
    <s v="https://pbs.twimg.com/media/EGCwlJSW4AEt2fd.jpg"/>
    <x v="36"/>
    <d v="2019-10-04T00:00:00.000"/>
    <s v="15:07:02"/>
    <s v="https://twitter.com/gcpride/status/1180137256377606151"/>
    <m/>
    <m/>
    <s v="1180137256377606151"/>
    <m/>
    <b v="0"/>
    <n v="1"/>
    <s v=""/>
    <b v="0"/>
    <s v="en"/>
    <m/>
    <s v=""/>
    <b v="0"/>
    <n v="1"/>
    <s v=""/>
    <s v="Constant Contact"/>
    <b v="0"/>
    <s v="1180137256377606151"/>
    <s v="Retweet"/>
    <n v="0"/>
    <n v="0"/>
    <m/>
    <m/>
    <m/>
    <m/>
    <m/>
    <m/>
    <m/>
    <m/>
    <n v="27000"/>
    <s v="1"/>
    <s v="1"/>
    <n v="0"/>
    <n v="0"/>
    <n v="0"/>
    <n v="0"/>
    <n v="0"/>
    <n v="0"/>
    <n v="11"/>
    <n v="100"/>
    <n v="11"/>
  </r>
  <r>
    <s v="gcpride"/>
    <s v="gcpride"/>
    <s v="Red"/>
    <n v="10"/>
    <s v="Dash Dot Dot"/>
    <n v="6"/>
    <m/>
    <m/>
    <m/>
    <m/>
    <s v="No"/>
    <n v="87"/>
    <m/>
    <m/>
    <x v="3"/>
    <d v="2019-10-02T14:36:17.000"/>
    <s v="Greensboro College Presents Fall Brass and Woodwind Ensemble Concert Oct. 22 https://t.co/85K4SdoT7K https://t.co/QQi5m91lio"/>
    <s v="https://myemail.constantcontact.com/Greensboro-College-Presents-Fall-Brass-and-Woodwind-Ensemble-Concert-Oct--22.html?soid=1102192932236&amp;aid=88MwIYMW8RM"/>
    <s v="constantcontact.com"/>
    <x v="0"/>
    <s v="https://pbs.twimg.com/media/EF4WXTDWoAIUPv9.jpg"/>
    <s v="https://pbs.twimg.com/media/EF4WXTDWoAIUPv9.jpg"/>
    <x v="37"/>
    <d v="2019-10-02T00:00:00.000"/>
    <s v="14:36:17"/>
    <s v="https://twitter.com/gcpride/status/1179404743229227009"/>
    <m/>
    <m/>
    <s v="1179404743229227009"/>
    <m/>
    <b v="0"/>
    <n v="2"/>
    <s v=""/>
    <b v="0"/>
    <s v="en"/>
    <m/>
    <s v=""/>
    <b v="0"/>
    <n v="0"/>
    <s v=""/>
    <s v="Constant Contact"/>
    <b v="0"/>
    <s v="1179404743229227009"/>
    <s v="Retweet"/>
    <n v="0"/>
    <n v="0"/>
    <m/>
    <m/>
    <m/>
    <m/>
    <m/>
    <m/>
    <m/>
    <m/>
    <n v="27000"/>
    <s v="1"/>
    <s v="1"/>
    <n v="0"/>
    <n v="0"/>
    <n v="1"/>
    <n v="9.090909090909092"/>
    <n v="0"/>
    <n v="0"/>
    <n v="10"/>
    <n v="90.9090909090909"/>
    <n v="11"/>
  </r>
  <r>
    <s v="gcpride"/>
    <s v="gcpride"/>
    <s v="Red"/>
    <n v="10"/>
    <s v="Dash Dot Dot"/>
    <n v="6"/>
    <m/>
    <m/>
    <m/>
    <m/>
    <s v="No"/>
    <n v="88"/>
    <m/>
    <m/>
    <x v="3"/>
    <d v="2019-10-02T13:08:51.000"/>
    <s v="Greensboro College Offers Adult Classes and Certificate Programs Open House Nov. 5 https://t.co/khGlKOOzL3 https://t.co/Xgrejo2yT5"/>
    <s v="https://myemail.constantcontact.com/Greensboro-College-Offers-Adult-Classes-and-Certificate-Programs-Open-House-Nov--5.html?soid=1102192932236&amp;aid=KV8BNBDsh30"/>
    <s v="constantcontact.com"/>
    <x v="0"/>
    <s v="https://pbs.twimg.com/media/EF4CWWWX0AAAwzF.png"/>
    <s v="https://pbs.twimg.com/media/EF4CWWWX0AAAwzF.png"/>
    <x v="38"/>
    <d v="2019-10-02T00:00:00.000"/>
    <s v="13:08:51"/>
    <s v="https://twitter.com/gcpride/status/1179382737188376577"/>
    <m/>
    <m/>
    <s v="1179382737188376577"/>
    <m/>
    <b v="0"/>
    <n v="3"/>
    <s v=""/>
    <b v="0"/>
    <s v="en"/>
    <m/>
    <s v=""/>
    <b v="0"/>
    <n v="2"/>
    <s v=""/>
    <s v="Constant Contact"/>
    <b v="0"/>
    <s v="1179382737188376577"/>
    <s v="Retweet"/>
    <n v="0"/>
    <n v="0"/>
    <m/>
    <m/>
    <m/>
    <m/>
    <m/>
    <m/>
    <m/>
    <m/>
    <n v="27000"/>
    <s v="1"/>
    <s v="1"/>
    <n v="0"/>
    <n v="0"/>
    <n v="0"/>
    <n v="0"/>
    <n v="0"/>
    <n v="0"/>
    <n v="12"/>
    <n v="100"/>
    <n v="12"/>
  </r>
  <r>
    <s v="gcpride"/>
    <s v="gcpride"/>
    <s v="Red"/>
    <n v="10"/>
    <s v="Dash Dot Dot"/>
    <n v="6"/>
    <m/>
    <m/>
    <m/>
    <m/>
    <s v="No"/>
    <n v="89"/>
    <m/>
    <m/>
    <x v="3"/>
    <d v="2019-10-01T15:26:26.000"/>
    <s v="Greensboro College Will Hold Admissions Open House Oct. 19 https://t.co/ZJBCOUpfOk https://t.co/Rvy9eFeEM5"/>
    <s v="https://myemail.constantcontact.com/Greensboro-College-Will-Hold-Admissions-Open-House-Oct--19.html?soid=1102192932236&amp;aid=3RpgUTR13H8"/>
    <s v="constantcontact.com"/>
    <x v="0"/>
    <s v="https://pbs.twimg.com/media/EFzYQPcXUAUz8ip.png"/>
    <s v="https://pbs.twimg.com/media/EFzYQPcXUAUz8ip.png"/>
    <x v="39"/>
    <d v="2019-10-01T00:00:00.000"/>
    <s v="15:26:26"/>
    <s v="https://twitter.com/gcpride/status/1179054976892620801"/>
    <m/>
    <m/>
    <s v="1179054976892620801"/>
    <m/>
    <b v="0"/>
    <n v="1"/>
    <s v=""/>
    <b v="0"/>
    <s v="en"/>
    <m/>
    <s v=""/>
    <b v="0"/>
    <n v="0"/>
    <s v=""/>
    <s v="Constant Contact"/>
    <b v="0"/>
    <s v="1179054976892620801"/>
    <s v="Retweet"/>
    <n v="0"/>
    <n v="0"/>
    <m/>
    <m/>
    <m/>
    <m/>
    <m/>
    <m/>
    <m/>
    <m/>
    <n v="27000"/>
    <s v="1"/>
    <s v="1"/>
    <n v="0"/>
    <n v="0"/>
    <n v="0"/>
    <n v="0"/>
    <n v="0"/>
    <n v="0"/>
    <n v="9"/>
    <n v="100"/>
    <n v="9"/>
  </r>
  <r>
    <s v="gcpride"/>
    <s v="gcpride"/>
    <s v="Red"/>
    <n v="10"/>
    <s v="Dash Dot Dot"/>
    <n v="6"/>
    <m/>
    <m/>
    <m/>
    <m/>
    <s v="No"/>
    <n v="90"/>
    <m/>
    <m/>
    <x v="3"/>
    <d v="2019-10-01T13:03:01.000"/>
    <s v="October 2019 PrideLine https://t.co/eFF2OrOnNN https://t.co/UgKcQMik7C"/>
    <s v="https://myemail.constantcontact.com/subject.html?soid=1102192932236&amp;aid=Uk085J8iDRI"/>
    <s v="constantcontact.com"/>
    <x v="0"/>
    <s v="https://pbs.twimg.com/media/EFy3bQwWoAI0uFm.png"/>
    <s v="https://pbs.twimg.com/media/EFy3bQwWoAI0uFm.png"/>
    <x v="40"/>
    <d v="2019-10-01T00:00:00.000"/>
    <s v="13:03:01"/>
    <s v="https://twitter.com/gcpride/status/1179018882637545472"/>
    <m/>
    <m/>
    <s v="1179018882637545472"/>
    <m/>
    <b v="0"/>
    <n v="1"/>
    <s v=""/>
    <b v="0"/>
    <s v="sl"/>
    <m/>
    <s v=""/>
    <b v="0"/>
    <n v="0"/>
    <s v=""/>
    <s v="Constant Contact"/>
    <b v="0"/>
    <s v="1179018882637545472"/>
    <s v="Retweet"/>
    <n v="0"/>
    <n v="0"/>
    <m/>
    <m/>
    <m/>
    <m/>
    <m/>
    <m/>
    <m/>
    <m/>
    <n v="27000"/>
    <s v="1"/>
    <s v="1"/>
    <n v="0"/>
    <n v="0"/>
    <n v="0"/>
    <n v="0"/>
    <n v="0"/>
    <n v="0"/>
    <n v="3"/>
    <n v="100"/>
    <n v="3"/>
  </r>
  <r>
    <s v="gcpride"/>
    <s v="gcpride"/>
    <s v="Red"/>
    <n v="10"/>
    <s v="Dash Dot Dot"/>
    <n v="6"/>
    <m/>
    <m/>
    <m/>
    <m/>
    <s v="No"/>
    <n v="91"/>
    <m/>
    <m/>
    <x v="3"/>
    <d v="2019-09-27T18:52:26.000"/>
    <s v="Attorney Lee Levinson Will Speak at Greensboro College Oct. 2 https://t.co/aPAnODYSxU https://t.co/4kQTifQR78"/>
    <s v="https://myemail.constantcontact.com/Attorney-Lee-Levinson-Will-Speak-at-Greensboro-College-Oct--2.html?soid=1102192932236&amp;aid=Hq7dU06OotA"/>
    <s v="constantcontact.com"/>
    <x v="0"/>
    <s v="https://pbs.twimg.com/media/EFfhCrxXYAMjeS1.png"/>
    <s v="https://pbs.twimg.com/media/EFfhCrxXYAMjeS1.png"/>
    <x v="41"/>
    <d v="2019-09-27T00:00:00.000"/>
    <s v="18:52:26"/>
    <s v="https://twitter.com/gcpride/status/1177657264833994754"/>
    <m/>
    <m/>
    <s v="1177657264833994754"/>
    <m/>
    <b v="0"/>
    <n v="2"/>
    <s v=""/>
    <b v="0"/>
    <s v="en"/>
    <m/>
    <s v=""/>
    <b v="0"/>
    <n v="0"/>
    <s v=""/>
    <s v="Constant Contact"/>
    <b v="0"/>
    <s v="1177657264833994754"/>
    <s v="Retweet"/>
    <n v="0"/>
    <n v="0"/>
    <m/>
    <m/>
    <m/>
    <m/>
    <m/>
    <m/>
    <m/>
    <m/>
    <n v="27000"/>
    <s v="1"/>
    <s v="1"/>
    <n v="0"/>
    <n v="0"/>
    <n v="0"/>
    <n v="0"/>
    <n v="0"/>
    <n v="0"/>
    <n v="10"/>
    <n v="100"/>
    <n v="10"/>
  </r>
  <r>
    <s v="gcpride"/>
    <s v="gcpride"/>
    <s v="Red"/>
    <n v="10"/>
    <s v="Dash Dot Dot"/>
    <n v="6"/>
    <m/>
    <m/>
    <m/>
    <m/>
    <s v="No"/>
    <n v="92"/>
    <m/>
    <m/>
    <x v="3"/>
    <d v="2019-09-25T14:09:26.000"/>
    <s v="Greensboro College Art Exhibit by James Brooks III Opens Oct. 7 https://t.co/v1wJv0PEzN https://t.co/M9UiJMmoyY"/>
    <s v="https://myemail.constantcontact.com/Greensboro-College-Art-Exhibit-by-James-Brooks-III-Opens-Oct--7.html?soid=1102192932236&amp;aid=xUVPXZKrHmw"/>
    <s v="constantcontact.com"/>
    <x v="0"/>
    <s v="https://pbs.twimg.com/media/EFUNFqbXoAA5wmO.jpg"/>
    <s v="https://pbs.twimg.com/media/EFUNFqbXoAA5wmO.jpg"/>
    <x v="42"/>
    <d v="2019-09-25T00:00:00.000"/>
    <s v="14:09:26"/>
    <s v="https://twitter.com/gcpride/status/1176861269661536256"/>
    <m/>
    <m/>
    <s v="1176861269661536256"/>
    <m/>
    <b v="0"/>
    <n v="3"/>
    <s v=""/>
    <b v="0"/>
    <s v="en"/>
    <m/>
    <s v=""/>
    <b v="0"/>
    <n v="0"/>
    <s v=""/>
    <s v="Constant Contact"/>
    <b v="0"/>
    <s v="1176861269661536256"/>
    <s v="Retweet"/>
    <n v="0"/>
    <n v="0"/>
    <m/>
    <m/>
    <m/>
    <m/>
    <m/>
    <m/>
    <m/>
    <m/>
    <n v="27000"/>
    <s v="1"/>
    <s v="1"/>
    <n v="0"/>
    <n v="0"/>
    <n v="0"/>
    <n v="0"/>
    <n v="0"/>
    <n v="0"/>
    <n v="11"/>
    <n v="100"/>
    <n v="11"/>
  </r>
  <r>
    <s v="gcpride"/>
    <s v="gcpride"/>
    <s v="Red"/>
    <n v="10"/>
    <s v="Dash Dot Dot"/>
    <n v="6"/>
    <m/>
    <m/>
    <m/>
    <m/>
    <s v="No"/>
    <n v="93"/>
    <m/>
    <m/>
    <x v="3"/>
    <d v="2019-09-12T08:48:27.000"/>
    <s v="Greensboro College Offers Admissions Information Sessions Sept. 21 and 28 https://t.co/SBgKsYyqWB https://t.co/koGB3eECHj"/>
    <s v="https://myemail.constantcontact.com/Greensboro-College-Offers-Admissions-Information-Sessions-Sept--21-and-28.html?soid=1102192932236&amp;aid=-G4VO4gFOV0"/>
    <s v="constantcontact.com"/>
    <x v="0"/>
    <s v="https://pbs.twimg.com/media/EEQG88lXsAUrOdg.jpg"/>
    <s v="https://pbs.twimg.com/media/EEQG88lXsAUrOdg.jpg"/>
    <x v="43"/>
    <d v="2019-09-12T00:00:00.000"/>
    <s v="08:48:27"/>
    <s v="https://twitter.com/gcpride/status/1172069448532004865"/>
    <m/>
    <m/>
    <s v="1172069448532004865"/>
    <m/>
    <b v="0"/>
    <n v="1"/>
    <s v=""/>
    <b v="0"/>
    <s v="en"/>
    <m/>
    <s v=""/>
    <b v="0"/>
    <n v="0"/>
    <s v=""/>
    <s v="Constant Contact"/>
    <b v="0"/>
    <s v="1172069448532004865"/>
    <s v="Retweet"/>
    <n v="0"/>
    <n v="0"/>
    <m/>
    <m/>
    <m/>
    <m/>
    <m/>
    <m/>
    <m/>
    <m/>
    <n v="27000"/>
    <s v="1"/>
    <s v="1"/>
    <n v="0"/>
    <n v="0"/>
    <n v="0"/>
    <n v="0"/>
    <n v="0"/>
    <n v="0"/>
    <n v="10"/>
    <n v="100"/>
    <n v="10"/>
  </r>
  <r>
    <s v="gcpride"/>
    <s v="gcpride"/>
    <s v="Red"/>
    <n v="10"/>
    <s v="Dash Dot Dot"/>
    <n v="6"/>
    <m/>
    <m/>
    <m/>
    <m/>
    <s v="No"/>
    <n v="94"/>
    <m/>
    <m/>
    <x v="3"/>
    <d v="2019-09-06T13:42:56.000"/>
    <s v="Greensboro College Professor Certified as John Maxwell Coach, Speaker and Trainer https://t.co/KfGWGt9BQT https://t.co/IgCcCW3J5A"/>
    <s v="https://myemail.constantcontact.com/Greensboro-College-Professor-Certified-as-John-Maxwell-Coach--Speaker-and-Trainer.html?soid=1102192932236&amp;aid=p88l1RaFTKQ"/>
    <s v="constantcontact.com"/>
    <x v="0"/>
    <s v="https://pbs.twimg.com/media/EDyQ0SuXsAEtVqm.jpg"/>
    <s v="https://pbs.twimg.com/media/EDyQ0SuXsAEtVqm.jpg"/>
    <x v="44"/>
    <d v="2019-09-06T00:00:00.000"/>
    <s v="13:42:56"/>
    <s v="https://twitter.com/gcpride/status/1169969232316129280"/>
    <m/>
    <m/>
    <s v="1169969232316129280"/>
    <m/>
    <b v="0"/>
    <n v="0"/>
    <s v=""/>
    <b v="0"/>
    <s v="en"/>
    <m/>
    <s v=""/>
    <b v="0"/>
    <n v="1"/>
    <s v=""/>
    <s v="Constant Contact"/>
    <b v="0"/>
    <s v="1169969232316129280"/>
    <s v="Retweet"/>
    <n v="0"/>
    <n v="0"/>
    <m/>
    <m/>
    <m/>
    <m/>
    <m/>
    <m/>
    <m/>
    <m/>
    <n v="27000"/>
    <s v="1"/>
    <s v="1"/>
    <n v="0"/>
    <n v="0"/>
    <n v="0"/>
    <n v="0"/>
    <n v="0"/>
    <n v="0"/>
    <n v="11"/>
    <n v="100"/>
    <n v="11"/>
  </r>
  <r>
    <s v="gcpride"/>
    <s v="gcpride"/>
    <s v="Red"/>
    <n v="10"/>
    <s v="Dash Dot Dot"/>
    <n v="6"/>
    <m/>
    <m/>
    <m/>
    <m/>
    <s v="No"/>
    <n v="95"/>
    <m/>
    <m/>
    <x v="3"/>
    <d v="2019-08-26T19:07:13.000"/>
    <s v="Greensboro College Names Asia Hinton Admissions Counselor/Visit Coordinator https://t.co/5Ui4mGgDxN https://t.co/Hb7ho612IM"/>
    <s v="https://myemail.constantcontact.com/Greensboro-College-Names-Asia-Hinton-Admissions-Counselor-Visit-Coordinator.html?soid=1102192932236&amp;aid=B7yCZQvl1eM"/>
    <s v="constantcontact.com"/>
    <x v="0"/>
    <s v="https://pbs.twimg.com/media/EC6xjWYWkAEcm2t.jpg"/>
    <s v="https://pbs.twimg.com/media/EC6xjWYWkAEcm2t.jpg"/>
    <x v="45"/>
    <d v="2019-08-26T00:00:00.000"/>
    <s v="19:07:13"/>
    <s v="https://twitter.com/gcpride/status/1166064575424450562"/>
    <m/>
    <m/>
    <s v="1166064575424450562"/>
    <m/>
    <b v="0"/>
    <n v="1"/>
    <s v=""/>
    <b v="0"/>
    <s v="en"/>
    <m/>
    <s v=""/>
    <b v="0"/>
    <n v="1"/>
    <s v=""/>
    <s v="Constant Contact"/>
    <b v="0"/>
    <s v="1166064575424450562"/>
    <s v="Retweet"/>
    <n v="0"/>
    <n v="0"/>
    <m/>
    <m/>
    <m/>
    <m/>
    <m/>
    <m/>
    <m/>
    <m/>
    <n v="27000"/>
    <s v="1"/>
    <s v="1"/>
    <n v="0"/>
    <n v="0"/>
    <n v="0"/>
    <n v="0"/>
    <n v="0"/>
    <n v="0"/>
    <n v="9"/>
    <n v="100"/>
    <n v="9"/>
  </r>
  <r>
    <s v="gcpride"/>
    <s v="gcpride"/>
    <s v="Red"/>
    <n v="10"/>
    <s v="Dash Dot Dot"/>
    <n v="6"/>
    <m/>
    <m/>
    <m/>
    <m/>
    <s v="No"/>
    <n v="96"/>
    <m/>
    <m/>
    <x v="3"/>
    <d v="2019-08-20T18:57:10.000"/>
    <s v="Greensboro College Staffer Will Present Paper at NCAHEAD Conference in October https://t.co/1lHtkD766B https://t.co/pFcZ11Waqv"/>
    <s v="https://myemail.constantcontact.com/Greensboro-College-Staffer-Will-Present-Paper-at-NCAHEAD-Conference-in-October.html?soid=1102192932236&amp;aid=jZOwMeLRJ9o"/>
    <s v="constantcontact.com"/>
    <x v="0"/>
    <s v="https://pbs.twimg.com/media/ECb1tZ-W4AIR8ju.jpg"/>
    <s v="https://pbs.twimg.com/media/ECb1tZ-W4AIR8ju.jpg"/>
    <x v="46"/>
    <d v="2019-08-20T00:00:00.000"/>
    <s v="18:57:10"/>
    <s v="https://twitter.com/gcpride/status/1163887715710119936"/>
    <m/>
    <m/>
    <s v="1163887715710119936"/>
    <m/>
    <b v="0"/>
    <n v="1"/>
    <s v=""/>
    <b v="0"/>
    <s v="en"/>
    <m/>
    <s v=""/>
    <b v="0"/>
    <n v="1"/>
    <s v=""/>
    <s v="Constant Contact"/>
    <b v="0"/>
    <s v="1163887715710119936"/>
    <s v="Retweet"/>
    <n v="0"/>
    <n v="0"/>
    <m/>
    <m/>
    <m/>
    <m/>
    <m/>
    <m/>
    <m/>
    <m/>
    <n v="27000"/>
    <s v="1"/>
    <s v="1"/>
    <n v="0"/>
    <n v="0"/>
    <n v="0"/>
    <n v="0"/>
    <n v="0"/>
    <n v="0"/>
    <n v="11"/>
    <n v="100"/>
    <n v="11"/>
  </r>
  <r>
    <s v="gcpride"/>
    <s v="gcpride"/>
    <s v="Red"/>
    <n v="10"/>
    <s v="Dash Dot Dot"/>
    <n v="6"/>
    <m/>
    <m/>
    <m/>
    <m/>
    <s v="No"/>
    <n v="97"/>
    <m/>
    <m/>
    <x v="3"/>
    <d v="2019-08-15T15:38:22.000"/>
    <s v="Greensboro College Appoints Faye Simon to Mathematics Faculty https://t.co/cXQP0G5F1J https://t.co/8x2yuppS9u"/>
    <s v="https://myemail.constantcontact.com/Greensboro-College-Appoints-Faye-Simon-to-Mathematics-Faculty.html?soid=1102192932236&amp;aid=b1xi4Rw_e4s"/>
    <s v="constantcontact.com"/>
    <x v="0"/>
    <s v="https://pbs.twimg.com/media/ECBYQn5WsAIioQJ.jpg"/>
    <s v="https://pbs.twimg.com/media/ECBYQn5WsAIioQJ.jpg"/>
    <x v="47"/>
    <d v="2019-08-15T00:00:00.000"/>
    <s v="15:38:22"/>
    <s v="https://twitter.com/gcpride/status/1162025747797684226"/>
    <m/>
    <m/>
    <s v="1162025747797684226"/>
    <m/>
    <b v="0"/>
    <n v="2"/>
    <s v=""/>
    <b v="0"/>
    <s v="en"/>
    <m/>
    <s v=""/>
    <b v="0"/>
    <n v="1"/>
    <s v=""/>
    <s v="Constant Contact"/>
    <b v="0"/>
    <s v="1162025747797684226"/>
    <s v="Retweet"/>
    <n v="0"/>
    <n v="0"/>
    <m/>
    <m/>
    <m/>
    <m/>
    <m/>
    <m/>
    <m/>
    <m/>
    <n v="27000"/>
    <s v="1"/>
    <s v="1"/>
    <n v="0"/>
    <n v="0"/>
    <n v="0"/>
    <n v="0"/>
    <n v="0"/>
    <n v="0"/>
    <n v="8"/>
    <n v="100"/>
    <n v="8"/>
  </r>
  <r>
    <s v="gcpride"/>
    <s v="gcpride"/>
    <s v="Red"/>
    <n v="10"/>
    <s v="Dash Dot Dot"/>
    <n v="6"/>
    <m/>
    <m/>
    <m/>
    <m/>
    <s v="No"/>
    <n v="98"/>
    <m/>
    <m/>
    <x v="3"/>
    <d v="2019-08-14T18:12:24.000"/>
    <s v="Greensboro College Names Molly Riddle to Education Faculty https://t.co/kOFTA0d9yi https://t.co/SwZootC4qJ"/>
    <s v="https://myemail.constantcontact.com/Greensboro-College-Names-Molly-Riddle-to-Education-Faculty.html?soid=1102192932236&amp;aid=KICghZBxP7M"/>
    <s v="constantcontact.com"/>
    <x v="0"/>
    <s v="https://pbs.twimg.com/media/EB8x7XJXsAIEEkr.jpg"/>
    <s v="https://pbs.twimg.com/media/EB8x7XJXsAIEEkr.jpg"/>
    <x v="48"/>
    <d v="2019-08-14T00:00:00.000"/>
    <s v="18:12:24"/>
    <s v="https://twitter.com/gcpride/status/1161702126478925825"/>
    <m/>
    <m/>
    <s v="1161702126478925825"/>
    <m/>
    <b v="0"/>
    <n v="3"/>
    <s v=""/>
    <b v="0"/>
    <s v="en"/>
    <m/>
    <s v=""/>
    <b v="0"/>
    <n v="1"/>
    <s v=""/>
    <s v="Constant Contact"/>
    <b v="0"/>
    <s v="1161702126478925825"/>
    <s v="Retweet"/>
    <n v="0"/>
    <n v="0"/>
    <m/>
    <m/>
    <m/>
    <m/>
    <m/>
    <m/>
    <m/>
    <m/>
    <n v="27000"/>
    <s v="1"/>
    <s v="1"/>
    <n v="0"/>
    <n v="0"/>
    <n v="0"/>
    <n v="0"/>
    <n v="0"/>
    <n v="0"/>
    <n v="8"/>
    <n v="100"/>
    <n v="8"/>
  </r>
  <r>
    <s v="gcpride"/>
    <s v="gcpride"/>
    <s v="Red"/>
    <n v="10"/>
    <s v="Dash Dot Dot"/>
    <n v="6"/>
    <m/>
    <m/>
    <m/>
    <m/>
    <s v="No"/>
    <n v="99"/>
    <m/>
    <m/>
    <x v="3"/>
    <d v="2019-08-13T15:34:34.000"/>
    <s v="Greensboro College Appoints Nasir H. Assar to the Business Faculty https://t.co/hLaOdRnBNb https://t.co/KXP0L7Gcty"/>
    <s v="https://myemail.constantcontact.com/Greensboro-College-Appoints-Nasir-H--Assar-to-the-Business-Faculty.html?soid=1102192932236&amp;aid=ZbVf33e6TGQ"/>
    <s v="constantcontact.com"/>
    <x v="0"/>
    <s v="https://pbs.twimg.com/media/EB3ENowW4AElE-I.jpg"/>
    <s v="https://pbs.twimg.com/media/EB3ENowW4AElE-I.jpg"/>
    <x v="49"/>
    <d v="2019-08-13T00:00:00.000"/>
    <s v="15:34:34"/>
    <s v="https://twitter.com/gcpride/status/1161300018558590976"/>
    <m/>
    <m/>
    <s v="1161300018558590976"/>
    <m/>
    <b v="0"/>
    <n v="1"/>
    <s v=""/>
    <b v="0"/>
    <s v="en"/>
    <m/>
    <s v=""/>
    <b v="0"/>
    <n v="1"/>
    <s v=""/>
    <s v="Constant Contact"/>
    <b v="0"/>
    <s v="1161300018558590976"/>
    <s v="Retweet"/>
    <n v="0"/>
    <n v="0"/>
    <m/>
    <m/>
    <m/>
    <m/>
    <m/>
    <m/>
    <m/>
    <m/>
    <n v="27000"/>
    <s v="1"/>
    <s v="1"/>
    <n v="0"/>
    <n v="0"/>
    <n v="0"/>
    <n v="0"/>
    <n v="0"/>
    <n v="0"/>
    <n v="10"/>
    <n v="100"/>
    <n v="10"/>
  </r>
  <r>
    <s v="gcpride"/>
    <s v="gcpride"/>
    <s v="Red"/>
    <n v="10"/>
    <s v="Dash Dot Dot"/>
    <n v="6"/>
    <m/>
    <m/>
    <m/>
    <m/>
    <s v="No"/>
    <n v="100"/>
    <m/>
    <m/>
    <x v="3"/>
    <d v="2019-08-08T19:03:00.000"/>
    <s v="Greensboro College Names MaKayla Humphreys '19 Admissions Administrative Assistant https://t.co/kKkwaVXulx https://t.co/GquF0Fit6G"/>
    <s v="https://myemail.constantcontact.com/Greensboro-College-Names-MaKayla-Humphreys--19-Admissions-Administrative-Assistant.html?soid=1102192932236&amp;aid=Z8570RAmYao"/>
    <s v="constantcontact.com"/>
    <x v="0"/>
    <s v="https://pbs.twimg.com/media/EBeD96SWsAEEz1U.jpg"/>
    <s v="https://pbs.twimg.com/media/EBeD96SWsAEEz1U.jpg"/>
    <x v="50"/>
    <d v="2019-08-08T00:00:00.000"/>
    <s v="19:03:00"/>
    <s v="https://twitter.com/gcpride/status/1159540529677422592"/>
    <m/>
    <m/>
    <s v="1159540529677422592"/>
    <m/>
    <b v="0"/>
    <n v="4"/>
    <s v=""/>
    <b v="0"/>
    <s v="en"/>
    <m/>
    <s v=""/>
    <b v="0"/>
    <n v="1"/>
    <s v=""/>
    <s v="Constant Contact"/>
    <b v="0"/>
    <s v="1159540529677422592"/>
    <s v="Retweet"/>
    <n v="0"/>
    <n v="0"/>
    <m/>
    <m/>
    <m/>
    <m/>
    <m/>
    <m/>
    <m/>
    <m/>
    <n v="27000"/>
    <s v="1"/>
    <s v="1"/>
    <n v="0"/>
    <n v="0"/>
    <n v="0"/>
    <n v="0"/>
    <n v="0"/>
    <n v="0"/>
    <n v="9"/>
    <n v="100"/>
    <n v="9"/>
  </r>
  <r>
    <s v="docassar"/>
    <s v="gcpride"/>
    <s v="242, 7, 0"/>
    <n v="10"/>
    <s v="Dash Dot Dot"/>
    <n v="7.706340378197996"/>
    <m/>
    <m/>
    <m/>
    <m/>
    <s v="No"/>
    <n v="101"/>
    <m/>
    <m/>
    <x v="0"/>
    <d v="2019-10-20T01:40:24.000"/>
    <s v="Greensboro College Postpones Fall Brass and Woodwind Ensembles Concert Until Nov. 5 https://t.co/2mKPLbcFIK https://t.co/0DyIpIQAN7"/>
    <s v="https://myemail.constantcontact.com/Greensboro-College-Postpones-Fall-Brass-and-Woodwind-Ensembles-Concert-Until-Nov--5.html?soid=1102192932236&amp;aid=jiWJlFB2eoI"/>
    <s v="constantcontact.com"/>
    <x v="0"/>
    <m/>
    <s v="http://pbs.twimg.com/profile_images/993645134372798469/pAZy1Q6j_normal.jpg"/>
    <x v="51"/>
    <d v="2019-10-20T00:00:00.000"/>
    <s v="01:40:24"/>
    <s v="https://twitter.com/docassar/status/1185732466025418754"/>
    <m/>
    <m/>
    <s v="1185732466025418754"/>
    <m/>
    <b v="0"/>
    <n v="0"/>
    <s v=""/>
    <b v="0"/>
    <s v="en"/>
    <m/>
    <s v=""/>
    <b v="0"/>
    <n v="1"/>
    <s v="1185258487330328581"/>
    <s v="Twitter Web App"/>
    <b v="0"/>
    <s v="1185258487330328581"/>
    <s v="Tweet"/>
    <n v="0"/>
    <n v="0"/>
    <m/>
    <m/>
    <m/>
    <m/>
    <m/>
    <m/>
    <m/>
    <m/>
    <n v="24389"/>
    <s v="1"/>
    <s v="1"/>
    <n v="0"/>
    <n v="0"/>
    <n v="1"/>
    <n v="8.333333333333334"/>
    <n v="0"/>
    <n v="0"/>
    <n v="11"/>
    <n v="91.66666666666667"/>
    <n v="12"/>
  </r>
  <r>
    <s v="docassar"/>
    <s v="gcpride"/>
    <s v="242, 7, 0"/>
    <n v="10"/>
    <s v="Dash Dot Dot"/>
    <n v="7.706340378197996"/>
    <m/>
    <m/>
    <m/>
    <m/>
    <s v="No"/>
    <n v="102"/>
    <m/>
    <m/>
    <x v="0"/>
    <d v="2019-10-20T01:40:31.000"/>
    <s v="Greensboro College Alumna Becomes Acting Chair of U.S. House Oversight Committee https://t.co/sTBc9fEgTD https://t.co/fToDSBYN2W"/>
    <s v="https://myemail.constantcontact.com/Greensboro-College-Alumna-Becomes-Acting-Chair-of-U-S--House-Oversight-Committee.html?soid=1102192932236&amp;aid=pw9MNFp48Vc"/>
    <s v="constantcontact.com"/>
    <x v="0"/>
    <m/>
    <s v="http://pbs.twimg.com/profile_images/993645134372798469/pAZy1Q6j_normal.jpg"/>
    <x v="52"/>
    <d v="2019-10-20T00:00:00.000"/>
    <s v="01:40:31"/>
    <s v="https://twitter.com/docassar/status/1185732493976244225"/>
    <m/>
    <m/>
    <s v="1185732493976244225"/>
    <m/>
    <b v="0"/>
    <n v="0"/>
    <s v=""/>
    <b v="0"/>
    <s v="en"/>
    <m/>
    <s v=""/>
    <b v="0"/>
    <n v="1"/>
    <s v="1185226343988060162"/>
    <s v="Twitter Web App"/>
    <b v="0"/>
    <s v="1185226343988060162"/>
    <s v="Tweet"/>
    <n v="0"/>
    <n v="0"/>
    <m/>
    <m/>
    <m/>
    <m/>
    <m/>
    <m/>
    <m/>
    <m/>
    <n v="24389"/>
    <s v="1"/>
    <s v="1"/>
    <n v="0"/>
    <n v="0"/>
    <n v="1"/>
    <n v="8.333333333333334"/>
    <n v="0"/>
    <n v="0"/>
    <n v="11"/>
    <n v="91.66666666666667"/>
    <n v="12"/>
  </r>
  <r>
    <s v="docassar"/>
    <s v="gcpride"/>
    <s v="242, 7, 0"/>
    <n v="10"/>
    <s v="Dash Dot Dot"/>
    <n v="7.706340378197996"/>
    <m/>
    <m/>
    <m/>
    <m/>
    <s v="No"/>
    <n v="103"/>
    <m/>
    <m/>
    <x v="0"/>
    <d v="2019-10-20T01:40:43.000"/>
    <s v="Greensboro College Certification Programs Will Offer Open House Nov. 5 https://t.co/UW9S83P43K https://t.co/sBk4OOjACy"/>
    <s v="https://myemail.constantcontact.com/Greensboro-College-Certification-Programs-Will-Offer-Open-House-Nov--5.html?soid=1102192932236&amp;aid=CqtRzhO6I6g"/>
    <s v="constantcontact.com"/>
    <x v="0"/>
    <s v="https://pbs.twimg.com/media/EHFuFuoW4AAGKy2.png"/>
    <s v="https://pbs.twimg.com/media/EHFuFuoW4AAGKy2.png"/>
    <x v="53"/>
    <d v="2019-10-20T00:00:00.000"/>
    <s v="01:40:43"/>
    <s v="https://twitter.com/docassar/status/1185732544563683329"/>
    <m/>
    <m/>
    <s v="1185732544563683329"/>
    <m/>
    <b v="0"/>
    <n v="0"/>
    <s v=""/>
    <b v="0"/>
    <s v="en"/>
    <m/>
    <s v=""/>
    <b v="0"/>
    <n v="1"/>
    <s v="1184849223604490240"/>
    <s v="Twitter Web App"/>
    <b v="0"/>
    <s v="1184849223604490240"/>
    <s v="Tweet"/>
    <n v="0"/>
    <n v="0"/>
    <m/>
    <m/>
    <m/>
    <m/>
    <m/>
    <m/>
    <m/>
    <m/>
    <n v="24389"/>
    <s v="1"/>
    <s v="1"/>
    <n v="0"/>
    <n v="0"/>
    <n v="0"/>
    <n v="0"/>
    <n v="0"/>
    <n v="0"/>
    <n v="10"/>
    <n v="100"/>
    <n v="10"/>
  </r>
  <r>
    <s v="docassar"/>
    <s v="gcpride"/>
    <s v="242, 7, 0"/>
    <n v="10"/>
    <s v="Dash Dot Dot"/>
    <n v="7.706340378197996"/>
    <m/>
    <m/>
    <m/>
    <m/>
    <s v="No"/>
    <n v="104"/>
    <m/>
    <m/>
    <x v="0"/>
    <d v="2019-10-20T01:40:51.000"/>
    <s v="Greensboro College Will Hold Saturday Admissions Information Sessions Nov. 2, 16 https://t.co/fGL5VKxnpc https://t.co/nTxUAEGPu6"/>
    <s v="https://myemail.constantcontact.com/Greensboro-College-Will-Hold-Saturday-Admissions-Information-Sessions-Nov--2--16.html?soid=1102192932236&amp;aid=uAqyZ7KYqiI"/>
    <s v="constantcontact.com"/>
    <x v="0"/>
    <m/>
    <s v="http://pbs.twimg.com/profile_images/993645134372798469/pAZy1Q6j_normal.jpg"/>
    <x v="54"/>
    <d v="2019-10-20T00:00:00.000"/>
    <s v="01:40:51"/>
    <s v="https://twitter.com/docassar/status/1185732579212824581"/>
    <m/>
    <m/>
    <s v="1185732579212824581"/>
    <m/>
    <b v="0"/>
    <n v="0"/>
    <s v=""/>
    <b v="0"/>
    <s v="en"/>
    <m/>
    <s v=""/>
    <b v="0"/>
    <n v="1"/>
    <s v="1184844116057821191"/>
    <s v="Twitter Web App"/>
    <b v="0"/>
    <s v="1184844116057821191"/>
    <s v="Tweet"/>
    <n v="0"/>
    <n v="0"/>
    <m/>
    <m/>
    <m/>
    <m/>
    <m/>
    <m/>
    <m/>
    <m/>
    <n v="24389"/>
    <s v="1"/>
    <s v="1"/>
    <n v="0"/>
    <n v="0"/>
    <n v="0"/>
    <n v="0"/>
    <n v="0"/>
    <n v="0"/>
    <n v="11"/>
    <n v="100"/>
    <n v="11"/>
  </r>
  <r>
    <s v="docassar"/>
    <s v="gcpride"/>
    <s v="242, 7, 0"/>
    <n v="10"/>
    <s v="Dash Dot Dot"/>
    <n v="7.706340378197996"/>
    <m/>
    <m/>
    <m/>
    <m/>
    <s v="No"/>
    <n v="105"/>
    <m/>
    <m/>
    <x v="0"/>
    <d v="2019-10-20T01:41:17.000"/>
    <s v="Business Leader Stan Banks Will Address Greensboro College's Leadership Fitness Class on ... https://t.co/vLqzkNFoqy https://t.co/X8ZSApXljU"/>
    <s v="https://myemail.constantcontact.com/Business-Leader-Stan-Banks-Will-Address-Greensboro-College-s-Leadership-Fitness-Class-on-Goals-Oct--23.html?soid=1102192932236&amp;aid=6PB4b2RD3dw"/>
    <s v="constantcontact.com"/>
    <x v="0"/>
    <m/>
    <s v="http://pbs.twimg.com/profile_images/993645134372798469/pAZy1Q6j_normal.jpg"/>
    <x v="55"/>
    <d v="2019-10-20T00:00:00.000"/>
    <s v="01:41:17"/>
    <s v="https://twitter.com/docassar/status/1185732689841836033"/>
    <m/>
    <m/>
    <s v="1185732689841836033"/>
    <m/>
    <b v="0"/>
    <n v="0"/>
    <s v=""/>
    <b v="0"/>
    <s v="en"/>
    <m/>
    <s v=""/>
    <b v="0"/>
    <n v="1"/>
    <s v="1184834778165661697"/>
    <s v="Twitter Web App"/>
    <b v="0"/>
    <s v="1184834778165661697"/>
    <s v="Tweet"/>
    <n v="0"/>
    <n v="0"/>
    <m/>
    <m/>
    <m/>
    <m/>
    <m/>
    <m/>
    <m/>
    <m/>
    <n v="24389"/>
    <s v="1"/>
    <s v="1"/>
    <n v="0"/>
    <n v="0"/>
    <n v="0"/>
    <n v="0"/>
    <n v="0"/>
    <n v="0"/>
    <n v="12"/>
    <n v="100"/>
    <n v="12"/>
  </r>
  <r>
    <s v="docassar"/>
    <s v="gcpride"/>
    <s v="242, 7, 0"/>
    <n v="10"/>
    <s v="Dash Dot Dot"/>
    <n v="7.706340378197996"/>
    <m/>
    <m/>
    <m/>
    <m/>
    <s v="No"/>
    <n v="106"/>
    <m/>
    <m/>
    <x v="0"/>
    <d v="2019-10-20T01:41:21.000"/>
    <s v="Greensboro College Dean Will Speak on Financial Independence Oct. 16 https://t.co/GnvB6frWF9 https://t.co/QnbNeCstu4"/>
    <s v="https://myemail.constantcontact.com/Greensboro-College-Dean-Will-Speak-on-Financial-Independence-Oct--16.html?soid=1102192932236&amp;aid=pXI3Fby7E1U"/>
    <s v="constantcontact.com"/>
    <x v="0"/>
    <s v="https://pbs.twimg.com/media/EG7ZBpbXYAEQGhz.jpg"/>
    <s v="https://pbs.twimg.com/media/EG7ZBpbXYAEQGhz.jpg"/>
    <x v="56"/>
    <d v="2019-10-20T00:00:00.000"/>
    <s v="01:41:21"/>
    <s v="https://twitter.com/docassar/status/1185732707197820929"/>
    <m/>
    <m/>
    <s v="1185732707197820929"/>
    <m/>
    <b v="0"/>
    <n v="0"/>
    <s v=""/>
    <b v="0"/>
    <s v="en"/>
    <m/>
    <s v=""/>
    <b v="0"/>
    <n v="2"/>
    <s v="1184122375589240833"/>
    <s v="Twitter Web App"/>
    <b v="0"/>
    <s v="1184122375589240833"/>
    <s v="Tweet"/>
    <n v="0"/>
    <n v="0"/>
    <m/>
    <m/>
    <m/>
    <m/>
    <m/>
    <m/>
    <m/>
    <m/>
    <n v="24389"/>
    <s v="1"/>
    <s v="1"/>
    <n v="0"/>
    <n v="0"/>
    <n v="0"/>
    <n v="0"/>
    <n v="0"/>
    <n v="0"/>
    <n v="10"/>
    <n v="100"/>
    <n v="10"/>
  </r>
  <r>
    <s v="docassar"/>
    <s v="gcpride"/>
    <s v="242, 7, 0"/>
    <n v="10"/>
    <s v="Dash Dot Dot"/>
    <n v="7.706340378197996"/>
    <m/>
    <m/>
    <m/>
    <m/>
    <s v="No"/>
    <n v="107"/>
    <m/>
    <m/>
    <x v="0"/>
    <d v="2019-10-20T01:41:33.000"/>
    <s v="Greensboro College Presents Fall Brass and Woodwind Ensemble Concert Oct. 22 https://t.co/85K4SdoT7K https://t.co/0IRlcSuERh"/>
    <s v="https://myemail.constantcontact.com/Greensboro-College-Presents-Fall-Brass-and-Woodwind-Ensemble-Concert-Oct--22.html?soid=1102192932236&amp;aid=88MwIYMW8RM"/>
    <s v="constantcontact.com"/>
    <x v="0"/>
    <s v="https://pbs.twimg.com/media/EGbHEsQWoAIV_IK.jpg"/>
    <s v="https://pbs.twimg.com/media/EGbHEsQWoAIV_IK.jpg"/>
    <x v="57"/>
    <d v="2019-10-20T00:00:00.000"/>
    <s v="01:41:33"/>
    <s v="https://twitter.com/docassar/status/1185732756535463936"/>
    <m/>
    <m/>
    <s v="1185732756535463936"/>
    <m/>
    <b v="0"/>
    <n v="0"/>
    <s v=""/>
    <b v="0"/>
    <s v="en"/>
    <m/>
    <s v=""/>
    <b v="0"/>
    <n v="1"/>
    <s v="1181850836428890112"/>
    <s v="Twitter Web App"/>
    <b v="0"/>
    <s v="1181850836428890112"/>
    <s v="Tweet"/>
    <n v="0"/>
    <n v="0"/>
    <m/>
    <m/>
    <m/>
    <m/>
    <m/>
    <m/>
    <m/>
    <m/>
    <n v="24389"/>
    <s v="1"/>
    <s v="1"/>
    <n v="0"/>
    <n v="0"/>
    <n v="1"/>
    <n v="9.090909090909092"/>
    <n v="0"/>
    <n v="0"/>
    <n v="10"/>
    <n v="90.9090909090909"/>
    <n v="11"/>
  </r>
  <r>
    <s v="docassar"/>
    <s v="gcpride"/>
    <s v="242, 7, 0"/>
    <n v="10"/>
    <s v="Dash Dot Dot"/>
    <n v="7.706340378197996"/>
    <m/>
    <m/>
    <m/>
    <m/>
    <s v="No"/>
    <n v="108"/>
    <m/>
    <m/>
    <x v="0"/>
    <d v="2019-10-20T01:41:41.000"/>
    <s v="UPDATE: Greensboro College Will Host Guest Lecturer on Retaining College Students https://t.co/IPVrNI9vm6 https://t.co/Jix8HVO8in"/>
    <s v="https://myemail.constantcontact.com/UPDATE--Greensboro-College-Will-Host-Guest-Lecturer-on-Retaining-College-Students.html?soid=1102192932236&amp;aid=I2nNj8df6sM"/>
    <s v="constantcontact.com"/>
    <x v="0"/>
    <m/>
    <s v="http://pbs.twimg.com/profile_images/993645134372798469/pAZy1Q6j_normal.jpg"/>
    <x v="58"/>
    <d v="2019-10-20T00:00:00.000"/>
    <s v="01:41:41"/>
    <s v="https://twitter.com/docassar/status/1185732787535519744"/>
    <m/>
    <m/>
    <s v="1185732787535519744"/>
    <m/>
    <b v="0"/>
    <n v="0"/>
    <s v=""/>
    <b v="0"/>
    <s v="en"/>
    <m/>
    <s v=""/>
    <b v="0"/>
    <n v="1"/>
    <s v="1181538047671885824"/>
    <s v="Twitter Web App"/>
    <b v="0"/>
    <s v="1181538047671885824"/>
    <s v="Tweet"/>
    <n v="0"/>
    <n v="0"/>
    <m/>
    <m/>
    <m/>
    <m/>
    <m/>
    <m/>
    <m/>
    <m/>
    <n v="24389"/>
    <s v="1"/>
    <s v="1"/>
    <n v="0"/>
    <n v="0"/>
    <n v="0"/>
    <n v="0"/>
    <n v="0"/>
    <n v="0"/>
    <n v="11"/>
    <n v="100"/>
    <n v="11"/>
  </r>
  <r>
    <s v="docassar"/>
    <s v="gcpride"/>
    <s v="242, 7, 0"/>
    <n v="10"/>
    <s v="Dash Dot Dot"/>
    <n v="7.706340378197996"/>
    <m/>
    <m/>
    <m/>
    <m/>
    <s v="No"/>
    <n v="109"/>
    <m/>
    <m/>
    <x v="0"/>
    <d v="2019-10-20T01:41:48.000"/>
    <s v="Greensboro College Presents Fall Choral Concert Oct. 20 https://t.co/dESMng6bm5 https://t.co/aRujqUeXVH"/>
    <s v="https://myemail.constantcontact.com/Greensboro-College-Presents-Fall-Choral-Concert-Oct--20.html?soid=1102192932236&amp;aid=SRfMirIalSk"/>
    <s v="constantcontact.com"/>
    <x v="0"/>
    <s v="https://pbs.twimg.com/media/EGbDVc9W4AAHAjF.png"/>
    <s v="https://pbs.twimg.com/media/EGbDVc9W4AAHAjF.png"/>
    <x v="59"/>
    <d v="2019-10-20T00:00:00.000"/>
    <s v="01:41:48"/>
    <s v="https://twitter.com/docassar/status/1185732817705226241"/>
    <m/>
    <m/>
    <s v="1185732817705226241"/>
    <m/>
    <b v="0"/>
    <n v="0"/>
    <s v=""/>
    <b v="0"/>
    <s v="en"/>
    <m/>
    <s v=""/>
    <b v="0"/>
    <n v="1"/>
    <s v="1181846726925312001"/>
    <s v="Twitter Web App"/>
    <b v="0"/>
    <s v="1181846726925312001"/>
    <s v="Tweet"/>
    <n v="0"/>
    <n v="0"/>
    <m/>
    <m/>
    <m/>
    <m/>
    <m/>
    <m/>
    <m/>
    <m/>
    <n v="24389"/>
    <s v="1"/>
    <s v="1"/>
    <n v="0"/>
    <n v="0"/>
    <n v="1"/>
    <n v="12.5"/>
    <n v="0"/>
    <n v="0"/>
    <n v="7"/>
    <n v="87.5"/>
    <n v="8"/>
  </r>
  <r>
    <s v="docassar"/>
    <s v="gcpride"/>
    <s v="242, 7, 0"/>
    <n v="10"/>
    <s v="Dash Dot Dot"/>
    <n v="7.706340378197996"/>
    <m/>
    <m/>
    <m/>
    <m/>
    <s v="No"/>
    <n v="110"/>
    <m/>
    <m/>
    <x v="0"/>
    <d v="2019-10-20T01:41:57.000"/>
    <s v="Two Greensboro College Students are High on the Leader Board of a Global Business Simulation https://t.co/QNRJpPR1K4 https://t.co/bUhvE5k0X9"/>
    <s v="https://myemail.constantcontact.com/Two-Greensboro-College-Students-are-High-on-the-Leader-Board-of-a-Global-Business-Simulation.html?soid=1102192932236&amp;aid=RfsW6kwGeJk"/>
    <s v="constantcontact.com"/>
    <x v="0"/>
    <m/>
    <s v="http://pbs.twimg.com/profile_images/993645134372798469/pAZy1Q6j_normal.jpg"/>
    <x v="60"/>
    <d v="2019-10-20T00:00:00.000"/>
    <s v="01:41:57"/>
    <s v="https://twitter.com/docassar/status/1185732854468239361"/>
    <m/>
    <m/>
    <s v="1185732854468239361"/>
    <m/>
    <b v="0"/>
    <n v="0"/>
    <s v=""/>
    <b v="0"/>
    <s v="en"/>
    <m/>
    <s v=""/>
    <b v="0"/>
    <n v="1"/>
    <s v="1181288194920390656"/>
    <s v="Twitter Web App"/>
    <b v="0"/>
    <s v="1181288194920390656"/>
    <s v="Tweet"/>
    <n v="0"/>
    <n v="0"/>
    <m/>
    <m/>
    <m/>
    <m/>
    <m/>
    <m/>
    <m/>
    <m/>
    <n v="24389"/>
    <s v="1"/>
    <s v="1"/>
    <n v="0"/>
    <n v="0"/>
    <n v="0"/>
    <n v="0"/>
    <n v="0"/>
    <n v="0"/>
    <n v="15"/>
    <n v="100"/>
    <n v="15"/>
  </r>
  <r>
    <s v="docassar"/>
    <s v="gcpride"/>
    <s v="242, 7, 0"/>
    <n v="10"/>
    <s v="Dash Dot Dot"/>
    <n v="7.706340378197996"/>
    <m/>
    <m/>
    <m/>
    <m/>
    <s v="No"/>
    <n v="111"/>
    <m/>
    <m/>
    <x v="0"/>
    <d v="2019-10-20T01:42:01.000"/>
    <s v="Greensboro College Theatre Presents Shakespeare's &quot;The Winter's Tale&quot; Oct. 17-20 https://t.co/HtPKhethiL https://t.co/O6Q127b7fz"/>
    <s v="https://myemail.constantcontact.com/Greensboro-College-Theatre-Presents-Shakespeare-s--The-Winter-s-Tale--Oct--17-20.html?soid=1102192932236&amp;aid=ixdS1Jd_Q9k"/>
    <s v="constantcontact.com"/>
    <x v="0"/>
    <m/>
    <s v="http://pbs.twimg.com/profile_images/993645134372798469/pAZy1Q6j_normal.jpg"/>
    <x v="61"/>
    <d v="2019-10-20T00:00:00.000"/>
    <s v="01:42:01"/>
    <s v="https://twitter.com/docassar/status/1185732875007733760"/>
    <m/>
    <m/>
    <s v="1185732875007733760"/>
    <m/>
    <b v="0"/>
    <n v="0"/>
    <s v=""/>
    <b v="0"/>
    <s v="en"/>
    <m/>
    <s v=""/>
    <b v="0"/>
    <n v="1"/>
    <s v="1181131040032743424"/>
    <s v="Twitter Web App"/>
    <b v="0"/>
    <s v="1181131040032743424"/>
    <s v="Tweet"/>
    <n v="0"/>
    <n v="0"/>
    <m/>
    <m/>
    <m/>
    <m/>
    <m/>
    <m/>
    <m/>
    <m/>
    <n v="24389"/>
    <s v="1"/>
    <s v="1"/>
    <n v="0"/>
    <n v="0"/>
    <n v="0"/>
    <n v="0"/>
    <n v="0"/>
    <n v="0"/>
    <n v="11"/>
    <n v="100"/>
    <n v="11"/>
  </r>
  <r>
    <s v="docassar"/>
    <s v="gcpride"/>
    <s v="242, 7, 0"/>
    <n v="10"/>
    <s v="Dash Dot Dot"/>
    <n v="7.706340378197996"/>
    <m/>
    <m/>
    <m/>
    <m/>
    <s v="No"/>
    <n v="112"/>
    <m/>
    <m/>
    <x v="0"/>
    <d v="2019-10-20T01:42:06.000"/>
    <s v="Greensboro College Presents Fall Choral Concert Oct. 20 https://t.co/dESMng6bm5 https://t.co/6vgv79FZBz"/>
    <s v="https://myemail.constantcontact.com/Greensboro-College-Presents-Fall-Choral-Concert-Oct--20.html?soid=1102192932236&amp;aid=SRfMirIalSk"/>
    <s v="constantcontact.com"/>
    <x v="0"/>
    <s v="https://pbs.twimg.com/media/EGNC7MiXUAAlDka.png"/>
    <s v="https://pbs.twimg.com/media/EGNC7MiXUAAlDka.png"/>
    <x v="62"/>
    <d v="2019-10-20T00:00:00.000"/>
    <s v="01:42:06"/>
    <s v="https://twitter.com/docassar/status/1185732892430872576"/>
    <m/>
    <m/>
    <s v="1185732892430872576"/>
    <m/>
    <b v="0"/>
    <n v="0"/>
    <s v=""/>
    <b v="0"/>
    <s v="en"/>
    <m/>
    <s v=""/>
    <b v="0"/>
    <n v="0"/>
    <s v="1180861113606574080"/>
    <s v="Twitter Web App"/>
    <b v="0"/>
    <s v="1180861113606574080"/>
    <s v="Tweet"/>
    <n v="0"/>
    <n v="0"/>
    <m/>
    <m/>
    <m/>
    <m/>
    <m/>
    <m/>
    <m/>
    <m/>
    <n v="24389"/>
    <s v="1"/>
    <s v="1"/>
    <n v="0"/>
    <n v="0"/>
    <n v="1"/>
    <n v="12.5"/>
    <n v="0"/>
    <n v="0"/>
    <n v="7"/>
    <n v="87.5"/>
    <n v="8"/>
  </r>
  <r>
    <s v="docassar"/>
    <s v="gcpride"/>
    <s v="242, 7, 0"/>
    <n v="10"/>
    <s v="Dash Dot Dot"/>
    <n v="7.706340378197996"/>
    <m/>
    <m/>
    <m/>
    <m/>
    <s v="No"/>
    <n v="113"/>
    <m/>
    <m/>
    <x v="0"/>
    <d v="2019-10-20T01:42:10.000"/>
    <s v="Greensboro College Presents Fall Brass and Woodwind Ensemble Concert Oct. 22 https://t.co/85K4SdoT7K https://t.co/vWafasLYOc"/>
    <s v="https://myemail.constantcontact.com/Greensboro-College-Presents-Fall-Brass-and-Woodwind-Ensemble-Concert-Oct--22.html?soid=1102192932236&amp;aid=88MwIYMW8RM"/>
    <s v="constantcontact.com"/>
    <x v="0"/>
    <s v="https://pbs.twimg.com/media/EGNCZusWwAAFCJg.jpg"/>
    <s v="https://pbs.twimg.com/media/EGNCZusWwAAFCJg.jpg"/>
    <x v="63"/>
    <d v="2019-10-20T00:00:00.000"/>
    <s v="01:42:10"/>
    <s v="https://twitter.com/docassar/status/1185732909354946561"/>
    <m/>
    <m/>
    <s v="1185732909354946561"/>
    <m/>
    <b v="0"/>
    <n v="0"/>
    <s v=""/>
    <b v="0"/>
    <s v="en"/>
    <m/>
    <s v=""/>
    <b v="0"/>
    <n v="0"/>
    <s v="1180860538198351872"/>
    <s v="Twitter Web App"/>
    <b v="0"/>
    <s v="1180860538198351872"/>
    <s v="Tweet"/>
    <n v="0"/>
    <n v="0"/>
    <m/>
    <m/>
    <m/>
    <m/>
    <m/>
    <m/>
    <m/>
    <m/>
    <n v="24389"/>
    <s v="1"/>
    <s v="1"/>
    <n v="0"/>
    <n v="0"/>
    <n v="1"/>
    <n v="9.090909090909092"/>
    <n v="0"/>
    <n v="0"/>
    <n v="10"/>
    <n v="90.9090909090909"/>
    <n v="11"/>
  </r>
  <r>
    <s v="docassar"/>
    <s v="gcpride"/>
    <s v="242, 7, 0"/>
    <n v="10"/>
    <s v="Dash Dot Dot"/>
    <n v="7.706340378197996"/>
    <m/>
    <m/>
    <m/>
    <m/>
    <s v="No"/>
    <n v="114"/>
    <m/>
    <m/>
    <x v="0"/>
    <d v="2019-10-20T01:42:14.000"/>
    <s v="UPDATE: Greensboro College Will Host Guest Lecturer on Retaining College Students https://t.co/IPVrNI9vm6 https://t.co/2YLCI4gNKK"/>
    <s v="https://myemail.constantcontact.com/UPDATE--Greensboro-College-Will-Host-Guest-Lecturer-on-Retaining-College-Students.html?soid=1102192932236&amp;aid=I2nNj8df6sM"/>
    <s v="constantcontact.com"/>
    <x v="0"/>
    <m/>
    <s v="http://pbs.twimg.com/profile_images/993645134372798469/pAZy1Q6j_normal.jpg"/>
    <x v="64"/>
    <d v="2019-10-20T00:00:00.000"/>
    <s v="01:42:14"/>
    <s v="https://twitter.com/docassar/status/1185732925989556225"/>
    <m/>
    <m/>
    <s v="1185732925989556225"/>
    <m/>
    <b v="0"/>
    <n v="0"/>
    <s v=""/>
    <b v="0"/>
    <s v="en"/>
    <m/>
    <s v=""/>
    <b v="0"/>
    <n v="0"/>
    <s v="1180499264566386688"/>
    <s v="Twitter Web App"/>
    <b v="0"/>
    <s v="1180499264566386688"/>
    <s v="Tweet"/>
    <n v="0"/>
    <n v="0"/>
    <m/>
    <m/>
    <m/>
    <m/>
    <m/>
    <m/>
    <m/>
    <m/>
    <n v="24389"/>
    <s v="1"/>
    <s v="1"/>
    <n v="0"/>
    <n v="0"/>
    <n v="0"/>
    <n v="0"/>
    <n v="0"/>
    <n v="0"/>
    <n v="11"/>
    <n v="100"/>
    <n v="11"/>
  </r>
  <r>
    <s v="docassar"/>
    <s v="gcpride"/>
    <s v="242, 7, 0"/>
    <n v="10"/>
    <s v="Dash Dot Dot"/>
    <n v="7.706340378197996"/>
    <m/>
    <m/>
    <m/>
    <m/>
    <s v="No"/>
    <n v="115"/>
    <m/>
    <m/>
    <x v="0"/>
    <d v="2019-10-20T01:42:17.000"/>
    <s v="Greensboro College Theatre Presents Shakespeare's &quot;The Winter's Tale&quot; Oct. 17-20 https://t.co/HtPKhethiL https://t.co/Dc14fnGOrF"/>
    <s v="https://myemail.constantcontact.com/Greensboro-College-Theatre-Presents-Shakespeare-s--The-Winter-s-Tale--Oct--17-20.html?soid=1102192932236&amp;aid=ixdS1Jd_Q9k"/>
    <s v="constantcontact.com"/>
    <x v="0"/>
    <m/>
    <s v="http://pbs.twimg.com/profile_images/993645134372798469/pAZy1Q6j_normal.jpg"/>
    <x v="65"/>
    <d v="2019-10-20T00:00:00.000"/>
    <s v="01:42:17"/>
    <s v="https://twitter.com/docassar/status/1185732940208230400"/>
    <m/>
    <m/>
    <s v="1185732940208230400"/>
    <m/>
    <b v="0"/>
    <n v="0"/>
    <s v=""/>
    <b v="0"/>
    <s v="en"/>
    <m/>
    <s v=""/>
    <b v="0"/>
    <n v="1"/>
    <s v="1180137256377606151"/>
    <s v="Twitter Web App"/>
    <b v="0"/>
    <s v="1180137256377606151"/>
    <s v="Tweet"/>
    <n v="0"/>
    <n v="0"/>
    <m/>
    <m/>
    <m/>
    <m/>
    <m/>
    <m/>
    <m/>
    <m/>
    <n v="24389"/>
    <s v="1"/>
    <s v="1"/>
    <n v="0"/>
    <n v="0"/>
    <n v="0"/>
    <n v="0"/>
    <n v="0"/>
    <n v="0"/>
    <n v="11"/>
    <n v="100"/>
    <n v="11"/>
  </r>
  <r>
    <s v="docassar"/>
    <s v="gcpride"/>
    <s v="242, 7, 0"/>
    <n v="10"/>
    <s v="Dash Dot Dot"/>
    <n v="7.706340378197996"/>
    <m/>
    <m/>
    <m/>
    <m/>
    <s v="No"/>
    <n v="116"/>
    <m/>
    <m/>
    <x v="0"/>
    <d v="2019-10-20T01:42:22.000"/>
    <s v="Greensboro College Presents Fall Brass and Woodwind Ensemble Concert Oct. 22 https://t.co/85K4SdoT7K https://t.co/QQi5m91lio"/>
    <s v="https://myemail.constantcontact.com/Greensboro-College-Presents-Fall-Brass-and-Woodwind-Ensemble-Concert-Oct--22.html?soid=1102192932236&amp;aid=88MwIYMW8RM"/>
    <s v="constantcontact.com"/>
    <x v="0"/>
    <s v="https://pbs.twimg.com/media/EF4WXTDWoAIUPv9.jpg"/>
    <s v="https://pbs.twimg.com/media/EF4WXTDWoAIUPv9.jpg"/>
    <x v="66"/>
    <d v="2019-10-20T00:00:00.000"/>
    <s v="01:42:22"/>
    <s v="https://twitter.com/docassar/status/1185732961909575680"/>
    <m/>
    <m/>
    <s v="1185732961909575680"/>
    <m/>
    <b v="0"/>
    <n v="0"/>
    <s v=""/>
    <b v="0"/>
    <s v="en"/>
    <m/>
    <s v=""/>
    <b v="0"/>
    <n v="0"/>
    <s v="1179404743229227009"/>
    <s v="Twitter Web App"/>
    <b v="0"/>
    <s v="1179404743229227009"/>
    <s v="Tweet"/>
    <n v="0"/>
    <n v="0"/>
    <m/>
    <m/>
    <m/>
    <m/>
    <m/>
    <m/>
    <m/>
    <m/>
    <n v="24389"/>
    <s v="1"/>
    <s v="1"/>
    <n v="0"/>
    <n v="0"/>
    <n v="1"/>
    <n v="9.090909090909092"/>
    <n v="0"/>
    <n v="0"/>
    <n v="10"/>
    <n v="90.9090909090909"/>
    <n v="11"/>
  </r>
  <r>
    <s v="docassar"/>
    <s v="gcpride"/>
    <s v="242, 7, 0"/>
    <n v="10"/>
    <s v="Dash Dot Dot"/>
    <n v="7.706340378197996"/>
    <m/>
    <m/>
    <m/>
    <m/>
    <s v="No"/>
    <n v="117"/>
    <m/>
    <m/>
    <x v="0"/>
    <d v="2019-10-20T01:42:28.000"/>
    <s v="Greensboro College Offers Adult Classes and Certificate Programs Open House Nov. 5 https://t.co/khGlKOOzL3 https://t.co/Xgrejo2yT5"/>
    <s v="https://myemail.constantcontact.com/Greensboro-College-Offers-Adult-Classes-and-Certificate-Programs-Open-House-Nov--5.html?soid=1102192932236&amp;aid=KV8BNBDsh30"/>
    <s v="constantcontact.com"/>
    <x v="0"/>
    <m/>
    <s v="http://pbs.twimg.com/profile_images/993645134372798469/pAZy1Q6j_normal.jpg"/>
    <x v="67"/>
    <d v="2019-10-20T00:00:00.000"/>
    <s v="01:42:28"/>
    <s v="https://twitter.com/docassar/status/1185732984835661824"/>
    <m/>
    <m/>
    <s v="1185732984835661824"/>
    <m/>
    <b v="0"/>
    <n v="0"/>
    <s v=""/>
    <b v="0"/>
    <s v="en"/>
    <m/>
    <s v=""/>
    <b v="0"/>
    <n v="2"/>
    <s v="1179382737188376577"/>
    <s v="Twitter Web App"/>
    <b v="0"/>
    <s v="1179382737188376577"/>
    <s v="Tweet"/>
    <n v="0"/>
    <n v="0"/>
    <m/>
    <m/>
    <m/>
    <m/>
    <m/>
    <m/>
    <m/>
    <m/>
    <n v="24389"/>
    <s v="1"/>
    <s v="1"/>
    <n v="0"/>
    <n v="0"/>
    <n v="0"/>
    <n v="0"/>
    <n v="0"/>
    <n v="0"/>
    <n v="12"/>
    <n v="100"/>
    <n v="12"/>
  </r>
  <r>
    <s v="docassar"/>
    <s v="gcpride"/>
    <s v="242, 7, 0"/>
    <n v="10"/>
    <s v="Dash Dot Dot"/>
    <n v="7.706340378197996"/>
    <m/>
    <m/>
    <m/>
    <m/>
    <s v="No"/>
    <n v="118"/>
    <m/>
    <m/>
    <x v="0"/>
    <d v="2019-10-20T01:42:40.000"/>
    <s v="Greensboro College Will Hold Admissions Open House Oct. 19 https://t.co/ZJBCOUpfOk https://t.co/Rvy9eFeEM5"/>
    <s v="https://myemail.constantcontact.com/Greensboro-College-Will-Hold-Admissions-Open-House-Oct--19.html?soid=1102192932236&amp;aid=3RpgUTR13H8"/>
    <s v="constantcontact.com"/>
    <x v="0"/>
    <s v="https://pbs.twimg.com/media/EFzYQPcXUAUz8ip.png"/>
    <s v="https://pbs.twimg.com/media/EFzYQPcXUAUz8ip.png"/>
    <x v="68"/>
    <d v="2019-10-20T00:00:00.000"/>
    <s v="01:42:40"/>
    <s v="https://twitter.com/docassar/status/1185733036110995458"/>
    <m/>
    <m/>
    <s v="1185733036110995458"/>
    <m/>
    <b v="0"/>
    <n v="0"/>
    <s v=""/>
    <b v="0"/>
    <s v="en"/>
    <m/>
    <s v=""/>
    <b v="0"/>
    <n v="0"/>
    <s v="1179054976892620801"/>
    <s v="Twitter Web App"/>
    <b v="0"/>
    <s v="1179054976892620801"/>
    <s v="Tweet"/>
    <n v="0"/>
    <n v="0"/>
    <m/>
    <m/>
    <m/>
    <m/>
    <m/>
    <m/>
    <m/>
    <m/>
    <n v="24389"/>
    <s v="1"/>
    <s v="1"/>
    <n v="0"/>
    <n v="0"/>
    <n v="0"/>
    <n v="0"/>
    <n v="0"/>
    <n v="0"/>
    <n v="9"/>
    <n v="100"/>
    <n v="9"/>
  </r>
  <r>
    <s v="docassar"/>
    <s v="gcpride"/>
    <s v="242, 7, 0"/>
    <n v="10"/>
    <s v="Dash Dot Dot"/>
    <n v="7.706340378197996"/>
    <m/>
    <m/>
    <m/>
    <m/>
    <s v="No"/>
    <n v="119"/>
    <m/>
    <m/>
    <x v="0"/>
    <d v="2019-10-20T01:42:46.000"/>
    <s v="October 2019 PrideLine https://t.co/eFF2OrOnNN https://t.co/UgKcQMik7C"/>
    <s v="https://myemail.constantcontact.com/subject.html?soid=1102192932236&amp;aid=Uk085J8iDRI"/>
    <s v="constantcontact.com"/>
    <x v="0"/>
    <s v="https://pbs.twimg.com/media/EFy3bQwWoAI0uFm.png"/>
    <s v="https://pbs.twimg.com/media/EFy3bQwWoAI0uFm.png"/>
    <x v="69"/>
    <d v="2019-10-20T00:00:00.000"/>
    <s v="01:42:46"/>
    <s v="https://twitter.com/docassar/status/1185733063621447680"/>
    <m/>
    <m/>
    <s v="1185733063621447680"/>
    <m/>
    <b v="0"/>
    <n v="0"/>
    <s v=""/>
    <b v="0"/>
    <s v="sl"/>
    <m/>
    <s v=""/>
    <b v="0"/>
    <n v="0"/>
    <s v="1179018882637545472"/>
    <s v="Twitter Web App"/>
    <b v="0"/>
    <s v="1179018882637545472"/>
    <s v="Tweet"/>
    <n v="0"/>
    <n v="0"/>
    <m/>
    <m/>
    <m/>
    <m/>
    <m/>
    <m/>
    <m/>
    <m/>
    <n v="24389"/>
    <s v="1"/>
    <s v="1"/>
    <n v="0"/>
    <n v="0"/>
    <n v="0"/>
    <n v="0"/>
    <n v="0"/>
    <n v="0"/>
    <n v="3"/>
    <n v="100"/>
    <n v="3"/>
  </r>
  <r>
    <s v="docassar"/>
    <s v="gcpride"/>
    <s v="242, 7, 0"/>
    <n v="10"/>
    <s v="Dash Dot Dot"/>
    <n v="7.706340378197996"/>
    <m/>
    <m/>
    <m/>
    <m/>
    <s v="No"/>
    <n v="120"/>
    <m/>
    <m/>
    <x v="0"/>
    <d v="2019-10-20T01:43:21.000"/>
    <s v="Attorney Lee Levinson Will Speak at Greensboro College Oct. 2 https://t.co/aPAnODYSxU https://t.co/4kQTifQR78"/>
    <s v="https://myemail.constantcontact.com/Attorney-Lee-Levinson-Will-Speak-at-Greensboro-College-Oct--2.html?soid=1102192932236&amp;aid=Hq7dU06OotA"/>
    <s v="constantcontact.com"/>
    <x v="0"/>
    <s v="https://pbs.twimg.com/media/EFfhCrxXYAMjeS1.png"/>
    <s v="https://pbs.twimg.com/media/EFfhCrxXYAMjeS1.png"/>
    <x v="70"/>
    <d v="2019-10-20T00:00:00.000"/>
    <s v="01:43:21"/>
    <s v="https://twitter.com/docassar/status/1185733208995979267"/>
    <m/>
    <m/>
    <s v="1185733208995979267"/>
    <m/>
    <b v="0"/>
    <n v="0"/>
    <s v=""/>
    <b v="0"/>
    <s v="en"/>
    <m/>
    <s v=""/>
    <b v="0"/>
    <n v="0"/>
    <s v="1177657264833994754"/>
    <s v="Twitter Web App"/>
    <b v="0"/>
    <s v="1177657264833994754"/>
    <s v="Tweet"/>
    <n v="0"/>
    <n v="0"/>
    <m/>
    <m/>
    <m/>
    <m/>
    <m/>
    <m/>
    <m/>
    <m/>
    <n v="24389"/>
    <s v="1"/>
    <s v="1"/>
    <n v="0"/>
    <n v="0"/>
    <n v="0"/>
    <n v="0"/>
    <n v="0"/>
    <n v="0"/>
    <n v="10"/>
    <n v="100"/>
    <n v="10"/>
  </r>
  <r>
    <s v="docassar"/>
    <s v="gcpride"/>
    <s v="242, 7, 0"/>
    <n v="10"/>
    <s v="Dash Dot Dot"/>
    <n v="7.706340378197996"/>
    <m/>
    <m/>
    <m/>
    <m/>
    <s v="No"/>
    <n v="121"/>
    <m/>
    <m/>
    <x v="0"/>
    <d v="2019-10-20T01:43:29.000"/>
    <s v="Greensboro College Art Exhibit by James Brooks III Opens Oct. 7 https://t.co/v1wJv0PEzN https://t.co/M9UiJMmoyY"/>
    <s v="https://myemail.constantcontact.com/Greensboro-College-Art-Exhibit-by-James-Brooks-III-Opens-Oct--7.html?soid=1102192932236&amp;aid=xUVPXZKrHmw"/>
    <s v="constantcontact.com"/>
    <x v="0"/>
    <s v="https://pbs.twimg.com/media/EFUNFqbXoAA5wmO.jpg"/>
    <s v="https://pbs.twimg.com/media/EFUNFqbXoAA5wmO.jpg"/>
    <x v="71"/>
    <d v="2019-10-20T00:00:00.000"/>
    <s v="01:43:29"/>
    <s v="https://twitter.com/docassar/status/1185733242445586432"/>
    <m/>
    <m/>
    <s v="1185733242445586432"/>
    <m/>
    <b v="0"/>
    <n v="0"/>
    <s v=""/>
    <b v="0"/>
    <s v="en"/>
    <m/>
    <s v=""/>
    <b v="0"/>
    <n v="0"/>
    <s v="1176861269661536256"/>
    <s v="Twitter Web App"/>
    <b v="0"/>
    <s v="1176861269661536256"/>
    <s v="Tweet"/>
    <n v="0"/>
    <n v="0"/>
    <m/>
    <m/>
    <m/>
    <m/>
    <m/>
    <m/>
    <m/>
    <m/>
    <n v="24389"/>
    <s v="1"/>
    <s v="1"/>
    <n v="0"/>
    <n v="0"/>
    <n v="0"/>
    <n v="0"/>
    <n v="0"/>
    <n v="0"/>
    <n v="11"/>
    <n v="100"/>
    <n v="11"/>
  </r>
  <r>
    <s v="docassar"/>
    <s v="gcpride"/>
    <s v="242, 7, 0"/>
    <n v="10"/>
    <s v="Dash Dot Dot"/>
    <n v="7.706340378197996"/>
    <m/>
    <m/>
    <m/>
    <m/>
    <s v="No"/>
    <n v="122"/>
    <m/>
    <m/>
    <x v="0"/>
    <d v="2019-10-20T01:43:44.000"/>
    <s v="Greensboro College Offers Admissions Information Sessions Sept. 21 and 28 https://t.co/SBgKsYyqWB https://t.co/koGB3eECHj"/>
    <s v="https://myemail.constantcontact.com/Greensboro-College-Offers-Admissions-Information-Sessions-Sept--21-and-28.html?soid=1102192932236&amp;aid=-G4VO4gFOV0"/>
    <s v="constantcontact.com"/>
    <x v="0"/>
    <s v="https://pbs.twimg.com/media/EEQG88lXsAUrOdg.jpg"/>
    <s v="https://pbs.twimg.com/media/EEQG88lXsAUrOdg.jpg"/>
    <x v="72"/>
    <d v="2019-10-20T00:00:00.000"/>
    <s v="01:43:44"/>
    <s v="https://twitter.com/docassar/status/1185733305804742657"/>
    <m/>
    <m/>
    <s v="1185733305804742657"/>
    <m/>
    <b v="0"/>
    <n v="0"/>
    <s v=""/>
    <b v="0"/>
    <s v="en"/>
    <m/>
    <s v=""/>
    <b v="0"/>
    <n v="0"/>
    <s v="1172069448532004865"/>
    <s v="Twitter Web App"/>
    <b v="0"/>
    <s v="1172069448532004865"/>
    <s v="Tweet"/>
    <n v="0"/>
    <n v="0"/>
    <m/>
    <m/>
    <m/>
    <m/>
    <m/>
    <m/>
    <m/>
    <m/>
    <n v="24389"/>
    <s v="1"/>
    <s v="1"/>
    <n v="0"/>
    <n v="0"/>
    <n v="0"/>
    <n v="0"/>
    <n v="0"/>
    <n v="0"/>
    <n v="10"/>
    <n v="100"/>
    <n v="10"/>
  </r>
  <r>
    <s v="docassar"/>
    <s v="gcpride"/>
    <s v="242, 7, 0"/>
    <n v="10"/>
    <s v="Dash Dot Dot"/>
    <n v="7.706340378197996"/>
    <m/>
    <m/>
    <m/>
    <m/>
    <s v="No"/>
    <n v="123"/>
    <m/>
    <m/>
    <x v="0"/>
    <d v="2019-10-20T01:43:51.000"/>
    <s v="Greensboro College Professor Certified as John Maxwell Coach, Speaker and Trainer https://t.co/KfGWGt9BQT https://t.co/IgCcCW3J5A"/>
    <s v="https://myemail.constantcontact.com/Greensboro-College-Professor-Certified-as-John-Maxwell-Coach--Speaker-and-Trainer.html?soid=1102192932236&amp;aid=p88l1RaFTKQ"/>
    <s v="constantcontact.com"/>
    <x v="0"/>
    <m/>
    <s v="http://pbs.twimg.com/profile_images/993645134372798469/pAZy1Q6j_normal.jpg"/>
    <x v="73"/>
    <d v="2019-10-20T00:00:00.000"/>
    <s v="01:43:51"/>
    <s v="https://twitter.com/docassar/status/1185733335462678528"/>
    <m/>
    <m/>
    <s v="1185733335462678528"/>
    <m/>
    <b v="0"/>
    <n v="0"/>
    <s v=""/>
    <b v="0"/>
    <s v="en"/>
    <m/>
    <s v=""/>
    <b v="0"/>
    <n v="1"/>
    <s v="1169969232316129280"/>
    <s v="Twitter Web App"/>
    <b v="0"/>
    <s v="1169969232316129280"/>
    <s v="Tweet"/>
    <n v="0"/>
    <n v="0"/>
    <m/>
    <m/>
    <m/>
    <m/>
    <m/>
    <m/>
    <m/>
    <m/>
    <n v="24389"/>
    <s v="1"/>
    <s v="1"/>
    <n v="0"/>
    <n v="0"/>
    <n v="0"/>
    <n v="0"/>
    <n v="0"/>
    <n v="0"/>
    <n v="11"/>
    <n v="100"/>
    <n v="11"/>
  </r>
  <r>
    <s v="docassar"/>
    <s v="gcpride"/>
    <s v="242, 7, 0"/>
    <n v="10"/>
    <s v="Dash Dot Dot"/>
    <n v="7.706340378197996"/>
    <m/>
    <m/>
    <m/>
    <m/>
    <s v="No"/>
    <n v="124"/>
    <m/>
    <m/>
    <x v="0"/>
    <d v="2019-10-20T01:44:14.000"/>
    <s v="Greensboro College Names Asia Hinton Admissions Counselor/Visit Coordinator https://t.co/5Ui4mGgDxN https://t.co/Hb7ho612IM"/>
    <s v="https://myemail.constantcontact.com/Greensboro-College-Names-Asia-Hinton-Admissions-Counselor-Visit-Coordinator.html?soid=1102192932236&amp;aid=B7yCZQvl1eM"/>
    <s v="constantcontact.com"/>
    <x v="0"/>
    <s v="https://pbs.twimg.com/media/EC6xjWYWkAEcm2t.jpg"/>
    <s v="https://pbs.twimg.com/media/EC6xjWYWkAEcm2t.jpg"/>
    <x v="74"/>
    <d v="2019-10-20T00:00:00.000"/>
    <s v="01:44:14"/>
    <s v="https://twitter.com/docassar/status/1185733431080210432"/>
    <m/>
    <m/>
    <s v="1185733431080210432"/>
    <m/>
    <b v="0"/>
    <n v="0"/>
    <s v=""/>
    <b v="0"/>
    <s v="en"/>
    <m/>
    <s v=""/>
    <b v="0"/>
    <n v="1"/>
    <s v="1166064575424450562"/>
    <s v="Twitter Web App"/>
    <b v="0"/>
    <s v="1166064575424450562"/>
    <s v="Tweet"/>
    <n v="0"/>
    <n v="0"/>
    <m/>
    <m/>
    <m/>
    <m/>
    <m/>
    <m/>
    <m/>
    <m/>
    <n v="24389"/>
    <s v="1"/>
    <s v="1"/>
    <n v="0"/>
    <n v="0"/>
    <n v="0"/>
    <n v="0"/>
    <n v="0"/>
    <n v="0"/>
    <n v="9"/>
    <n v="100"/>
    <n v="9"/>
  </r>
  <r>
    <s v="docassar"/>
    <s v="gcpride"/>
    <s v="242, 7, 0"/>
    <n v="10"/>
    <s v="Dash Dot Dot"/>
    <n v="7.706340378197996"/>
    <m/>
    <m/>
    <m/>
    <m/>
    <s v="No"/>
    <n v="125"/>
    <m/>
    <m/>
    <x v="0"/>
    <d v="2019-10-20T01:44:25.000"/>
    <s v="Greensboro College Staffer Will Present Paper at NCAHEAD Conference in October https://t.co/1lHtkD766B https://t.co/pFcZ11Waqv"/>
    <s v="https://myemail.constantcontact.com/Greensboro-College-Staffer-Will-Present-Paper-at-NCAHEAD-Conference-in-October.html?soid=1102192932236&amp;aid=jZOwMeLRJ9o"/>
    <s v="constantcontact.com"/>
    <x v="0"/>
    <s v="https://pbs.twimg.com/media/ECb1tZ-W4AIR8ju.jpg"/>
    <s v="https://pbs.twimg.com/media/ECb1tZ-W4AIR8ju.jpg"/>
    <x v="75"/>
    <d v="2019-10-20T00:00:00.000"/>
    <s v="01:44:25"/>
    <s v="https://twitter.com/docassar/status/1185733476169011200"/>
    <m/>
    <m/>
    <s v="1185733476169011200"/>
    <m/>
    <b v="0"/>
    <n v="0"/>
    <s v=""/>
    <b v="0"/>
    <s v="en"/>
    <m/>
    <s v=""/>
    <b v="0"/>
    <n v="1"/>
    <s v="1163887715710119936"/>
    <s v="Twitter Web App"/>
    <b v="0"/>
    <s v="1163887715710119936"/>
    <s v="Tweet"/>
    <n v="0"/>
    <n v="0"/>
    <m/>
    <m/>
    <m/>
    <m/>
    <m/>
    <m/>
    <m/>
    <m/>
    <n v="24389"/>
    <s v="1"/>
    <s v="1"/>
    <n v="0"/>
    <n v="0"/>
    <n v="0"/>
    <n v="0"/>
    <n v="0"/>
    <n v="0"/>
    <n v="11"/>
    <n v="100"/>
    <n v="11"/>
  </r>
  <r>
    <s v="docassar"/>
    <s v="gcpride"/>
    <s v="242, 7, 0"/>
    <n v="10"/>
    <s v="Dash Dot Dot"/>
    <n v="7.706340378197996"/>
    <m/>
    <m/>
    <m/>
    <m/>
    <s v="No"/>
    <n v="126"/>
    <m/>
    <m/>
    <x v="0"/>
    <d v="2019-10-20T01:44:30.000"/>
    <s v="Greensboro College Appoints Faye Simon to Mathematics Faculty https://t.co/cXQP0G5F1J https://t.co/8x2yuppS9u"/>
    <s v="https://myemail.constantcontact.com/Greensboro-College-Appoints-Faye-Simon-to-Mathematics-Faculty.html?soid=1102192932236&amp;aid=b1xi4Rw_e4s"/>
    <s v="constantcontact.com"/>
    <x v="0"/>
    <s v="https://pbs.twimg.com/media/ECBYQn5WsAIioQJ.jpg"/>
    <s v="https://pbs.twimg.com/media/ECBYQn5WsAIioQJ.jpg"/>
    <x v="76"/>
    <d v="2019-10-20T00:00:00.000"/>
    <s v="01:44:30"/>
    <s v="https://twitter.com/docassar/status/1185733498973360128"/>
    <m/>
    <m/>
    <s v="1185733498973360128"/>
    <m/>
    <b v="0"/>
    <n v="0"/>
    <s v=""/>
    <b v="0"/>
    <s v="en"/>
    <m/>
    <s v=""/>
    <b v="0"/>
    <n v="1"/>
    <s v="1162025747797684226"/>
    <s v="Twitter Web App"/>
    <b v="0"/>
    <s v="1162025747797684226"/>
    <s v="Tweet"/>
    <n v="0"/>
    <n v="0"/>
    <m/>
    <m/>
    <m/>
    <m/>
    <m/>
    <m/>
    <m/>
    <m/>
    <n v="24389"/>
    <s v="1"/>
    <s v="1"/>
    <n v="0"/>
    <n v="0"/>
    <n v="0"/>
    <n v="0"/>
    <n v="0"/>
    <n v="0"/>
    <n v="8"/>
    <n v="100"/>
    <n v="8"/>
  </r>
  <r>
    <s v="docassar"/>
    <s v="gcpride"/>
    <s v="242, 7, 0"/>
    <n v="10"/>
    <s v="Dash Dot Dot"/>
    <n v="7.706340378197996"/>
    <m/>
    <m/>
    <m/>
    <m/>
    <s v="No"/>
    <n v="127"/>
    <m/>
    <m/>
    <x v="0"/>
    <d v="2019-10-20T01:44:34.000"/>
    <s v="Greensboro College Names Molly Riddle to Education Faculty https://t.co/kOFTA0d9yi https://t.co/SwZootC4qJ"/>
    <s v="https://myemail.constantcontact.com/Greensboro-College-Names-Molly-Riddle-to-Education-Faculty.html?soid=1102192932236&amp;aid=KICghZBxP7M"/>
    <s v="constantcontact.com"/>
    <x v="0"/>
    <s v="https://pbs.twimg.com/media/EB8x7XJXsAIEEkr.jpg"/>
    <s v="https://pbs.twimg.com/media/EB8x7XJXsAIEEkr.jpg"/>
    <x v="77"/>
    <d v="2019-10-20T00:00:00.000"/>
    <s v="01:44:34"/>
    <s v="https://twitter.com/docassar/status/1185733514949468160"/>
    <m/>
    <m/>
    <s v="1185733514949468160"/>
    <m/>
    <b v="0"/>
    <n v="0"/>
    <s v=""/>
    <b v="0"/>
    <s v="en"/>
    <m/>
    <s v=""/>
    <b v="0"/>
    <n v="1"/>
    <s v="1161702126478925825"/>
    <s v="Twitter Web App"/>
    <b v="0"/>
    <s v="1161702126478925825"/>
    <s v="Tweet"/>
    <n v="0"/>
    <n v="0"/>
    <m/>
    <m/>
    <m/>
    <m/>
    <m/>
    <m/>
    <m/>
    <m/>
    <n v="24389"/>
    <s v="1"/>
    <s v="1"/>
    <n v="0"/>
    <n v="0"/>
    <n v="0"/>
    <n v="0"/>
    <n v="0"/>
    <n v="0"/>
    <n v="8"/>
    <n v="100"/>
    <n v="8"/>
  </r>
  <r>
    <s v="docassar"/>
    <s v="gcpride"/>
    <s v="242, 7, 0"/>
    <n v="10"/>
    <s v="Dash Dot Dot"/>
    <n v="7.706340378197996"/>
    <m/>
    <m/>
    <m/>
    <m/>
    <s v="No"/>
    <n v="128"/>
    <m/>
    <m/>
    <x v="0"/>
    <d v="2019-10-20T01:44:38.000"/>
    <s v="Greensboro College Appoints Nasir H. Assar to the Business Faculty https://t.co/hLaOdRnBNb https://t.co/KXP0L7Gcty"/>
    <s v="https://myemail.constantcontact.com/Greensboro-College-Appoints-Nasir-H--Assar-to-the-Business-Faculty.html?soid=1102192932236&amp;aid=ZbVf33e6TGQ"/>
    <s v="constantcontact.com"/>
    <x v="0"/>
    <s v="https://pbs.twimg.com/media/EB3ENowW4AElE-I.jpg"/>
    <s v="https://pbs.twimg.com/media/EB3ENowW4AElE-I.jpg"/>
    <x v="78"/>
    <d v="2019-10-20T00:00:00.000"/>
    <s v="01:44:38"/>
    <s v="https://twitter.com/docassar/status/1185733530262888449"/>
    <m/>
    <m/>
    <s v="1185733530262888449"/>
    <m/>
    <b v="0"/>
    <n v="0"/>
    <s v=""/>
    <b v="0"/>
    <s v="en"/>
    <m/>
    <s v=""/>
    <b v="0"/>
    <n v="1"/>
    <s v="1161300018558590976"/>
    <s v="Twitter Web App"/>
    <b v="0"/>
    <s v="1161300018558590976"/>
    <s v="Tweet"/>
    <n v="0"/>
    <n v="0"/>
    <m/>
    <m/>
    <m/>
    <m/>
    <m/>
    <m/>
    <m/>
    <m/>
    <n v="24389"/>
    <s v="1"/>
    <s v="1"/>
    <n v="0"/>
    <n v="0"/>
    <n v="0"/>
    <n v="0"/>
    <n v="0"/>
    <n v="0"/>
    <n v="10"/>
    <n v="100"/>
    <n v="10"/>
  </r>
  <r>
    <s v="docassar"/>
    <s v="gcpride"/>
    <s v="242, 7, 0"/>
    <n v="10"/>
    <s v="Dash Dot Dot"/>
    <n v="7.706340378197996"/>
    <m/>
    <m/>
    <m/>
    <m/>
    <s v="No"/>
    <n v="129"/>
    <m/>
    <m/>
    <x v="0"/>
    <d v="2019-10-20T01:44:43.000"/>
    <s v="Greensboro College Names MaKayla Humphreys '19 Admissions Administrative Assistant https://t.co/kKkwaVXulx https://t.co/GquF0Fit6G"/>
    <s v="https://myemail.constantcontact.com/Greensboro-College-Names-MaKayla-Humphreys--19-Admissions-Administrative-Assistant.html?soid=1102192932236&amp;aid=Z8570RAmYao"/>
    <s v="constantcontact.com"/>
    <x v="0"/>
    <m/>
    <s v="http://pbs.twimg.com/profile_images/993645134372798469/pAZy1Q6j_normal.jpg"/>
    <x v="79"/>
    <d v="2019-10-20T00:00:00.000"/>
    <s v="01:44:43"/>
    <s v="https://twitter.com/docassar/status/1185733552413052928"/>
    <m/>
    <m/>
    <s v="1185733552413052928"/>
    <m/>
    <b v="0"/>
    <n v="0"/>
    <s v=""/>
    <b v="0"/>
    <s v="en"/>
    <m/>
    <s v=""/>
    <b v="0"/>
    <n v="1"/>
    <s v="1159540529677422592"/>
    <s v="Twitter Web App"/>
    <b v="0"/>
    <s v="1159540529677422592"/>
    <s v="Tweet"/>
    <n v="0"/>
    <n v="0"/>
    <m/>
    <m/>
    <m/>
    <m/>
    <m/>
    <m/>
    <m/>
    <m/>
    <n v="24389"/>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2" firstHeaderRow="1" firstDataRow="1" firstDataCol="1"/>
  <pivotFields count="69">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7">
    <i>
      <x v="1"/>
    </i>
    <i r="1">
      <x v="8"/>
    </i>
    <i r="2">
      <x v="221"/>
    </i>
    <i r="3">
      <x v="20"/>
    </i>
    <i r="2">
      <x v="226"/>
    </i>
    <i r="3">
      <x v="16"/>
    </i>
    <i r="2">
      <x v="227"/>
    </i>
    <i r="3">
      <x v="19"/>
    </i>
    <i r="2">
      <x v="228"/>
    </i>
    <i r="3">
      <x v="16"/>
    </i>
    <i r="2">
      <x v="233"/>
    </i>
    <i r="3">
      <x v="19"/>
    </i>
    <i r="2">
      <x v="239"/>
    </i>
    <i r="3">
      <x v="20"/>
    </i>
    <i r="1">
      <x v="9"/>
    </i>
    <i r="2">
      <x v="250"/>
    </i>
    <i r="3">
      <x v="14"/>
    </i>
    <i r="2">
      <x v="256"/>
    </i>
    <i r="3">
      <x v="9"/>
    </i>
    <i r="2">
      <x v="269"/>
    </i>
    <i r="3">
      <x v="15"/>
    </i>
    <i r="2">
      <x v="271"/>
    </i>
    <i r="3">
      <x v="19"/>
    </i>
    <i r="1">
      <x v="10"/>
    </i>
    <i r="2">
      <x v="275"/>
    </i>
    <i r="3">
      <x v="14"/>
    </i>
    <i r="3">
      <x v="16"/>
    </i>
    <i r="2">
      <x v="276"/>
    </i>
    <i r="3">
      <x v="14"/>
    </i>
    <i r="3">
      <x v="15"/>
    </i>
    <i r="2">
      <x v="278"/>
    </i>
    <i r="3">
      <x v="16"/>
    </i>
    <i r="2">
      <x v="279"/>
    </i>
    <i r="3">
      <x v="16"/>
    </i>
    <i r="2">
      <x v="280"/>
    </i>
    <i r="3">
      <x v="16"/>
    </i>
    <i r="2">
      <x v="281"/>
    </i>
    <i r="3">
      <x v="9"/>
    </i>
    <i r="3">
      <x v="20"/>
    </i>
    <i r="2">
      <x v="282"/>
    </i>
    <i r="3">
      <x v="12"/>
    </i>
    <i r="2">
      <x v="283"/>
    </i>
    <i r="3">
      <x v="9"/>
    </i>
    <i r="2">
      <x v="285"/>
    </i>
    <i r="3">
      <x v="13"/>
    </i>
    <i r="3">
      <x v="14"/>
    </i>
    <i r="2">
      <x v="289"/>
    </i>
    <i r="3">
      <x v="1"/>
    </i>
    <i r="3">
      <x v="16"/>
    </i>
    <i r="3">
      <x v="19"/>
    </i>
    <i r="3">
      <x v="21"/>
    </i>
    <i r="2">
      <x v="290"/>
    </i>
    <i r="3">
      <x v="15"/>
    </i>
    <i r="2">
      <x v="291"/>
    </i>
    <i r="3">
      <x v="13"/>
    </i>
    <i r="3">
      <x v="15"/>
    </i>
    <i r="3">
      <x v="16"/>
    </i>
    <i r="2">
      <x v="292"/>
    </i>
    <i r="3">
      <x v="17"/>
    </i>
    <i r="3">
      <x v="19"/>
    </i>
    <i r="2">
      <x v="293"/>
    </i>
    <i r="3">
      <x v="22"/>
    </i>
    <i r="3">
      <x v="23"/>
    </i>
    <i r="2">
      <x v="294"/>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910900560">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1910900560">
      <items count="5">
        <i x="3"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N129" totalsRowShown="0" headerRowDxfId="388" dataDxfId="352">
  <autoFilter ref="A2:BN129"/>
  <tableColumns count="66">
    <tableColumn id="1" name="Vertex 1" dataDxfId="337"/>
    <tableColumn id="2" name="Vertex 2" dataDxfId="335"/>
    <tableColumn id="3" name="Color" dataDxfId="336"/>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34"/>
    <tableColumn id="7" name="ID" dataDxfId="354"/>
    <tableColumn id="9" name="Dynamic Filter" dataDxfId="353"/>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Date" dataDxfId="324"/>
    <tableColumn id="25" name="Time" dataDxfId="323"/>
    <tableColumn id="26" name="Twitter Page for Tweet" dataDxfId="322"/>
    <tableColumn id="27" name="Latitude" dataDxfId="321"/>
    <tableColumn id="28" name="Longitude" dataDxfId="320"/>
    <tableColumn id="29" name="Imported ID" dataDxfId="319"/>
    <tableColumn id="30" name="In-Reply-To Tweet ID" dataDxfId="318"/>
    <tableColumn id="31" name="Favorited" dataDxfId="317"/>
    <tableColumn id="32" name="Favorite Count" dataDxfId="316"/>
    <tableColumn id="33" name="In-Reply-To User ID" dataDxfId="315"/>
    <tableColumn id="34" name="Is Quote Status" dataDxfId="314"/>
    <tableColumn id="35" name="Language" dataDxfId="313"/>
    <tableColumn id="36" name="Possibly Sensitive" dataDxfId="312"/>
    <tableColumn id="37" name="Quoted Status ID" dataDxfId="311"/>
    <tableColumn id="38" name="Retweeted" dataDxfId="310"/>
    <tableColumn id="39" name="Retweet Count" dataDxfId="309"/>
    <tableColumn id="40" name="Retweet ID" dataDxfId="308"/>
    <tableColumn id="41" name="Source" dataDxfId="307"/>
    <tableColumn id="42" name="Truncated" dataDxfId="306"/>
    <tableColumn id="43" name="Unified Twitter ID" dataDxfId="305"/>
    <tableColumn id="44" name="Imported Tweet Type" dataDxfId="304"/>
    <tableColumn id="45" name="Added By Extended Analysis" dataDxfId="303"/>
    <tableColumn id="46" name="Corrected By Extended Analysis" dataDxfId="302"/>
    <tableColumn id="47" name="Place Bounding Box" dataDxfId="301"/>
    <tableColumn id="48" name="Place Country" dataDxfId="300"/>
    <tableColumn id="49" name="Place Country Code" dataDxfId="299"/>
    <tableColumn id="50" name="Place Full Name" dataDxfId="298"/>
    <tableColumn id="51" name="Place ID" dataDxfId="297"/>
    <tableColumn id="52" name="Place Name" dataDxfId="296"/>
    <tableColumn id="53" name="Place Type" dataDxfId="295"/>
    <tableColumn id="54" name="Place URL" dataDxfId="294"/>
    <tableColumn id="55" name="Edge Weight"/>
    <tableColumn id="56" name="Vertex 1 Group" dataDxfId="249">
      <calculatedColumnFormula>REPLACE(INDEX(GroupVertices[Group], MATCH(Edges[[#This Row],[Vertex 1]],GroupVertices[Vertex],0)),1,1,"")</calculatedColumnFormula>
    </tableColumn>
    <tableColumn id="57" name="Vertex 2 Group" dataDxfId="116">
      <calculatedColumnFormula>REPLACE(INDEX(GroupVertices[Group], MATCH(Edges[[#This Row],[Vertex 2]],GroupVertices[Vertex],0)),1,1,"")</calculatedColumnFormula>
    </tableColumn>
    <tableColumn id="58" name="Sentiment List #1: Positive Word Count" dataDxfId="115"/>
    <tableColumn id="59" name="Sentiment List #1: Positive Word Percentage (%)" dataDxfId="114"/>
    <tableColumn id="60" name="Sentiment List #2: Negative Word Count" dataDxfId="113"/>
    <tableColumn id="61" name="Sentiment List #2: Negative Word Percentage (%)" dataDxfId="112"/>
    <tableColumn id="62" name="Sentiment List #3: Angry/Violent Word Count" dataDxfId="111"/>
    <tableColumn id="63" name="Sentiment List #3: Angry/Violent Word Percentage (%)" dataDxfId="110"/>
    <tableColumn id="64" name="Non-categorized Word Count" dataDxfId="109"/>
    <tableColumn id="65" name="Non-categorized Word Percentage (%)" dataDxfId="108"/>
    <tableColumn id="66" name="Edge Content Word Count" dataDxfId="1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5" name="TwitterSearchNetworkTopItems_1" displayName="TwitterSearchNetworkTopItems_1" ref="A1:H11" totalsRowShown="0" headerRowDxfId="233" dataDxfId="232">
  <autoFilter ref="A1:H11"/>
  <tableColumns count="8">
    <tableColumn id="1" name="Top URLs in Tweet in Entire Graph" dataDxfId="231"/>
    <tableColumn id="2" name="Entire Graph Count" dataDxfId="230"/>
    <tableColumn id="3" name="Top URLs in Tweet in G1" dataDxfId="229"/>
    <tableColumn id="4" name="G1 Count" dataDxfId="228"/>
    <tableColumn id="5" name="Top URLs in Tweet in G2" dataDxfId="227"/>
    <tableColumn id="6" name="G2 Count" dataDxfId="226"/>
    <tableColumn id="7" name="Top URLs in Tweet in G3" dataDxfId="225"/>
    <tableColumn id="8" name="G3 Count" dataDxfId="224"/>
  </tableColumns>
  <tableStyleInfo name="NodeXL Table" showFirstColumn="0" showLastColumn="0" showRowStripes="1" showColumnStripes="0"/>
</table>
</file>

<file path=xl/tables/table12.xml><?xml version="1.0" encoding="utf-8"?>
<table xmlns="http://schemas.openxmlformats.org/spreadsheetml/2006/main" id="36" name="TwitterSearchNetworkTopItems_2" displayName="TwitterSearchNetworkTopItems_2" ref="A14:H19" totalsRowShown="0" headerRowDxfId="222" dataDxfId="221">
  <autoFilter ref="A14:H19"/>
  <tableColumns count="8">
    <tableColumn id="1" name="Top Domains in Tweet in Entire Graph" dataDxfId="220"/>
    <tableColumn id="2" name="Entire Graph Count" dataDxfId="219"/>
    <tableColumn id="3" name="Top Domains in Tweet in G1" dataDxfId="218"/>
    <tableColumn id="4" name="G1 Count" dataDxfId="217"/>
    <tableColumn id="5" name="Top Domains in Tweet in G2" dataDxfId="216"/>
    <tableColumn id="6" name="G2 Count" dataDxfId="215"/>
    <tableColumn id="7" name="Top Domains in Tweet in G3" dataDxfId="214"/>
    <tableColumn id="8" name="G3 Count" dataDxfId="213"/>
  </tableColumns>
  <tableStyleInfo name="NodeXL Table" showFirstColumn="0" showLastColumn="0" showRowStripes="1" showColumnStripes="0"/>
</table>
</file>

<file path=xl/tables/table13.xml><?xml version="1.0" encoding="utf-8"?>
<table xmlns="http://schemas.openxmlformats.org/spreadsheetml/2006/main" id="37" name="TwitterSearchNetworkTopItems_3" displayName="TwitterSearchNetworkTopItems_3" ref="A22:H27" totalsRowShown="0" headerRowDxfId="211" dataDxfId="210">
  <autoFilter ref="A22:H27"/>
  <tableColumns count="8">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 id="7" name="Top Hashtags in Tweet in G3" dataDxfId="203"/>
    <tableColumn id="8" name="G3 Count" dataDxfId="202"/>
  </tableColumns>
  <tableStyleInfo name="NodeXL Table" showFirstColumn="0" showLastColumn="0" showRowStripes="1" showColumnStripes="0"/>
</table>
</file>

<file path=xl/tables/table14.xml><?xml version="1.0" encoding="utf-8"?>
<table xmlns="http://schemas.openxmlformats.org/spreadsheetml/2006/main" id="38" name="TwitterSearchNetworkTopItems_4" displayName="TwitterSearchNetworkTopItems_4" ref="A30:H40" totalsRowShown="0" headerRowDxfId="200" dataDxfId="199">
  <autoFilter ref="A30:H40"/>
  <tableColumns count="8">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s>
  <tableStyleInfo name="NodeXL Table" showFirstColumn="0" showLastColumn="0" showRowStripes="1" showColumnStripes="0"/>
</table>
</file>

<file path=xl/tables/table15.xml><?xml version="1.0" encoding="utf-8"?>
<table xmlns="http://schemas.openxmlformats.org/spreadsheetml/2006/main" id="39" name="TwitterSearchNetworkTopItems_5" displayName="TwitterSearchNetworkTopItems_5" ref="A43:H53" totalsRowShown="0" headerRowDxfId="189" dataDxfId="188">
  <autoFilter ref="A43:H53"/>
  <tableColumns count="8">
    <tableColumn id="1" name="Top Word Pairs in Tweet in Entire Graph" dataDxfId="187"/>
    <tableColumn id="2" name="Entire Graph Count" dataDxfId="186"/>
    <tableColumn id="3" name="Top Word Pairs in Tweet in G1" dataDxfId="185"/>
    <tableColumn id="4" name="G1 Count" dataDxfId="184"/>
    <tableColumn id="5" name="Top Word Pairs in Tweet in G2" dataDxfId="183"/>
    <tableColumn id="6" name="G2 Count" dataDxfId="182"/>
    <tableColumn id="7" name="Top Word Pairs in Tweet in G3" dataDxfId="181"/>
    <tableColumn id="8" name="G3 Count" dataDxfId="180"/>
  </tableColumns>
  <tableStyleInfo name="NodeXL Table" showFirstColumn="0" showLastColumn="0" showRowStripes="1" showColumnStripes="0"/>
</table>
</file>

<file path=xl/tables/table16.xml><?xml version="1.0" encoding="utf-8"?>
<table xmlns="http://schemas.openxmlformats.org/spreadsheetml/2006/main" id="40" name="TwitterSearchNetworkTopItems_6" displayName="TwitterSearchNetworkTopItems_6" ref="A56:H60" totalsRowShown="0" headerRowDxfId="178" dataDxfId="177">
  <autoFilter ref="A56:H60"/>
  <tableColumns count="8">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4"/>
    <tableColumn id="7" name="Top Replied-To in G3" dataDxfId="163"/>
    <tableColumn id="8" name="G3 Count" dataDxfId="162"/>
  </tableColumns>
  <tableStyleInfo name="NodeXL Table" showFirstColumn="0" showLastColumn="0" showRowStripes="1" showColumnStripes="0"/>
</table>
</file>

<file path=xl/tables/table17.xml><?xml version="1.0" encoding="utf-8"?>
<table xmlns="http://schemas.openxmlformats.org/spreadsheetml/2006/main" id="41" name="TwitterSearchNetworkTopItems_7" displayName="TwitterSearchNetworkTopItems_7" ref="A63:H73" totalsRowShown="0" headerRowDxfId="175" dataDxfId="174">
  <autoFilter ref="A63:H73"/>
  <tableColumns count="8">
    <tableColumn id="1" name="Top Mentioned in Entire Graph" dataDxfId="173"/>
    <tableColumn id="2" name="Entire Graph Count" dataDxfId="170"/>
    <tableColumn id="3" name="Top Mentioned in G1" dataDxfId="169"/>
    <tableColumn id="4" name="G1 Count" dataDxfId="166"/>
    <tableColumn id="5" name="Top Mentioned in G2" dataDxfId="165"/>
    <tableColumn id="6" name="G2 Count" dataDxfId="161"/>
    <tableColumn id="7" name="Top Mentioned in G3" dataDxfId="160"/>
    <tableColumn id="8" name="G3 Count" dataDxfId="159"/>
  </tableColumns>
  <tableStyleInfo name="NodeXL Table" showFirstColumn="0" showLastColumn="0" showRowStripes="1" showColumnStripes="0"/>
</table>
</file>

<file path=xl/tables/table18.xml><?xml version="1.0" encoding="utf-8"?>
<table xmlns="http://schemas.openxmlformats.org/spreadsheetml/2006/main" id="42" name="TwitterSearchNetworkTopItems_8" displayName="TwitterSearchNetworkTopItems_8" ref="A76:H86" totalsRowShown="0" headerRowDxfId="156" dataDxfId="155">
  <autoFilter ref="A76:H86"/>
  <tableColumns count="8">
    <tableColumn id="1" name="Top Tweeters in Entire Graph" dataDxfId="154"/>
    <tableColumn id="2" name="Entire Graph Count" dataDxfId="153"/>
    <tableColumn id="3" name="Top Tweeters in G1" dataDxfId="152"/>
    <tableColumn id="4" name="G1 Count" dataDxfId="151"/>
    <tableColumn id="5" name="Top Tweeters in G2" dataDxfId="150"/>
    <tableColumn id="6" name="G2 Count" dataDxfId="149"/>
    <tableColumn id="7" name="Top Tweeters in G3" dataDxfId="148"/>
    <tableColumn id="8" name="G3 Count" dataDxfId="147"/>
  </tableColumns>
  <tableStyleInfo name="NodeXL Table" showFirstColumn="0" showLastColumn="0" showRowStripes="1" showColumnStripes="0"/>
</table>
</file>

<file path=xl/tables/table19.xml><?xml version="1.0" encoding="utf-8"?>
<table xmlns="http://schemas.openxmlformats.org/spreadsheetml/2006/main" id="19" name="Words" displayName="Words" ref="A1:G337" totalsRowShown="0" headerRowDxfId="265" dataDxfId="264">
  <autoFilter ref="A1:G337"/>
  <tableColumns count="7">
    <tableColumn id="1" name="Word" dataDxfId="135"/>
    <tableColumn id="2" name="Count" dataDxfId="134"/>
    <tableColumn id="3" name="Salience" dataDxfId="133"/>
    <tableColumn id="4" name="Group" dataDxfId="132"/>
    <tableColumn id="5" name="Word on Sentiment List #1: Positive" dataDxfId="131"/>
    <tableColumn id="6" name="Word on Sentiment List #2: Negative" dataDxfId="130"/>
    <tableColumn id="7" name="Word on Sentiment List #3: Angry/Viole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87" dataDxfId="338">
  <autoFilter ref="A2:BT25"/>
  <tableColumns count="72">
    <tableColumn id="1" name="Vertex" dataDxfId="351"/>
    <tableColumn id="72" name="Subgraph"/>
    <tableColumn id="2" name="Color" dataDxfId="350"/>
    <tableColumn id="5" name="Shape" dataDxfId="349"/>
    <tableColumn id="6" name="Size" dataDxfId="348"/>
    <tableColumn id="4" name="Opacity" dataDxfId="274"/>
    <tableColumn id="7" name="Image File" dataDxfId="272"/>
    <tableColumn id="3" name="Visibility" dataDxfId="273"/>
    <tableColumn id="10" name="Label" dataDxfId="347"/>
    <tableColumn id="16" name="Label Fill Color" dataDxfId="346"/>
    <tableColumn id="9" name="Label Position" dataDxfId="268"/>
    <tableColumn id="8" name="Tooltip" dataDxfId="266"/>
    <tableColumn id="18" name="Layout Order" dataDxfId="267"/>
    <tableColumn id="13" name="X" dataDxfId="345"/>
    <tableColumn id="14" name="Y" dataDxfId="344"/>
    <tableColumn id="12" name="Locked?" dataDxfId="343"/>
    <tableColumn id="19" name="Polar R" dataDxfId="342"/>
    <tableColumn id="20" name="Polar Angle" dataDxfId="341"/>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40"/>
    <tableColumn id="28" name="Dynamic Filter" dataDxfId="339"/>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1"/>
    <tableColumn id="49" name="Custom Menu Item Text" dataDxfId="270"/>
    <tableColumn id="50" name="Custom Menu Item Action" dataDxfId="269"/>
    <tableColumn id="51" name="Tweeted Search Term?" dataDxfId="250"/>
    <tableColumn id="52" name="Vertex Group" dataDxfId="145">
      <calculatedColumnFormula>REPLACE(INDEX(GroupVertices[Group], MATCH(Vertices[[#This Row],[Vertex]],GroupVertices[Vertex],0)),1,1,"")</calculatedColumnFormula>
    </tableColumn>
    <tableColumn id="53" name="Top URLs in Tweet by Count" dataDxfId="144"/>
    <tableColumn id="54" name="Top URLs in Tweet by Salience" dataDxfId="143"/>
    <tableColumn id="55" name="Top Domains in Tweet by Count" dataDxfId="142"/>
    <tableColumn id="56" name="Top Domains in Tweet by Salience" dataDxfId="141"/>
    <tableColumn id="57" name="Top Hashtags in Tweet by Count" dataDxfId="140"/>
    <tableColumn id="58" name="Top Hashtags in Tweet by Salience" dataDxfId="139"/>
    <tableColumn id="59" name="Top Words in Tweet by Count" dataDxfId="138"/>
    <tableColumn id="60" name="Top Words in Tweet by Salience" dataDxfId="137"/>
    <tableColumn id="61" name="Top Word Pairs in Tweet by Count" dataDxfId="136"/>
    <tableColumn id="62" name="Top Word Pairs in Tweet by Salience" dataDxfId="106"/>
    <tableColumn id="63" name="Sentiment List #1: Positive Word Count" dataDxfId="105"/>
    <tableColumn id="64" name="Sentiment List #1: Positive Word Percentage (%)" dataDxfId="104"/>
    <tableColumn id="65" name="Sentiment List #2: Negative Word Count" dataDxfId="103"/>
    <tableColumn id="66" name="Sentiment List #2: Negative Word Percentage (%)" dataDxfId="102"/>
    <tableColumn id="67" name="Sentiment List #3: Angry/Violent Word Count" dataDxfId="101"/>
    <tableColumn id="68" name="Sentiment List #3: Angry/Violent Word Percentage (%)" dataDxfId="100"/>
    <tableColumn id="69" name="Non-categorized Word Count" dataDxfId="99"/>
    <tableColumn id="70" name="Non-categorized Word Percentage (%)" dataDxfId="98"/>
    <tableColumn id="71" name="Vertex Content Word Count" dataDxfId="97"/>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83" totalsRowShown="0" headerRowDxfId="263" dataDxfId="262">
  <autoFilter ref="A1:L383"/>
  <tableColumns count="12">
    <tableColumn id="1" name="Word 1" dataDxfId="128"/>
    <tableColumn id="2" name="Word 2" dataDxfId="127"/>
    <tableColumn id="3" name="Count" dataDxfId="126"/>
    <tableColumn id="4" name="Salience" dataDxfId="125"/>
    <tableColumn id="5" name="Mutual Information" dataDxfId="124"/>
    <tableColumn id="6" name="Group" dataDxfId="123"/>
    <tableColumn id="7" name="Word1 on Sentiment List #1: Positive" dataDxfId="122"/>
    <tableColumn id="8" name="Word1 on Sentiment List #2: Negative" dataDxfId="121"/>
    <tableColumn id="9" name="Word1 on Sentiment List #3: Angry/Violent" dataDxfId="120"/>
    <tableColumn id="10" name="Word2 on Sentiment List #1: Positive" dataDxfId="119"/>
    <tableColumn id="11" name="Word2 on Sentiment List #2: Negative" dataDxfId="118"/>
    <tableColumn id="12" name="Word2 on Sentiment List #3: Angry/Violent" dataDxfId="117"/>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261" dataDxfId="260">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259" dataDxfId="258">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4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24.xml><?xml version="1.0" encoding="utf-8"?>
<table xmlns="http://schemas.openxmlformats.org/spreadsheetml/2006/main" id="44" name="Edges45" displayName="Edges45"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MATCH(Edges45[[#This Row],[Vertex 1]],GroupVertices[Vertex],0)),1,1,"")</calculatedColumnFormula>
    </tableColumn>
    <tableColumn id="57" name="Vertex 2 Group" dataDxfId="9">
      <calculatedColumnFormula>REPLACE(INDEX(GroupVertices[Group], MATCH(Edges45[[#This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86">
  <autoFilter ref="A2:AO5"/>
  <tableColumns count="41">
    <tableColumn id="1" name="Group" dataDxfId="257"/>
    <tableColumn id="2" name="Vertex Color" dataDxfId="256"/>
    <tableColumn id="3" name="Vertex Shape" dataDxfId="254"/>
    <tableColumn id="22" name="Visibility" dataDxfId="255"/>
    <tableColumn id="4" name="Collapsed?"/>
    <tableColumn id="18" name="Label" dataDxfId="385"/>
    <tableColumn id="20" name="Collapsed X"/>
    <tableColumn id="21" name="Collapsed Y"/>
    <tableColumn id="6" name="ID" dataDxfId="384"/>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223"/>
    <tableColumn id="23" name="Top URLs in Tweet" dataDxfId="212"/>
    <tableColumn id="26" name="Top Domains in Tweet" dataDxfId="201"/>
    <tableColumn id="27" name="Top Hashtags in Tweet" dataDxfId="190"/>
    <tableColumn id="28" name="Top Words in Tweet" dataDxfId="179"/>
    <tableColumn id="29" name="Top Word Pairs in Tweet" dataDxfId="158"/>
    <tableColumn id="30" name="Top Replied-To in Tweet" dataDxfId="157"/>
    <tableColumn id="31" name="Top Mentioned in Tweet" dataDxfId="146"/>
    <tableColumn id="32" name="Top Tweeters" dataDxfId="96"/>
    <tableColumn id="33" name="Sentiment List #1: Positive Word Count" dataDxfId="95"/>
    <tableColumn id="34" name="Sentiment List #1: Positive Word Percentage (%)" dataDxfId="94"/>
    <tableColumn id="35" name="Sentiment List #2: Negative Word Count" dataDxfId="93"/>
    <tableColumn id="36" name="Sentiment List #2: Negative Word Percentage (%)" dataDxfId="92"/>
    <tableColumn id="37" name="Sentiment List #3: Angry/Violent Word Count" dataDxfId="91"/>
    <tableColumn id="38" name="Sentiment List #3: Angry/Violent Word Percentage (%)" dataDxfId="90"/>
    <tableColumn id="39" name="Non-categorized Word Count" dataDxfId="89"/>
    <tableColumn id="40" name="Non-categorized Word Percentage (%)" dataDxfId="88"/>
    <tableColumn id="41" name="Group Content Word Count" dataDxfId="8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83" dataDxfId="382">
  <autoFilter ref="A1:C24"/>
  <tableColumns count="3">
    <tableColumn id="1" name="Group" dataDxfId="253"/>
    <tableColumn id="2" name="Vertex" dataDxfId="252"/>
    <tableColumn id="3" name="Vertex ID" dataDxfId="2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5" totalsRowShown="0">
  <autoFilter ref="A1:B45"/>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81"/>
    <tableColumn id="2" name="Degree Frequency" dataDxfId="380">
      <calculatedColumnFormula>COUNTIF(Vertices[Degree], "&gt;= " &amp; D2) - COUNTIF(Vertices[Degree], "&gt;=" &amp; D3)</calculatedColumnFormula>
    </tableColumn>
    <tableColumn id="3" name="In-Degree Bin" dataDxfId="379"/>
    <tableColumn id="4" name="In-Degree Frequency" dataDxfId="378">
      <calculatedColumnFormula>COUNTIF(Vertices[In-Degree], "&gt;= " &amp; F2) - COUNTIF(Vertices[In-Degree], "&gt;=" &amp; F3)</calculatedColumnFormula>
    </tableColumn>
    <tableColumn id="5" name="Out-Degree Bin" dataDxfId="377"/>
    <tableColumn id="6" name="Out-Degree Frequency" dataDxfId="376">
      <calculatedColumnFormula>COUNTIF(Vertices[Out-Degree], "&gt;= " &amp; H2) - COUNTIF(Vertices[Out-Degree], "&gt;=" &amp; H3)</calculatedColumnFormula>
    </tableColumn>
    <tableColumn id="7" name="Betweenness Centrality Bin" dataDxfId="375"/>
    <tableColumn id="8" name="Betweenness Centrality Frequency" dataDxfId="374">
      <calculatedColumnFormula>COUNTIF(Vertices[Betweenness Centrality], "&gt;= " &amp; J2) - COUNTIF(Vertices[Betweenness Centrality], "&gt;=" &amp; J3)</calculatedColumnFormula>
    </tableColumn>
    <tableColumn id="9" name="Closeness Centrality Bin" dataDxfId="373"/>
    <tableColumn id="10" name="Closeness Centrality Frequency" dataDxfId="372">
      <calculatedColumnFormula>COUNTIF(Vertices[Closeness Centrality], "&gt;= " &amp; L2) - COUNTIF(Vertices[Closeness Centrality], "&gt;=" &amp; L3)</calculatedColumnFormula>
    </tableColumn>
    <tableColumn id="11" name="Eigenvector Centrality Bin" dataDxfId="371"/>
    <tableColumn id="12" name="Eigenvector Centrality Frequency" dataDxfId="370">
      <calculatedColumnFormula>COUNTIF(Vertices[Eigenvector Centrality], "&gt;= " &amp; N2) - COUNTIF(Vertices[Eigenvector Centrality], "&gt;=" &amp; N3)</calculatedColumnFormula>
    </tableColumn>
    <tableColumn id="18" name="PageRank Bin" dataDxfId="369"/>
    <tableColumn id="17" name="PageRank Frequency" dataDxfId="368">
      <calculatedColumnFormula>COUNTIF(Vertices[Eigenvector Centrality], "&gt;= " &amp; P2) - COUNTIF(Vertices[Eigenvector Centrality], "&gt;=" &amp; P3)</calculatedColumnFormula>
    </tableColumn>
    <tableColumn id="13" name="Clustering Coefficient Bin" dataDxfId="367"/>
    <tableColumn id="14" name="Clustering Coefficient Frequency" dataDxfId="366">
      <calculatedColumnFormula>COUNTIF(Vertices[Clustering Coefficient], "&gt;= " &amp; R2) - COUNTIF(Vertices[Clustering Coefficient], "&gt;=" &amp; R3)</calculatedColumnFormula>
    </tableColumn>
    <tableColumn id="15" name="Dynamic Filter Bin" dataDxfId="365"/>
    <tableColumn id="16" name="Dynamic Filter Frequency" dataDxfId="36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6:B47" insertRow="1" totalsRowShown="0">
  <autoFilter ref="A46: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yemail.constantcontact.com/Greensboro-College-Offers-Adult-Classes-and-Certificate-Programs-Open-House-Nov--5.html?soid=1102192932236&amp;aid=KV8BNBDsh30" TargetMode="External" /><Relationship Id="rId2" Type="http://schemas.openxmlformats.org/officeDocument/2006/relationships/hyperlink" Target="https://myemail.constantcontact.com/Greensboro-College-Dean-Will-Speak-on-Financial-Independence-Oct--16.html?soid=1102192932236&amp;aid=pXI3Fby7E1U" TargetMode="External" /><Relationship Id="rId3" Type="http://schemas.openxmlformats.org/officeDocument/2006/relationships/hyperlink" Target="https://myemail.constantcontact.com/Greensboro-College-Dean-Will-Speak-on-Financial-Independence-Oct--16.html?soid=1102192932236&amp;aid=pXI3Fby7E1U" TargetMode="External" /><Relationship Id="rId4" Type="http://schemas.openxmlformats.org/officeDocument/2006/relationships/hyperlink" Target="https://www.newsobserver.com/news/local/education/article236247498.html" TargetMode="External" /><Relationship Id="rId5" Type="http://schemas.openxmlformats.org/officeDocument/2006/relationships/hyperlink" Target="https://www.greensboro.com/blogs/retail_therapy/n-c-a-t-pop-up-shop-opening-in-time/article_ba8b7f29-b318-5378-8e47-68b8b28021aa.html" TargetMode="External" /><Relationship Id="rId6" Type="http://schemas.openxmlformats.org/officeDocument/2006/relationships/hyperlink" Target="https://www.greensboro.com/blogs/the_syllabus/the-syllabus-your-college-campus-speakers-for-october-mid-oct/article_cda6c914-f98e-5f76-ad72-69204d214b2e.html" TargetMode="External" /><Relationship Id="rId7" Type="http://schemas.openxmlformats.org/officeDocument/2006/relationships/hyperlink" Target="https://www.newsobserver.com/news/local/education/article236247498.html" TargetMode="External" /><Relationship Id="rId8" Type="http://schemas.openxmlformats.org/officeDocument/2006/relationships/hyperlink" Target="https://www.greensboro.com/blogs/retail_therapy/n-c-a-t-pop-up-shop-opening-in-time/article_ba8b7f29-b318-5378-8e47-68b8b28021aa.html" TargetMode="External" /><Relationship Id="rId9" Type="http://schemas.openxmlformats.org/officeDocument/2006/relationships/hyperlink" Target="https://www.greensboro.com/blogs/the_syllabus/the-syllabus-your-college-campus-speakers-for-october-mid-oct/article_cda6c914-f98e-5f76-ad72-69204d214b2e.html" TargetMode="External" /><Relationship Id="rId10" Type="http://schemas.openxmlformats.org/officeDocument/2006/relationships/hyperlink" Target="https://www.greensboro.com/blogs/the_syllabus/the-syllabus-your-college-campus-speakers-for-october-mid-oct/article_cda6c914-f98e-5f76-ad72-69204d214b2e.html" TargetMode="External" /><Relationship Id="rId11" Type="http://schemas.openxmlformats.org/officeDocument/2006/relationships/hyperlink" Target="https://www.newsobserver.com/news/local/education/article236247498.html" TargetMode="External" /><Relationship Id="rId12" Type="http://schemas.openxmlformats.org/officeDocument/2006/relationships/hyperlink" Target="https://www.greensboro.com/blogs/retail_therapy/n-c-a-t-pop-up-shop-opening-in-time/article_ba8b7f29-b318-5378-8e47-68b8b28021aa.html" TargetMode="External" /><Relationship Id="rId13" Type="http://schemas.openxmlformats.org/officeDocument/2006/relationships/hyperlink" Target="https://www.greensboro.com/blogs/the_syllabus/the-syllabus-your-college-campus-speakers-for-october-mid-oct/article_cda6c914-f98e-5f76-ad72-69204d214b2e.html" TargetMode="External" /><Relationship Id="rId14" Type="http://schemas.openxmlformats.org/officeDocument/2006/relationships/hyperlink" Target="https://www.greensboro.com/blogs/the_syllabus/the-syllabus-your-college-campus-speakers-for-october-mid-oct/article_cda6c914-f98e-5f76-ad72-69204d214b2e.html" TargetMode="External" /><Relationship Id="rId15" Type="http://schemas.openxmlformats.org/officeDocument/2006/relationships/hyperlink" Target="https://www.newsobserver.com/news/local/education/article236247498.html" TargetMode="External" /><Relationship Id="rId16" Type="http://schemas.openxmlformats.org/officeDocument/2006/relationships/hyperlink" Target="https://www.greensboro.com/blogs/retail_therapy/n-c-a-t-pop-up-shop-opening-in-time/article_ba8b7f29-b318-5378-8e47-68b8b28021aa.html" TargetMode="External" /><Relationship Id="rId17" Type="http://schemas.openxmlformats.org/officeDocument/2006/relationships/hyperlink" Target="https://www.greensboro.com/blogs/the_syllabus/the-syllabus-your-college-campus-speakers-for-october-mid-oct/article_cda6c914-f98e-5f76-ad72-69204d214b2e.html" TargetMode="External" /><Relationship Id="rId18" Type="http://schemas.openxmlformats.org/officeDocument/2006/relationships/hyperlink" Target="https://www.greensboro.com/blogs/the_syllabus/the-syllabus-your-college-campus-speakers-for-october-mid-oct/article_cda6c914-f98e-5f76-ad72-69204d214b2e.html" TargetMode="External" /><Relationship Id="rId19" Type="http://schemas.openxmlformats.org/officeDocument/2006/relationships/hyperlink" Target="https://www.newsobserver.com/news/local/education/article236247498.html" TargetMode="External" /><Relationship Id="rId20" Type="http://schemas.openxmlformats.org/officeDocument/2006/relationships/hyperlink" Target="https://www.greensboro.com/blogs/retail_therapy/n-c-a-t-pop-up-shop-opening-in-time/article_ba8b7f29-b318-5378-8e47-68b8b28021aa.html" TargetMode="External" /><Relationship Id="rId21" Type="http://schemas.openxmlformats.org/officeDocument/2006/relationships/hyperlink" Target="https://www.greensboro.com/blogs/the_syllabus/the-syllabus-your-college-campus-speakers-for-october-mid-oct/article_cda6c914-f98e-5f76-ad72-69204d214b2e.html" TargetMode="External" /><Relationship Id="rId22" Type="http://schemas.openxmlformats.org/officeDocument/2006/relationships/hyperlink" Target="https://www.greensboro.com/blogs/the_syllabus/the-syllabus-your-college-campus-speakers-for-october-mid-oct/article_cda6c914-f98e-5f76-ad72-69204d214b2e.html" TargetMode="External" /><Relationship Id="rId23" Type="http://schemas.openxmlformats.org/officeDocument/2006/relationships/hyperlink" Target="https://www.newsobserver.com/news/local/education/article236247498.html" TargetMode="External" /><Relationship Id="rId24" Type="http://schemas.openxmlformats.org/officeDocument/2006/relationships/hyperlink" Target="https://www.greensboro.com/blogs/retail_therapy/n-c-a-t-pop-up-shop-opening-in-time/article_ba8b7f29-b318-5378-8e47-68b8b28021aa.html" TargetMode="External" /><Relationship Id="rId25" Type="http://schemas.openxmlformats.org/officeDocument/2006/relationships/hyperlink" Target="https://thehill.com/homenews/house/466264-maloney-to-serve-as-acting-oversight-chairwoman-after-cummingss-death" TargetMode="External" /><Relationship Id="rId26" Type="http://schemas.openxmlformats.org/officeDocument/2006/relationships/hyperlink" Target="https://twitter.com/gcpridebaseball/status/1185662329754673152" TargetMode="External" /><Relationship Id="rId27" Type="http://schemas.openxmlformats.org/officeDocument/2006/relationships/hyperlink" Target="https://twitter.com/gcpridebaseball/status/1185662329754673152" TargetMode="External" /><Relationship Id="rId28" Type="http://schemas.openxmlformats.org/officeDocument/2006/relationships/hyperlink" Target="https://myemail.constantcontact.com/Greensboro-College-Dean-Will-Speak-on-Financial-Independence-Oct--16.html?soid=1102192932236&amp;aid=pXI3Fby7E1U" TargetMode="External" /><Relationship Id="rId29" Type="http://schemas.openxmlformats.org/officeDocument/2006/relationships/hyperlink" Target="https://twitter.com/gcpridebaseball/status/1185662329754673152" TargetMode="External" /><Relationship Id="rId30" Type="http://schemas.openxmlformats.org/officeDocument/2006/relationships/hyperlink" Target="https://myemail.constantcontact.com/Greensboro-College-Dean-Will-Speak-on-Financial-Independence-Oct--16.html?soid=1102192932236&amp;aid=pXI3Fby7E1U" TargetMode="External" /><Relationship Id="rId31" Type="http://schemas.openxmlformats.org/officeDocument/2006/relationships/hyperlink" Target="https://myemail.constantcontact.com/Greensboro-College-Postpones-Fall-Brass-and-Woodwind-Ensembles-Concert-Until-Nov--5.html?soid=1102192932236&amp;aid=jiWJlFB2eoI" TargetMode="External" /><Relationship Id="rId32" Type="http://schemas.openxmlformats.org/officeDocument/2006/relationships/hyperlink" Target="https://myemail.constantcontact.com/Greensboro-College-Alumna-Becomes-Acting-Chair-of-U-S--House-Oversight-Committee.html?soid=1102192932236&amp;aid=pw9MNFp48Vc" TargetMode="External" /><Relationship Id="rId33" Type="http://schemas.openxmlformats.org/officeDocument/2006/relationships/hyperlink" Target="https://myemail.constantcontact.com/Greensboro-College-Certification-Programs-Will-Offer-Open-House-Nov--5.html?soid=1102192932236&amp;aid=CqtRzhO6I6g" TargetMode="External" /><Relationship Id="rId34" Type="http://schemas.openxmlformats.org/officeDocument/2006/relationships/hyperlink" Target="https://myemail.constantcontact.com/Greensboro-College-Will-Hold-Saturday-Admissions-Information-Sessions-Nov--2--16.html?soid=1102192932236&amp;aid=uAqyZ7KYqiI" TargetMode="External" /><Relationship Id="rId35" Type="http://schemas.openxmlformats.org/officeDocument/2006/relationships/hyperlink" Target="https://myemail.constantcontact.com/Business-Leader-Stan-Banks-Will-Address-Greensboro-College-s-Leadership-Fitness-Class-on-Goals-Oct--23.html?soid=1102192932236&amp;aid=6PB4b2RD3dw" TargetMode="External" /><Relationship Id="rId36" Type="http://schemas.openxmlformats.org/officeDocument/2006/relationships/hyperlink" Target="https://myemail.constantcontact.com/Greensboro-College-Dean-Will-Speak-on-Financial-Independence-Oct--16.html?soid=1102192932236&amp;aid=pXI3Fby7E1U" TargetMode="External" /><Relationship Id="rId37" Type="http://schemas.openxmlformats.org/officeDocument/2006/relationships/hyperlink" Target="https://myemail.constantcontact.com/Greensboro-College-Presents-Fall-Brass-and-Woodwind-Ensemble-Concert-Oct--22.html?soid=1102192932236&amp;aid=88MwIYMW8RM" TargetMode="External" /><Relationship Id="rId38" Type="http://schemas.openxmlformats.org/officeDocument/2006/relationships/hyperlink" Target="https://myemail.constantcontact.com/UPDATE--Greensboro-College-Will-Host-Guest-Lecturer-on-Retaining-College-Students.html?soid=1102192932236&amp;aid=I2nNj8df6sM" TargetMode="External" /><Relationship Id="rId39" Type="http://schemas.openxmlformats.org/officeDocument/2006/relationships/hyperlink" Target="https://myemail.constantcontact.com/Greensboro-College-Presents-Fall-Choral-Concert-Oct--20.html?soid=1102192932236&amp;aid=SRfMirIalSk" TargetMode="External" /><Relationship Id="rId40" Type="http://schemas.openxmlformats.org/officeDocument/2006/relationships/hyperlink" Target="https://myemail.constantcontact.com/Two-Greensboro-College-Students-are-High-on-the-Leader-Board-of-a-Global-Business-Simulation.html?soid=1102192932236&amp;aid=RfsW6kwGeJk" TargetMode="External" /><Relationship Id="rId41" Type="http://schemas.openxmlformats.org/officeDocument/2006/relationships/hyperlink" Target="https://myemail.constantcontact.com/Greensboro-College-Theatre-Presents-Shakespeare-s--The-Winter-s-Tale--Oct--17-20.html?soid=1102192932236&amp;aid=ixdS1Jd_Q9k" TargetMode="External" /><Relationship Id="rId42" Type="http://schemas.openxmlformats.org/officeDocument/2006/relationships/hyperlink" Target="https://myemail.constantcontact.com/Greensboro-College-Presents-Fall-Choral-Concert-Oct--20.html?soid=1102192932236&amp;aid=SRfMirIalSk" TargetMode="External" /><Relationship Id="rId43" Type="http://schemas.openxmlformats.org/officeDocument/2006/relationships/hyperlink" Target="https://myemail.constantcontact.com/Greensboro-College-Presents-Fall-Brass-and-Woodwind-Ensemble-Concert-Oct--22.html?soid=1102192932236&amp;aid=88MwIYMW8RM" TargetMode="External" /><Relationship Id="rId44" Type="http://schemas.openxmlformats.org/officeDocument/2006/relationships/hyperlink" Target="https://myemail.constantcontact.com/UPDATE--Greensboro-College-Will-Host-Guest-Lecturer-on-Retaining-College-Students.html?soid=1102192932236&amp;aid=I2nNj8df6sM" TargetMode="External" /><Relationship Id="rId45" Type="http://schemas.openxmlformats.org/officeDocument/2006/relationships/hyperlink" Target="https://myemail.constantcontact.com/Greensboro-College-Theatre-Presents-Shakespeare-s--The-Winter-s-Tale--Oct--17-20.html?soid=1102192932236&amp;aid=ixdS1Jd_Q9k" TargetMode="External" /><Relationship Id="rId46" Type="http://schemas.openxmlformats.org/officeDocument/2006/relationships/hyperlink" Target="https://myemail.constantcontact.com/Greensboro-College-Presents-Fall-Brass-and-Woodwind-Ensemble-Concert-Oct--22.html?soid=1102192932236&amp;aid=88MwIYMW8RM" TargetMode="External" /><Relationship Id="rId47" Type="http://schemas.openxmlformats.org/officeDocument/2006/relationships/hyperlink" Target="https://myemail.constantcontact.com/Greensboro-College-Offers-Adult-Classes-and-Certificate-Programs-Open-House-Nov--5.html?soid=1102192932236&amp;aid=KV8BNBDsh30" TargetMode="External" /><Relationship Id="rId48" Type="http://schemas.openxmlformats.org/officeDocument/2006/relationships/hyperlink" Target="https://myemail.constantcontact.com/Greensboro-College-Will-Hold-Admissions-Open-House-Oct--19.html?soid=1102192932236&amp;aid=3RpgUTR13H8" TargetMode="External" /><Relationship Id="rId49" Type="http://schemas.openxmlformats.org/officeDocument/2006/relationships/hyperlink" Target="https://myemail.constantcontact.com/subject.html?soid=1102192932236&amp;aid=Uk085J8iDRI" TargetMode="External" /><Relationship Id="rId50" Type="http://schemas.openxmlformats.org/officeDocument/2006/relationships/hyperlink" Target="https://myemail.constantcontact.com/Attorney-Lee-Levinson-Will-Speak-at-Greensboro-College-Oct--2.html?soid=1102192932236&amp;aid=Hq7dU06OotA" TargetMode="External" /><Relationship Id="rId51" Type="http://schemas.openxmlformats.org/officeDocument/2006/relationships/hyperlink" Target="https://myemail.constantcontact.com/Greensboro-College-Art-Exhibit-by-James-Brooks-III-Opens-Oct--7.html?soid=1102192932236&amp;aid=xUVPXZKrHmw" TargetMode="External" /><Relationship Id="rId52" Type="http://schemas.openxmlformats.org/officeDocument/2006/relationships/hyperlink" Target="https://myemail.constantcontact.com/Greensboro-College-Offers-Admissions-Information-Sessions-Sept--21-and-28.html?soid=1102192932236&amp;aid=-G4VO4gFOV0" TargetMode="External" /><Relationship Id="rId53" Type="http://schemas.openxmlformats.org/officeDocument/2006/relationships/hyperlink" Target="https://myemail.constantcontact.com/Greensboro-College-Professor-Certified-as-John-Maxwell-Coach--Speaker-and-Trainer.html?soid=1102192932236&amp;aid=p88l1RaFTKQ" TargetMode="External" /><Relationship Id="rId54" Type="http://schemas.openxmlformats.org/officeDocument/2006/relationships/hyperlink" Target="https://myemail.constantcontact.com/Greensboro-College-Names-Asia-Hinton-Admissions-Counselor-Visit-Coordinator.html?soid=1102192932236&amp;aid=B7yCZQvl1eM" TargetMode="External" /><Relationship Id="rId55" Type="http://schemas.openxmlformats.org/officeDocument/2006/relationships/hyperlink" Target="https://myemail.constantcontact.com/Greensboro-College-Staffer-Will-Present-Paper-at-NCAHEAD-Conference-in-October.html?soid=1102192932236&amp;aid=jZOwMeLRJ9o" TargetMode="External" /><Relationship Id="rId56" Type="http://schemas.openxmlformats.org/officeDocument/2006/relationships/hyperlink" Target="https://myemail.constantcontact.com/Greensboro-College-Appoints-Faye-Simon-to-Mathematics-Faculty.html?soid=1102192932236&amp;aid=b1xi4Rw_e4s" TargetMode="External" /><Relationship Id="rId57" Type="http://schemas.openxmlformats.org/officeDocument/2006/relationships/hyperlink" Target="https://myemail.constantcontact.com/Greensboro-College-Names-Molly-Riddle-to-Education-Faculty.html?soid=1102192932236&amp;aid=KICghZBxP7M" TargetMode="External" /><Relationship Id="rId58" Type="http://schemas.openxmlformats.org/officeDocument/2006/relationships/hyperlink" Target="https://myemail.constantcontact.com/Greensboro-College-Appoints-Nasir-H--Assar-to-the-Business-Faculty.html?soid=1102192932236&amp;aid=ZbVf33e6TGQ" TargetMode="External" /><Relationship Id="rId59" Type="http://schemas.openxmlformats.org/officeDocument/2006/relationships/hyperlink" Target="https://myemail.constantcontact.com/Greensboro-College-Names-MaKayla-Humphreys--19-Admissions-Administrative-Assistant.html?soid=1102192932236&amp;aid=Z8570RAmYao" TargetMode="External" /><Relationship Id="rId60" Type="http://schemas.openxmlformats.org/officeDocument/2006/relationships/hyperlink" Target="https://myemail.constantcontact.com/Greensboro-College-Postpones-Fall-Brass-and-Woodwind-Ensembles-Concert-Until-Nov--5.html?soid=1102192932236&amp;aid=jiWJlFB2eoI" TargetMode="External" /><Relationship Id="rId61" Type="http://schemas.openxmlformats.org/officeDocument/2006/relationships/hyperlink" Target="https://myemail.constantcontact.com/Greensboro-College-Alumna-Becomes-Acting-Chair-of-U-S--House-Oversight-Committee.html?soid=1102192932236&amp;aid=pw9MNFp48Vc" TargetMode="External" /><Relationship Id="rId62" Type="http://schemas.openxmlformats.org/officeDocument/2006/relationships/hyperlink" Target="https://myemail.constantcontact.com/Greensboro-College-Certification-Programs-Will-Offer-Open-House-Nov--5.html?soid=1102192932236&amp;aid=CqtRzhO6I6g" TargetMode="External" /><Relationship Id="rId63" Type="http://schemas.openxmlformats.org/officeDocument/2006/relationships/hyperlink" Target="https://myemail.constantcontact.com/Greensboro-College-Will-Hold-Saturday-Admissions-Information-Sessions-Nov--2--16.html?soid=1102192932236&amp;aid=uAqyZ7KYqiI" TargetMode="External" /><Relationship Id="rId64" Type="http://schemas.openxmlformats.org/officeDocument/2006/relationships/hyperlink" Target="https://myemail.constantcontact.com/Business-Leader-Stan-Banks-Will-Address-Greensboro-College-s-Leadership-Fitness-Class-on-Goals-Oct--23.html?soid=1102192932236&amp;aid=6PB4b2RD3dw" TargetMode="External" /><Relationship Id="rId65" Type="http://schemas.openxmlformats.org/officeDocument/2006/relationships/hyperlink" Target="https://myemail.constantcontact.com/Greensboro-College-Dean-Will-Speak-on-Financial-Independence-Oct--16.html?soid=1102192932236&amp;aid=pXI3Fby7E1U" TargetMode="External" /><Relationship Id="rId66" Type="http://schemas.openxmlformats.org/officeDocument/2006/relationships/hyperlink" Target="https://myemail.constantcontact.com/Greensboro-College-Presents-Fall-Brass-and-Woodwind-Ensemble-Concert-Oct--22.html?soid=1102192932236&amp;aid=88MwIYMW8RM" TargetMode="External" /><Relationship Id="rId67" Type="http://schemas.openxmlformats.org/officeDocument/2006/relationships/hyperlink" Target="https://myemail.constantcontact.com/UPDATE--Greensboro-College-Will-Host-Guest-Lecturer-on-Retaining-College-Students.html?soid=1102192932236&amp;aid=I2nNj8df6sM" TargetMode="External" /><Relationship Id="rId68" Type="http://schemas.openxmlformats.org/officeDocument/2006/relationships/hyperlink" Target="https://myemail.constantcontact.com/Greensboro-College-Presents-Fall-Choral-Concert-Oct--20.html?soid=1102192932236&amp;aid=SRfMirIalSk" TargetMode="External" /><Relationship Id="rId69" Type="http://schemas.openxmlformats.org/officeDocument/2006/relationships/hyperlink" Target="https://myemail.constantcontact.com/Two-Greensboro-College-Students-are-High-on-the-Leader-Board-of-a-Global-Business-Simulation.html?soid=1102192932236&amp;aid=RfsW6kwGeJk" TargetMode="External" /><Relationship Id="rId70" Type="http://schemas.openxmlformats.org/officeDocument/2006/relationships/hyperlink" Target="https://myemail.constantcontact.com/Greensboro-College-Theatre-Presents-Shakespeare-s--The-Winter-s-Tale--Oct--17-20.html?soid=1102192932236&amp;aid=ixdS1Jd_Q9k" TargetMode="External" /><Relationship Id="rId71" Type="http://schemas.openxmlformats.org/officeDocument/2006/relationships/hyperlink" Target="https://myemail.constantcontact.com/Greensboro-College-Presents-Fall-Choral-Concert-Oct--20.html?soid=1102192932236&amp;aid=SRfMirIalSk" TargetMode="External" /><Relationship Id="rId72" Type="http://schemas.openxmlformats.org/officeDocument/2006/relationships/hyperlink" Target="https://myemail.constantcontact.com/Greensboro-College-Presents-Fall-Brass-and-Woodwind-Ensemble-Concert-Oct--22.html?soid=1102192932236&amp;aid=88MwIYMW8RM" TargetMode="External" /><Relationship Id="rId73" Type="http://schemas.openxmlformats.org/officeDocument/2006/relationships/hyperlink" Target="https://myemail.constantcontact.com/UPDATE--Greensboro-College-Will-Host-Guest-Lecturer-on-Retaining-College-Students.html?soid=1102192932236&amp;aid=I2nNj8df6sM" TargetMode="External" /><Relationship Id="rId74" Type="http://schemas.openxmlformats.org/officeDocument/2006/relationships/hyperlink" Target="https://myemail.constantcontact.com/Greensboro-College-Theatre-Presents-Shakespeare-s--The-Winter-s-Tale--Oct--17-20.html?soid=1102192932236&amp;aid=ixdS1Jd_Q9k" TargetMode="External" /><Relationship Id="rId75" Type="http://schemas.openxmlformats.org/officeDocument/2006/relationships/hyperlink" Target="https://myemail.constantcontact.com/Greensboro-College-Presents-Fall-Brass-and-Woodwind-Ensemble-Concert-Oct--22.html?soid=1102192932236&amp;aid=88MwIYMW8RM" TargetMode="External" /><Relationship Id="rId76" Type="http://schemas.openxmlformats.org/officeDocument/2006/relationships/hyperlink" Target="https://myemail.constantcontact.com/Greensboro-College-Offers-Adult-Classes-and-Certificate-Programs-Open-House-Nov--5.html?soid=1102192932236&amp;aid=KV8BNBDsh30" TargetMode="External" /><Relationship Id="rId77" Type="http://schemas.openxmlformats.org/officeDocument/2006/relationships/hyperlink" Target="https://myemail.constantcontact.com/Greensboro-College-Will-Hold-Admissions-Open-House-Oct--19.html?soid=1102192932236&amp;aid=3RpgUTR13H8" TargetMode="External" /><Relationship Id="rId78" Type="http://schemas.openxmlformats.org/officeDocument/2006/relationships/hyperlink" Target="https://myemail.constantcontact.com/subject.html?soid=1102192932236&amp;aid=Uk085J8iDRI" TargetMode="External" /><Relationship Id="rId79" Type="http://schemas.openxmlformats.org/officeDocument/2006/relationships/hyperlink" Target="https://myemail.constantcontact.com/Attorney-Lee-Levinson-Will-Speak-at-Greensboro-College-Oct--2.html?soid=1102192932236&amp;aid=Hq7dU06OotA" TargetMode="External" /><Relationship Id="rId80" Type="http://schemas.openxmlformats.org/officeDocument/2006/relationships/hyperlink" Target="https://myemail.constantcontact.com/Greensboro-College-Art-Exhibit-by-James-Brooks-III-Opens-Oct--7.html?soid=1102192932236&amp;aid=xUVPXZKrHmw" TargetMode="External" /><Relationship Id="rId81" Type="http://schemas.openxmlformats.org/officeDocument/2006/relationships/hyperlink" Target="https://myemail.constantcontact.com/Greensboro-College-Offers-Admissions-Information-Sessions-Sept--21-and-28.html?soid=1102192932236&amp;aid=-G4VO4gFOV0" TargetMode="External" /><Relationship Id="rId82" Type="http://schemas.openxmlformats.org/officeDocument/2006/relationships/hyperlink" Target="https://myemail.constantcontact.com/Greensboro-College-Professor-Certified-as-John-Maxwell-Coach--Speaker-and-Trainer.html?soid=1102192932236&amp;aid=p88l1RaFTKQ" TargetMode="External" /><Relationship Id="rId83" Type="http://schemas.openxmlformats.org/officeDocument/2006/relationships/hyperlink" Target="https://myemail.constantcontact.com/Greensboro-College-Names-Asia-Hinton-Admissions-Counselor-Visit-Coordinator.html?soid=1102192932236&amp;aid=B7yCZQvl1eM" TargetMode="External" /><Relationship Id="rId84" Type="http://schemas.openxmlformats.org/officeDocument/2006/relationships/hyperlink" Target="https://myemail.constantcontact.com/Greensboro-College-Staffer-Will-Present-Paper-at-NCAHEAD-Conference-in-October.html?soid=1102192932236&amp;aid=jZOwMeLRJ9o" TargetMode="External" /><Relationship Id="rId85" Type="http://schemas.openxmlformats.org/officeDocument/2006/relationships/hyperlink" Target="https://myemail.constantcontact.com/Greensboro-College-Appoints-Faye-Simon-to-Mathematics-Faculty.html?soid=1102192932236&amp;aid=b1xi4Rw_e4s" TargetMode="External" /><Relationship Id="rId86" Type="http://schemas.openxmlformats.org/officeDocument/2006/relationships/hyperlink" Target="https://myemail.constantcontact.com/Greensboro-College-Names-Molly-Riddle-to-Education-Faculty.html?soid=1102192932236&amp;aid=KICghZBxP7M" TargetMode="External" /><Relationship Id="rId87" Type="http://schemas.openxmlformats.org/officeDocument/2006/relationships/hyperlink" Target="https://myemail.constantcontact.com/Greensboro-College-Appoints-Nasir-H--Assar-to-the-Business-Faculty.html?soid=1102192932236&amp;aid=ZbVf33e6TGQ" TargetMode="External" /><Relationship Id="rId88" Type="http://schemas.openxmlformats.org/officeDocument/2006/relationships/hyperlink" Target="https://myemail.constantcontact.com/Greensboro-College-Names-MaKayla-Humphreys--19-Admissions-Administrative-Assistant.html?soid=1102192932236&amp;aid=Z8570RAmYao" TargetMode="External" /><Relationship Id="rId89" Type="http://schemas.openxmlformats.org/officeDocument/2006/relationships/hyperlink" Target="https://pbs.twimg.com/media/EGmVnKYX0AEWq1G.jpg" TargetMode="External" /><Relationship Id="rId90" Type="http://schemas.openxmlformats.org/officeDocument/2006/relationships/hyperlink" Target="https://pbs.twimg.com/ext_tw_video_thumb/1183903113658458116/pu/img/P3t_QwgSaffQFOu3.jpg" TargetMode="External" /><Relationship Id="rId91" Type="http://schemas.openxmlformats.org/officeDocument/2006/relationships/hyperlink" Target="https://pbs.twimg.com/media/EG7ZBpbXYAEQGhz.jpg" TargetMode="External" /><Relationship Id="rId92" Type="http://schemas.openxmlformats.org/officeDocument/2006/relationships/hyperlink" Target="https://pbs.twimg.com/media/EGmVnKYX0AEWq1G.jpg" TargetMode="External" /><Relationship Id="rId93" Type="http://schemas.openxmlformats.org/officeDocument/2006/relationships/hyperlink" Target="https://pbs.twimg.com/media/EGmVnKYX0AEWq1G.jpg" TargetMode="External" /><Relationship Id="rId94" Type="http://schemas.openxmlformats.org/officeDocument/2006/relationships/hyperlink" Target="https://pbs.twimg.com/media/EHLiUDmXUAEj-Z3.png" TargetMode="External" /><Relationship Id="rId95" Type="http://schemas.openxmlformats.org/officeDocument/2006/relationships/hyperlink" Target="https://pbs.twimg.com/media/EHLFFC9WkAEW1J8.jpg" TargetMode="External" /><Relationship Id="rId96" Type="http://schemas.openxmlformats.org/officeDocument/2006/relationships/hyperlink" Target="https://pbs.twimg.com/media/EHFuFuoW4AAGKy2.png" TargetMode="External" /><Relationship Id="rId97" Type="http://schemas.openxmlformats.org/officeDocument/2006/relationships/hyperlink" Target="https://pbs.twimg.com/media/EHFpceOWoAApkeK.png" TargetMode="External" /><Relationship Id="rId98" Type="http://schemas.openxmlformats.org/officeDocument/2006/relationships/hyperlink" Target="https://pbs.twimg.com/media/EHFg85FW4AIRko4.png" TargetMode="External" /><Relationship Id="rId99" Type="http://schemas.openxmlformats.org/officeDocument/2006/relationships/hyperlink" Target="https://pbs.twimg.com/media/EG7ZBpbXYAEQGhz.jpg" TargetMode="External" /><Relationship Id="rId100" Type="http://schemas.openxmlformats.org/officeDocument/2006/relationships/hyperlink" Target="https://pbs.twimg.com/media/EGbHEsQWoAIV_IK.jpg" TargetMode="External" /><Relationship Id="rId101" Type="http://schemas.openxmlformats.org/officeDocument/2006/relationships/hyperlink" Target="https://pbs.twimg.com/media/EGWql8aX0AA8aIn.png" TargetMode="External" /><Relationship Id="rId102" Type="http://schemas.openxmlformats.org/officeDocument/2006/relationships/hyperlink" Target="https://pbs.twimg.com/media/EGbDVc9W4AAHAjF.png" TargetMode="External" /><Relationship Id="rId103" Type="http://schemas.openxmlformats.org/officeDocument/2006/relationships/hyperlink" Target="https://pbs.twimg.com/media/EGTHWoKXYAAiSyT.png" TargetMode="External" /><Relationship Id="rId104" Type="http://schemas.openxmlformats.org/officeDocument/2006/relationships/hyperlink" Target="https://pbs.twimg.com/media/EGQ4bAfW4AAn67h.jpg" TargetMode="External" /><Relationship Id="rId105" Type="http://schemas.openxmlformats.org/officeDocument/2006/relationships/hyperlink" Target="https://pbs.twimg.com/media/EGNC7MiXUAAlDka.png" TargetMode="External" /><Relationship Id="rId106" Type="http://schemas.openxmlformats.org/officeDocument/2006/relationships/hyperlink" Target="https://pbs.twimg.com/media/EGNCZusWwAAFCJg.jpg" TargetMode="External" /><Relationship Id="rId107" Type="http://schemas.openxmlformats.org/officeDocument/2006/relationships/hyperlink" Target="https://pbs.twimg.com/media/EGH501tXYAIDT3M.png" TargetMode="External" /><Relationship Id="rId108" Type="http://schemas.openxmlformats.org/officeDocument/2006/relationships/hyperlink" Target="https://pbs.twimg.com/media/EGCwlJSW4AEt2fd.jpg" TargetMode="External" /><Relationship Id="rId109" Type="http://schemas.openxmlformats.org/officeDocument/2006/relationships/hyperlink" Target="https://pbs.twimg.com/media/EF4WXTDWoAIUPv9.jpg" TargetMode="External" /><Relationship Id="rId110" Type="http://schemas.openxmlformats.org/officeDocument/2006/relationships/hyperlink" Target="https://pbs.twimg.com/media/EF4CWWWX0AAAwzF.png" TargetMode="External" /><Relationship Id="rId111" Type="http://schemas.openxmlformats.org/officeDocument/2006/relationships/hyperlink" Target="https://pbs.twimg.com/media/EFzYQPcXUAUz8ip.png" TargetMode="External" /><Relationship Id="rId112" Type="http://schemas.openxmlformats.org/officeDocument/2006/relationships/hyperlink" Target="https://pbs.twimg.com/media/EFy3bQwWoAI0uFm.png" TargetMode="External" /><Relationship Id="rId113" Type="http://schemas.openxmlformats.org/officeDocument/2006/relationships/hyperlink" Target="https://pbs.twimg.com/media/EFfhCrxXYAMjeS1.png" TargetMode="External" /><Relationship Id="rId114" Type="http://schemas.openxmlformats.org/officeDocument/2006/relationships/hyperlink" Target="https://pbs.twimg.com/media/EFUNFqbXoAA5wmO.jpg" TargetMode="External" /><Relationship Id="rId115" Type="http://schemas.openxmlformats.org/officeDocument/2006/relationships/hyperlink" Target="https://pbs.twimg.com/media/EEQG88lXsAUrOdg.jpg" TargetMode="External" /><Relationship Id="rId116" Type="http://schemas.openxmlformats.org/officeDocument/2006/relationships/hyperlink" Target="https://pbs.twimg.com/media/EDyQ0SuXsAEtVqm.jpg" TargetMode="External" /><Relationship Id="rId117" Type="http://schemas.openxmlformats.org/officeDocument/2006/relationships/hyperlink" Target="https://pbs.twimg.com/media/EC6xjWYWkAEcm2t.jpg" TargetMode="External" /><Relationship Id="rId118" Type="http://schemas.openxmlformats.org/officeDocument/2006/relationships/hyperlink" Target="https://pbs.twimg.com/media/ECb1tZ-W4AIR8ju.jpg" TargetMode="External" /><Relationship Id="rId119" Type="http://schemas.openxmlformats.org/officeDocument/2006/relationships/hyperlink" Target="https://pbs.twimg.com/media/ECBYQn5WsAIioQJ.jpg" TargetMode="External" /><Relationship Id="rId120" Type="http://schemas.openxmlformats.org/officeDocument/2006/relationships/hyperlink" Target="https://pbs.twimg.com/media/EB8x7XJXsAIEEkr.jpg" TargetMode="External" /><Relationship Id="rId121" Type="http://schemas.openxmlformats.org/officeDocument/2006/relationships/hyperlink" Target="https://pbs.twimg.com/media/EB3ENowW4AElE-I.jpg" TargetMode="External" /><Relationship Id="rId122" Type="http://schemas.openxmlformats.org/officeDocument/2006/relationships/hyperlink" Target="https://pbs.twimg.com/media/EBeD96SWsAEEz1U.jpg" TargetMode="External" /><Relationship Id="rId123" Type="http://schemas.openxmlformats.org/officeDocument/2006/relationships/hyperlink" Target="https://pbs.twimg.com/media/EHFuFuoW4AAGKy2.png" TargetMode="External" /><Relationship Id="rId124" Type="http://schemas.openxmlformats.org/officeDocument/2006/relationships/hyperlink" Target="https://pbs.twimg.com/media/EG7ZBpbXYAEQGhz.jpg" TargetMode="External" /><Relationship Id="rId125" Type="http://schemas.openxmlformats.org/officeDocument/2006/relationships/hyperlink" Target="https://pbs.twimg.com/media/EGbHEsQWoAIV_IK.jpg" TargetMode="External" /><Relationship Id="rId126" Type="http://schemas.openxmlformats.org/officeDocument/2006/relationships/hyperlink" Target="https://pbs.twimg.com/media/EGbDVc9W4AAHAjF.png" TargetMode="External" /><Relationship Id="rId127" Type="http://schemas.openxmlformats.org/officeDocument/2006/relationships/hyperlink" Target="https://pbs.twimg.com/media/EGNC7MiXUAAlDka.png" TargetMode="External" /><Relationship Id="rId128" Type="http://schemas.openxmlformats.org/officeDocument/2006/relationships/hyperlink" Target="https://pbs.twimg.com/media/EGNCZusWwAAFCJg.jpg" TargetMode="External" /><Relationship Id="rId129" Type="http://schemas.openxmlformats.org/officeDocument/2006/relationships/hyperlink" Target="https://pbs.twimg.com/media/EF4WXTDWoAIUPv9.jpg" TargetMode="External" /><Relationship Id="rId130" Type="http://schemas.openxmlformats.org/officeDocument/2006/relationships/hyperlink" Target="https://pbs.twimg.com/media/EFzYQPcXUAUz8ip.png" TargetMode="External" /><Relationship Id="rId131" Type="http://schemas.openxmlformats.org/officeDocument/2006/relationships/hyperlink" Target="https://pbs.twimg.com/media/EFy3bQwWoAI0uFm.png" TargetMode="External" /><Relationship Id="rId132" Type="http://schemas.openxmlformats.org/officeDocument/2006/relationships/hyperlink" Target="https://pbs.twimg.com/media/EFfhCrxXYAMjeS1.png" TargetMode="External" /><Relationship Id="rId133" Type="http://schemas.openxmlformats.org/officeDocument/2006/relationships/hyperlink" Target="https://pbs.twimg.com/media/EFUNFqbXoAA5wmO.jpg" TargetMode="External" /><Relationship Id="rId134" Type="http://schemas.openxmlformats.org/officeDocument/2006/relationships/hyperlink" Target="https://pbs.twimg.com/media/EEQG88lXsAUrOdg.jpg" TargetMode="External" /><Relationship Id="rId135" Type="http://schemas.openxmlformats.org/officeDocument/2006/relationships/hyperlink" Target="https://pbs.twimg.com/media/EC6xjWYWkAEcm2t.jpg" TargetMode="External" /><Relationship Id="rId136" Type="http://schemas.openxmlformats.org/officeDocument/2006/relationships/hyperlink" Target="https://pbs.twimg.com/media/ECb1tZ-W4AIR8ju.jpg" TargetMode="External" /><Relationship Id="rId137" Type="http://schemas.openxmlformats.org/officeDocument/2006/relationships/hyperlink" Target="https://pbs.twimg.com/media/ECBYQn5WsAIioQJ.jpg" TargetMode="External" /><Relationship Id="rId138" Type="http://schemas.openxmlformats.org/officeDocument/2006/relationships/hyperlink" Target="https://pbs.twimg.com/media/EB8x7XJXsAIEEkr.jpg" TargetMode="External" /><Relationship Id="rId139" Type="http://schemas.openxmlformats.org/officeDocument/2006/relationships/hyperlink" Target="https://pbs.twimg.com/media/EB3ENowW4AElE-I.jpg" TargetMode="External" /><Relationship Id="rId140" Type="http://schemas.openxmlformats.org/officeDocument/2006/relationships/hyperlink" Target="http://pbs.twimg.com/profile_images/1165047289532112897/UcNAoJAD_normal.jpg" TargetMode="External" /><Relationship Id="rId141" Type="http://schemas.openxmlformats.org/officeDocument/2006/relationships/hyperlink" Target="https://pbs.twimg.com/media/EGmVnKYX0AEWq1G.jpg" TargetMode="External" /><Relationship Id="rId142" Type="http://schemas.openxmlformats.org/officeDocument/2006/relationships/hyperlink" Target="https://pbs.twimg.com/ext_tw_video_thumb/1183903113658458116/pu/img/P3t_QwgSaffQFOu3.jpg" TargetMode="External" /><Relationship Id="rId143" Type="http://schemas.openxmlformats.org/officeDocument/2006/relationships/hyperlink" Target="https://pbs.twimg.com/media/EG7ZBpbXYAEQGhz.jpg" TargetMode="External" /><Relationship Id="rId144" Type="http://schemas.openxmlformats.org/officeDocument/2006/relationships/hyperlink" Target="http://pbs.twimg.com/profile_images/858272506096037888/03Ng4CE-_normal.jpg" TargetMode="External" /><Relationship Id="rId145" Type="http://schemas.openxmlformats.org/officeDocument/2006/relationships/hyperlink" Target="http://pbs.twimg.com/profile_images/858272506096037888/03Ng4CE-_normal.jpg" TargetMode="External" /><Relationship Id="rId146" Type="http://schemas.openxmlformats.org/officeDocument/2006/relationships/hyperlink" Target="http://pbs.twimg.com/profile_images/858272506096037888/03Ng4CE-_normal.jpg" TargetMode="External" /><Relationship Id="rId147" Type="http://schemas.openxmlformats.org/officeDocument/2006/relationships/hyperlink" Target="http://pbs.twimg.com/profile_images/858272506096037888/03Ng4CE-_normal.jpg" TargetMode="External" /><Relationship Id="rId148" Type="http://schemas.openxmlformats.org/officeDocument/2006/relationships/hyperlink" Target="http://pbs.twimg.com/profile_images/858272506096037888/03Ng4CE-_normal.jpg" TargetMode="External" /><Relationship Id="rId149" Type="http://schemas.openxmlformats.org/officeDocument/2006/relationships/hyperlink" Target="http://pbs.twimg.com/profile_images/858272506096037888/03Ng4CE-_normal.jpg" TargetMode="External" /><Relationship Id="rId150" Type="http://schemas.openxmlformats.org/officeDocument/2006/relationships/hyperlink" Target="http://pbs.twimg.com/profile_images/858272506096037888/03Ng4CE-_normal.jpg" TargetMode="External" /><Relationship Id="rId151" Type="http://schemas.openxmlformats.org/officeDocument/2006/relationships/hyperlink" Target="http://pbs.twimg.com/profile_images/930484988730052608/6chrg5yA_normal.jpg" TargetMode="External" /><Relationship Id="rId152" Type="http://schemas.openxmlformats.org/officeDocument/2006/relationships/hyperlink" Target="http://pbs.twimg.com/profile_images/930484988730052608/6chrg5yA_normal.jpg" TargetMode="External" /><Relationship Id="rId153" Type="http://schemas.openxmlformats.org/officeDocument/2006/relationships/hyperlink" Target="http://pbs.twimg.com/profile_images/580363431171088384/U7NjssjL_normal.jpg" TargetMode="External" /><Relationship Id="rId154" Type="http://schemas.openxmlformats.org/officeDocument/2006/relationships/hyperlink" Target="http://pbs.twimg.com/profile_images/580363431171088384/U7NjssjL_normal.jpg" TargetMode="External" /><Relationship Id="rId155" Type="http://schemas.openxmlformats.org/officeDocument/2006/relationships/hyperlink" Target="http://pbs.twimg.com/profile_images/580363431171088384/U7NjssjL_normal.jpg" TargetMode="External" /><Relationship Id="rId156" Type="http://schemas.openxmlformats.org/officeDocument/2006/relationships/hyperlink" Target="http://pbs.twimg.com/profile_images/580363431171088384/U7NjssjL_normal.jpg" TargetMode="External" /><Relationship Id="rId157" Type="http://schemas.openxmlformats.org/officeDocument/2006/relationships/hyperlink" Target="http://pbs.twimg.com/profile_images/580363431171088384/U7NjssjL_normal.jpg" TargetMode="External" /><Relationship Id="rId158" Type="http://schemas.openxmlformats.org/officeDocument/2006/relationships/hyperlink" Target="http://pbs.twimg.com/profile_images/580363431171088384/U7NjssjL_normal.jpg" TargetMode="External" /><Relationship Id="rId159" Type="http://schemas.openxmlformats.org/officeDocument/2006/relationships/hyperlink" Target="http://pbs.twimg.com/profile_images/580363431171088384/U7NjssjL_normal.jpg" TargetMode="External" /><Relationship Id="rId160" Type="http://schemas.openxmlformats.org/officeDocument/2006/relationships/hyperlink" Target="http://pbs.twimg.com/profile_images/580363431171088384/U7NjssjL_normal.jpg" TargetMode="External" /><Relationship Id="rId161" Type="http://schemas.openxmlformats.org/officeDocument/2006/relationships/hyperlink" Target="http://pbs.twimg.com/profile_images/580363431171088384/U7NjssjL_normal.jpg" TargetMode="External" /><Relationship Id="rId162" Type="http://schemas.openxmlformats.org/officeDocument/2006/relationships/hyperlink" Target="http://pbs.twimg.com/profile_images/580363431171088384/U7NjssjL_normal.jpg" TargetMode="External" /><Relationship Id="rId163" Type="http://schemas.openxmlformats.org/officeDocument/2006/relationships/hyperlink" Target="http://pbs.twimg.com/profile_images/580363431171088384/U7NjssjL_normal.jpg" TargetMode="External" /><Relationship Id="rId164" Type="http://schemas.openxmlformats.org/officeDocument/2006/relationships/hyperlink" Target="http://pbs.twimg.com/profile_images/580363431171088384/U7NjssjL_normal.jpg" TargetMode="External" /><Relationship Id="rId165" Type="http://schemas.openxmlformats.org/officeDocument/2006/relationships/hyperlink" Target="http://pbs.twimg.com/profile_images/580363431171088384/U7NjssjL_normal.jpg" TargetMode="External" /><Relationship Id="rId166" Type="http://schemas.openxmlformats.org/officeDocument/2006/relationships/hyperlink" Target="http://pbs.twimg.com/profile_images/580363431171088384/U7NjssjL_normal.jpg" TargetMode="External" /><Relationship Id="rId167" Type="http://schemas.openxmlformats.org/officeDocument/2006/relationships/hyperlink" Target="http://pbs.twimg.com/profile_images/580363431171088384/U7NjssjL_normal.jpg" TargetMode="External" /><Relationship Id="rId168" Type="http://schemas.openxmlformats.org/officeDocument/2006/relationships/hyperlink" Target="http://pbs.twimg.com/profile_images/580363431171088384/U7NjssjL_normal.jpg" TargetMode="External" /><Relationship Id="rId169" Type="http://schemas.openxmlformats.org/officeDocument/2006/relationships/hyperlink" Target="http://pbs.twimg.com/profile_images/580363431171088384/U7NjssjL_normal.jpg" TargetMode="External" /><Relationship Id="rId170" Type="http://schemas.openxmlformats.org/officeDocument/2006/relationships/hyperlink" Target="http://pbs.twimg.com/profile_images/580363431171088384/U7NjssjL_normal.jpg" TargetMode="External" /><Relationship Id="rId171" Type="http://schemas.openxmlformats.org/officeDocument/2006/relationships/hyperlink" Target="http://pbs.twimg.com/profile_images/580363431171088384/U7NjssjL_normal.jpg" TargetMode="External" /><Relationship Id="rId172" Type="http://schemas.openxmlformats.org/officeDocument/2006/relationships/hyperlink" Target="http://pbs.twimg.com/profile_images/580363431171088384/U7NjssjL_normal.jpg" TargetMode="External" /><Relationship Id="rId173" Type="http://schemas.openxmlformats.org/officeDocument/2006/relationships/hyperlink" Target="http://pbs.twimg.com/profile_images/580363431171088384/U7NjssjL_normal.jpg" TargetMode="External" /><Relationship Id="rId174" Type="http://schemas.openxmlformats.org/officeDocument/2006/relationships/hyperlink" Target="http://pbs.twimg.com/profile_images/580363431171088384/U7NjssjL_normal.jpg" TargetMode="External" /><Relationship Id="rId175" Type="http://schemas.openxmlformats.org/officeDocument/2006/relationships/hyperlink" Target="http://pbs.twimg.com/profile_images/580363431171088384/U7NjssjL_normal.jpg" TargetMode="External" /><Relationship Id="rId176" Type="http://schemas.openxmlformats.org/officeDocument/2006/relationships/hyperlink" Target="http://pbs.twimg.com/profile_images/771511799229317120/yaz5_yBB_normal.jpg" TargetMode="External" /><Relationship Id="rId177" Type="http://schemas.openxmlformats.org/officeDocument/2006/relationships/hyperlink" Target="http://pbs.twimg.com/profile_images/771511799229317120/yaz5_yBB_normal.jpg" TargetMode="External" /><Relationship Id="rId178" Type="http://schemas.openxmlformats.org/officeDocument/2006/relationships/hyperlink" Target="http://pbs.twimg.com/profile_images/528555105273253888/6z1x9Nr2_normal.jpeg" TargetMode="External" /><Relationship Id="rId179" Type="http://schemas.openxmlformats.org/officeDocument/2006/relationships/hyperlink" Target="http://pbs.twimg.com/profile_images/528555105273253888/6z1x9Nr2_normal.jpeg" TargetMode="External" /><Relationship Id="rId180" Type="http://schemas.openxmlformats.org/officeDocument/2006/relationships/hyperlink" Target="http://pbs.twimg.com/profile_images/528555105273253888/6z1x9Nr2_normal.jpeg" TargetMode="External" /><Relationship Id="rId181" Type="http://schemas.openxmlformats.org/officeDocument/2006/relationships/hyperlink" Target="http://pbs.twimg.com/profile_images/528555105273253888/6z1x9Nr2_normal.jpeg" TargetMode="External" /><Relationship Id="rId182" Type="http://schemas.openxmlformats.org/officeDocument/2006/relationships/hyperlink" Target="http://pbs.twimg.com/profile_images/1132819224026595330/hS7riXey_normal.jpg" TargetMode="External" /><Relationship Id="rId183" Type="http://schemas.openxmlformats.org/officeDocument/2006/relationships/hyperlink" Target="http://pbs.twimg.com/profile_images/1132819224026595330/hS7riXey_normal.jpg" TargetMode="External" /><Relationship Id="rId184" Type="http://schemas.openxmlformats.org/officeDocument/2006/relationships/hyperlink" Target="http://pbs.twimg.com/profile_images/1132819224026595330/hS7riXey_normal.jpg" TargetMode="External" /><Relationship Id="rId185" Type="http://schemas.openxmlformats.org/officeDocument/2006/relationships/hyperlink" Target="http://pbs.twimg.com/profile_images/1132819224026595330/hS7riXey_normal.jpg" TargetMode="External" /><Relationship Id="rId186" Type="http://schemas.openxmlformats.org/officeDocument/2006/relationships/hyperlink" Target="http://pbs.twimg.com/profile_images/1132819224026595330/hS7riXey_normal.jpg" TargetMode="External" /><Relationship Id="rId187" Type="http://schemas.openxmlformats.org/officeDocument/2006/relationships/hyperlink" Target="http://pbs.twimg.com/profile_images/1132819224026595330/hS7riXey_normal.jpg" TargetMode="External" /><Relationship Id="rId188" Type="http://schemas.openxmlformats.org/officeDocument/2006/relationships/hyperlink" Target="http://pbs.twimg.com/profile_images/1132819224026595330/hS7riXey_normal.jpg" TargetMode="External" /><Relationship Id="rId189" Type="http://schemas.openxmlformats.org/officeDocument/2006/relationships/hyperlink" Target="http://pbs.twimg.com/profile_images/1132819224026595330/hS7riXey_normal.jpg" TargetMode="External" /><Relationship Id="rId190" Type="http://schemas.openxmlformats.org/officeDocument/2006/relationships/hyperlink" Target="http://pbs.twimg.com/profile_images/1132819224026595330/hS7riXey_normal.jpg" TargetMode="External" /><Relationship Id="rId191" Type="http://schemas.openxmlformats.org/officeDocument/2006/relationships/hyperlink" Target="http://pbs.twimg.com/profile_images/747243008077275137/_-JPDBtp_normal.jpg" TargetMode="External" /><Relationship Id="rId192" Type="http://schemas.openxmlformats.org/officeDocument/2006/relationships/hyperlink" Target="http://pbs.twimg.com/profile_images/1138533426703818752/BaYTr3NU_normal.jpg" TargetMode="External" /><Relationship Id="rId193" Type="http://schemas.openxmlformats.org/officeDocument/2006/relationships/hyperlink" Target="http://pbs.twimg.com/profile_images/1002016732633059328/LlbyndD0_normal.jpg" TargetMode="External" /><Relationship Id="rId194" Type="http://schemas.openxmlformats.org/officeDocument/2006/relationships/hyperlink" Target="http://pbs.twimg.com/profile_images/1126570561306595328/mV8q5DI2_normal.jpg" TargetMode="External" /><Relationship Id="rId195" Type="http://schemas.openxmlformats.org/officeDocument/2006/relationships/hyperlink" Target="http://pbs.twimg.com/profile_images/747243008077275137/_-JPDBtp_normal.jpg" TargetMode="External" /><Relationship Id="rId196" Type="http://schemas.openxmlformats.org/officeDocument/2006/relationships/hyperlink" Target="http://pbs.twimg.com/profile_images/1138533426703818752/BaYTr3NU_normal.jpg" TargetMode="External" /><Relationship Id="rId197" Type="http://schemas.openxmlformats.org/officeDocument/2006/relationships/hyperlink" Target="http://pbs.twimg.com/profile_images/1002016732633059328/LlbyndD0_normal.jpg" TargetMode="External" /><Relationship Id="rId198" Type="http://schemas.openxmlformats.org/officeDocument/2006/relationships/hyperlink" Target="http://pbs.twimg.com/profile_images/1126570561306595328/mV8q5DI2_normal.jpg" TargetMode="External" /><Relationship Id="rId199" Type="http://schemas.openxmlformats.org/officeDocument/2006/relationships/hyperlink" Target="http://pbs.twimg.com/profile_images/1126570561306595328/mV8q5DI2_normal.jpg" TargetMode="External" /><Relationship Id="rId200" Type="http://schemas.openxmlformats.org/officeDocument/2006/relationships/hyperlink" Target="http://pbs.twimg.com/profile_images/747243008077275137/_-JPDBtp_normal.jpg" TargetMode="External" /><Relationship Id="rId201" Type="http://schemas.openxmlformats.org/officeDocument/2006/relationships/hyperlink" Target="http://pbs.twimg.com/profile_images/1138533426703818752/BaYTr3NU_normal.jpg" TargetMode="External" /><Relationship Id="rId202" Type="http://schemas.openxmlformats.org/officeDocument/2006/relationships/hyperlink" Target="http://pbs.twimg.com/profile_images/1138533426703818752/BaYTr3NU_normal.jpg" TargetMode="External" /><Relationship Id="rId203" Type="http://schemas.openxmlformats.org/officeDocument/2006/relationships/hyperlink" Target="http://pbs.twimg.com/profile_images/747243008077275137/_-JPDBtp_normal.jpg" TargetMode="External" /><Relationship Id="rId204" Type="http://schemas.openxmlformats.org/officeDocument/2006/relationships/hyperlink" Target="https://pbs.twimg.com/media/EGmVnKYX0AEWq1G.jpg" TargetMode="External" /><Relationship Id="rId205" Type="http://schemas.openxmlformats.org/officeDocument/2006/relationships/hyperlink" Target="http://pbs.twimg.com/profile_images/1002016732633059328/LlbyndD0_normal.jpg" TargetMode="External" /><Relationship Id="rId206" Type="http://schemas.openxmlformats.org/officeDocument/2006/relationships/hyperlink" Target="http://pbs.twimg.com/profile_images/747243008077275137/_-JPDBtp_normal.jpg" TargetMode="External" /><Relationship Id="rId207" Type="http://schemas.openxmlformats.org/officeDocument/2006/relationships/hyperlink" Target="http://pbs.twimg.com/profile_images/747243008077275137/_-JPDBtp_normal.jpg" TargetMode="External" /><Relationship Id="rId208" Type="http://schemas.openxmlformats.org/officeDocument/2006/relationships/hyperlink" Target="https://pbs.twimg.com/media/EGmVnKYX0AEWq1G.jpg" TargetMode="External" /><Relationship Id="rId209" Type="http://schemas.openxmlformats.org/officeDocument/2006/relationships/hyperlink" Target="https://pbs.twimg.com/media/EHLiUDmXUAEj-Z3.png" TargetMode="External" /><Relationship Id="rId210" Type="http://schemas.openxmlformats.org/officeDocument/2006/relationships/hyperlink" Target="https://pbs.twimg.com/media/EHLFFC9WkAEW1J8.jpg" TargetMode="External" /><Relationship Id="rId211" Type="http://schemas.openxmlformats.org/officeDocument/2006/relationships/hyperlink" Target="https://pbs.twimg.com/media/EHFuFuoW4AAGKy2.png" TargetMode="External" /><Relationship Id="rId212" Type="http://schemas.openxmlformats.org/officeDocument/2006/relationships/hyperlink" Target="https://pbs.twimg.com/media/EHFpceOWoAApkeK.png" TargetMode="External" /><Relationship Id="rId213" Type="http://schemas.openxmlformats.org/officeDocument/2006/relationships/hyperlink" Target="https://pbs.twimg.com/media/EHFg85FW4AIRko4.png" TargetMode="External" /><Relationship Id="rId214" Type="http://schemas.openxmlformats.org/officeDocument/2006/relationships/hyperlink" Target="https://pbs.twimg.com/media/EG7ZBpbXYAEQGhz.jpg" TargetMode="External" /><Relationship Id="rId215" Type="http://schemas.openxmlformats.org/officeDocument/2006/relationships/hyperlink" Target="https://pbs.twimg.com/media/EGbHEsQWoAIV_IK.jpg" TargetMode="External" /><Relationship Id="rId216" Type="http://schemas.openxmlformats.org/officeDocument/2006/relationships/hyperlink" Target="https://pbs.twimg.com/media/EGWql8aX0AA8aIn.png" TargetMode="External" /><Relationship Id="rId217" Type="http://schemas.openxmlformats.org/officeDocument/2006/relationships/hyperlink" Target="https://pbs.twimg.com/media/EGbDVc9W4AAHAjF.png" TargetMode="External" /><Relationship Id="rId218" Type="http://schemas.openxmlformats.org/officeDocument/2006/relationships/hyperlink" Target="https://pbs.twimg.com/media/EGTHWoKXYAAiSyT.png" TargetMode="External" /><Relationship Id="rId219" Type="http://schemas.openxmlformats.org/officeDocument/2006/relationships/hyperlink" Target="https://pbs.twimg.com/media/EGQ4bAfW4AAn67h.jpg" TargetMode="External" /><Relationship Id="rId220" Type="http://schemas.openxmlformats.org/officeDocument/2006/relationships/hyperlink" Target="https://pbs.twimg.com/media/EGNC7MiXUAAlDka.png" TargetMode="External" /><Relationship Id="rId221" Type="http://schemas.openxmlformats.org/officeDocument/2006/relationships/hyperlink" Target="https://pbs.twimg.com/media/EGNCZusWwAAFCJg.jpg" TargetMode="External" /><Relationship Id="rId222" Type="http://schemas.openxmlformats.org/officeDocument/2006/relationships/hyperlink" Target="https://pbs.twimg.com/media/EGH501tXYAIDT3M.png" TargetMode="External" /><Relationship Id="rId223" Type="http://schemas.openxmlformats.org/officeDocument/2006/relationships/hyperlink" Target="https://pbs.twimg.com/media/EGCwlJSW4AEt2fd.jpg" TargetMode="External" /><Relationship Id="rId224" Type="http://schemas.openxmlformats.org/officeDocument/2006/relationships/hyperlink" Target="https://pbs.twimg.com/media/EF4WXTDWoAIUPv9.jpg" TargetMode="External" /><Relationship Id="rId225" Type="http://schemas.openxmlformats.org/officeDocument/2006/relationships/hyperlink" Target="https://pbs.twimg.com/media/EF4CWWWX0AAAwzF.png" TargetMode="External" /><Relationship Id="rId226" Type="http://schemas.openxmlformats.org/officeDocument/2006/relationships/hyperlink" Target="https://pbs.twimg.com/media/EFzYQPcXUAUz8ip.png" TargetMode="External" /><Relationship Id="rId227" Type="http://schemas.openxmlformats.org/officeDocument/2006/relationships/hyperlink" Target="https://pbs.twimg.com/media/EFy3bQwWoAI0uFm.png" TargetMode="External" /><Relationship Id="rId228" Type="http://schemas.openxmlformats.org/officeDocument/2006/relationships/hyperlink" Target="https://pbs.twimg.com/media/EFfhCrxXYAMjeS1.png" TargetMode="External" /><Relationship Id="rId229" Type="http://schemas.openxmlformats.org/officeDocument/2006/relationships/hyperlink" Target="https://pbs.twimg.com/media/EFUNFqbXoAA5wmO.jpg" TargetMode="External" /><Relationship Id="rId230" Type="http://schemas.openxmlformats.org/officeDocument/2006/relationships/hyperlink" Target="https://pbs.twimg.com/media/EEQG88lXsAUrOdg.jpg" TargetMode="External" /><Relationship Id="rId231" Type="http://schemas.openxmlformats.org/officeDocument/2006/relationships/hyperlink" Target="https://pbs.twimg.com/media/EDyQ0SuXsAEtVqm.jpg" TargetMode="External" /><Relationship Id="rId232" Type="http://schemas.openxmlformats.org/officeDocument/2006/relationships/hyperlink" Target="https://pbs.twimg.com/media/EC6xjWYWkAEcm2t.jpg" TargetMode="External" /><Relationship Id="rId233" Type="http://schemas.openxmlformats.org/officeDocument/2006/relationships/hyperlink" Target="https://pbs.twimg.com/media/ECb1tZ-W4AIR8ju.jpg" TargetMode="External" /><Relationship Id="rId234" Type="http://schemas.openxmlformats.org/officeDocument/2006/relationships/hyperlink" Target="https://pbs.twimg.com/media/ECBYQn5WsAIioQJ.jpg" TargetMode="External" /><Relationship Id="rId235" Type="http://schemas.openxmlformats.org/officeDocument/2006/relationships/hyperlink" Target="https://pbs.twimg.com/media/EB8x7XJXsAIEEkr.jpg" TargetMode="External" /><Relationship Id="rId236" Type="http://schemas.openxmlformats.org/officeDocument/2006/relationships/hyperlink" Target="https://pbs.twimg.com/media/EB3ENowW4AElE-I.jpg" TargetMode="External" /><Relationship Id="rId237" Type="http://schemas.openxmlformats.org/officeDocument/2006/relationships/hyperlink" Target="https://pbs.twimg.com/media/EBeD96SWsAEEz1U.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s://pbs.twimg.com/media/EHFuFuoW4AAGKy2.pn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s://pbs.twimg.com/media/EG7ZBpbXYAEQGhz.jpg" TargetMode="External" /><Relationship Id="rId244" Type="http://schemas.openxmlformats.org/officeDocument/2006/relationships/hyperlink" Target="https://pbs.twimg.com/media/EGbHEsQWoAIV_IK.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s://pbs.twimg.com/media/EGbDVc9W4AAHAjF.pn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s://pbs.twimg.com/media/EGNC7MiXUAAlDka.png" TargetMode="External" /><Relationship Id="rId250" Type="http://schemas.openxmlformats.org/officeDocument/2006/relationships/hyperlink" Target="https://pbs.twimg.com/media/EGNCZusWwAAFCJg.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s://pbs.twimg.com/media/EF4WXTDWoAIUPv9.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s://pbs.twimg.com/media/EFzYQPcXUAUz8ip.png" TargetMode="External" /><Relationship Id="rId256" Type="http://schemas.openxmlformats.org/officeDocument/2006/relationships/hyperlink" Target="https://pbs.twimg.com/media/EFy3bQwWoAI0uFm.png" TargetMode="External" /><Relationship Id="rId257" Type="http://schemas.openxmlformats.org/officeDocument/2006/relationships/hyperlink" Target="https://pbs.twimg.com/media/EFfhCrxXYAMjeS1.png" TargetMode="External" /><Relationship Id="rId258" Type="http://schemas.openxmlformats.org/officeDocument/2006/relationships/hyperlink" Target="https://pbs.twimg.com/media/EFUNFqbXoAA5wmO.jpg" TargetMode="External" /><Relationship Id="rId259" Type="http://schemas.openxmlformats.org/officeDocument/2006/relationships/hyperlink" Target="https://pbs.twimg.com/media/EEQG88lXsAUrOdg.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s://pbs.twimg.com/media/EC6xjWYWkAEcm2t.jpg" TargetMode="External" /><Relationship Id="rId262" Type="http://schemas.openxmlformats.org/officeDocument/2006/relationships/hyperlink" Target="https://pbs.twimg.com/media/ECb1tZ-W4AIR8ju.jpg" TargetMode="External" /><Relationship Id="rId263" Type="http://schemas.openxmlformats.org/officeDocument/2006/relationships/hyperlink" Target="https://pbs.twimg.com/media/ECBYQn5WsAIioQJ.jpg" TargetMode="External" /><Relationship Id="rId264" Type="http://schemas.openxmlformats.org/officeDocument/2006/relationships/hyperlink" Target="https://pbs.twimg.com/media/EB8x7XJXsAIEEkr.jpg" TargetMode="External" /><Relationship Id="rId265" Type="http://schemas.openxmlformats.org/officeDocument/2006/relationships/hyperlink" Target="https://pbs.twimg.com/media/EB3ENowW4AElE-I.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s://twitter.com/thriveuprva/status/1179383689865814017" TargetMode="External" /><Relationship Id="rId268" Type="http://schemas.openxmlformats.org/officeDocument/2006/relationships/hyperlink" Target="https://twitter.com/jrlewisauthor/status/1182640956258078720" TargetMode="External" /><Relationship Id="rId269" Type="http://schemas.openxmlformats.org/officeDocument/2006/relationships/hyperlink" Target="https://twitter.com/antoine31161905/status/1183903223356284928" TargetMode="External" /><Relationship Id="rId270" Type="http://schemas.openxmlformats.org/officeDocument/2006/relationships/hyperlink" Target="https://twitter.com/leafy_green7/status/1184200499060510720" TargetMode="External" /><Relationship Id="rId271" Type="http://schemas.openxmlformats.org/officeDocument/2006/relationships/hyperlink" Target="https://twitter.com/thaddomina/status/1184475550129283075" TargetMode="External" /><Relationship Id="rId272" Type="http://schemas.openxmlformats.org/officeDocument/2006/relationships/hyperlink" Target="https://twitter.com/thaddomina/status/1184475550129283075" TargetMode="External" /><Relationship Id="rId273" Type="http://schemas.openxmlformats.org/officeDocument/2006/relationships/hyperlink" Target="https://twitter.com/thaddomina/status/1184475550129283075" TargetMode="External" /><Relationship Id="rId274" Type="http://schemas.openxmlformats.org/officeDocument/2006/relationships/hyperlink" Target="https://twitter.com/thaddomina/status/1184475550129283075" TargetMode="External" /><Relationship Id="rId275" Type="http://schemas.openxmlformats.org/officeDocument/2006/relationships/hyperlink" Target="https://twitter.com/thaddomina/status/1184475550129283075" TargetMode="External" /><Relationship Id="rId276" Type="http://schemas.openxmlformats.org/officeDocument/2006/relationships/hyperlink" Target="https://twitter.com/thaddomina/status/1184475550129283075" TargetMode="External" /><Relationship Id="rId277" Type="http://schemas.openxmlformats.org/officeDocument/2006/relationships/hyperlink" Target="https://twitter.com/thaddomina/status/1184475550129283075" TargetMode="External" /><Relationship Id="rId278" Type="http://schemas.openxmlformats.org/officeDocument/2006/relationships/hyperlink" Target="https://twitter.com/setctweet/status/1184808913595781120" TargetMode="External" /><Relationship Id="rId279" Type="http://schemas.openxmlformats.org/officeDocument/2006/relationships/hyperlink" Target="https://twitter.com/setctweet/status/1184808913595781120" TargetMode="External" /><Relationship Id="rId280" Type="http://schemas.openxmlformats.org/officeDocument/2006/relationships/hyperlink" Target="https://twitter.com/johnnewsomnr/status/1184475333002743808" TargetMode="External" /><Relationship Id="rId281" Type="http://schemas.openxmlformats.org/officeDocument/2006/relationships/hyperlink" Target="https://twitter.com/johnnewsomnr/status/1184475942321872896" TargetMode="External" /><Relationship Id="rId282" Type="http://schemas.openxmlformats.org/officeDocument/2006/relationships/hyperlink" Target="https://twitter.com/johnnewsomnr/status/1184474120098144256" TargetMode="External" /><Relationship Id="rId283" Type="http://schemas.openxmlformats.org/officeDocument/2006/relationships/hyperlink" Target="https://twitter.com/johnnewsomnr/status/1184475333002743808" TargetMode="External" /><Relationship Id="rId284" Type="http://schemas.openxmlformats.org/officeDocument/2006/relationships/hyperlink" Target="https://twitter.com/johnnewsomnr/status/1184475942321872896" TargetMode="External" /><Relationship Id="rId285" Type="http://schemas.openxmlformats.org/officeDocument/2006/relationships/hyperlink" Target="https://twitter.com/johnnewsomnr/status/1184179721363492866" TargetMode="External" /><Relationship Id="rId286" Type="http://schemas.openxmlformats.org/officeDocument/2006/relationships/hyperlink" Target="https://twitter.com/johnnewsomnr/status/1184474120098144256" TargetMode="External" /><Relationship Id="rId287" Type="http://schemas.openxmlformats.org/officeDocument/2006/relationships/hyperlink" Target="https://twitter.com/johnnewsomnr/status/1184475333002743808" TargetMode="External" /><Relationship Id="rId288" Type="http://schemas.openxmlformats.org/officeDocument/2006/relationships/hyperlink" Target="https://twitter.com/johnnewsomnr/status/1184475942321872896" TargetMode="External" /><Relationship Id="rId289" Type="http://schemas.openxmlformats.org/officeDocument/2006/relationships/hyperlink" Target="https://twitter.com/johnnewsomnr/status/1184179721363492866" TargetMode="External" /><Relationship Id="rId290" Type="http://schemas.openxmlformats.org/officeDocument/2006/relationships/hyperlink" Target="https://twitter.com/johnnewsomnr/status/1184474120098144256" TargetMode="External" /><Relationship Id="rId291" Type="http://schemas.openxmlformats.org/officeDocument/2006/relationships/hyperlink" Target="https://twitter.com/johnnewsomnr/status/1184475333002743808" TargetMode="External" /><Relationship Id="rId292" Type="http://schemas.openxmlformats.org/officeDocument/2006/relationships/hyperlink" Target="https://twitter.com/johnnewsomnr/status/1184475942321872896" TargetMode="External" /><Relationship Id="rId293" Type="http://schemas.openxmlformats.org/officeDocument/2006/relationships/hyperlink" Target="https://twitter.com/johnnewsomnr/status/1184179721363492866" TargetMode="External" /><Relationship Id="rId294" Type="http://schemas.openxmlformats.org/officeDocument/2006/relationships/hyperlink" Target="https://twitter.com/johnnewsomnr/status/1184474120098144256" TargetMode="External" /><Relationship Id="rId295" Type="http://schemas.openxmlformats.org/officeDocument/2006/relationships/hyperlink" Target="https://twitter.com/johnnewsomnr/status/1184475333002743808" TargetMode="External" /><Relationship Id="rId296" Type="http://schemas.openxmlformats.org/officeDocument/2006/relationships/hyperlink" Target="https://twitter.com/johnnewsomnr/status/1184475942321872896" TargetMode="External" /><Relationship Id="rId297" Type="http://schemas.openxmlformats.org/officeDocument/2006/relationships/hyperlink" Target="https://twitter.com/johnnewsomnr/status/1184179721363492866" TargetMode="External" /><Relationship Id="rId298" Type="http://schemas.openxmlformats.org/officeDocument/2006/relationships/hyperlink" Target="https://twitter.com/johnnewsomnr/status/1184474120098144256" TargetMode="External" /><Relationship Id="rId299" Type="http://schemas.openxmlformats.org/officeDocument/2006/relationships/hyperlink" Target="https://twitter.com/johnnewsomnr/status/1184475333002743808" TargetMode="External" /><Relationship Id="rId300" Type="http://schemas.openxmlformats.org/officeDocument/2006/relationships/hyperlink" Target="https://twitter.com/johnnewsomnr/status/1184475942321872896" TargetMode="External" /><Relationship Id="rId301" Type="http://schemas.openxmlformats.org/officeDocument/2006/relationships/hyperlink" Target="https://twitter.com/johnnewsomnr/status/1185226688977948673" TargetMode="External" /><Relationship Id="rId302" Type="http://schemas.openxmlformats.org/officeDocument/2006/relationships/hyperlink" Target="https://twitter.com/johnnewsomnr/status/1185227926469533702" TargetMode="External" /><Relationship Id="rId303" Type="http://schemas.openxmlformats.org/officeDocument/2006/relationships/hyperlink" Target="https://twitter.com/craigcaskie/status/1185229600021975040" TargetMode="External" /><Relationship Id="rId304" Type="http://schemas.openxmlformats.org/officeDocument/2006/relationships/hyperlink" Target="https://twitter.com/craigcaskie/status/1185229600021975040" TargetMode="External" /><Relationship Id="rId305" Type="http://schemas.openxmlformats.org/officeDocument/2006/relationships/hyperlink" Target="https://twitter.com/swd85unc/status/1185687508966875136" TargetMode="External" /><Relationship Id="rId306" Type="http://schemas.openxmlformats.org/officeDocument/2006/relationships/hyperlink" Target="https://twitter.com/swd85unc/status/1185687508966875136" TargetMode="External" /><Relationship Id="rId307" Type="http://schemas.openxmlformats.org/officeDocument/2006/relationships/hyperlink" Target="https://twitter.com/swd85unc/status/1185687508966875136" TargetMode="External" /><Relationship Id="rId308" Type="http://schemas.openxmlformats.org/officeDocument/2006/relationships/hyperlink" Target="https://twitter.com/swd85unc/status/1185687508966875136" TargetMode="External" /><Relationship Id="rId309" Type="http://schemas.openxmlformats.org/officeDocument/2006/relationships/hyperlink" Target="https://twitter.com/cheers464646/status/1185718823586013184" TargetMode="External" /><Relationship Id="rId310" Type="http://schemas.openxmlformats.org/officeDocument/2006/relationships/hyperlink" Target="https://twitter.com/cheers464646/status/1185718823586013184" TargetMode="External" /><Relationship Id="rId311" Type="http://schemas.openxmlformats.org/officeDocument/2006/relationships/hyperlink" Target="https://twitter.com/cheers464646/status/1185718823586013184" TargetMode="External" /><Relationship Id="rId312" Type="http://schemas.openxmlformats.org/officeDocument/2006/relationships/hyperlink" Target="https://twitter.com/cheers464646/status/1185718823586013184" TargetMode="External" /><Relationship Id="rId313" Type="http://schemas.openxmlformats.org/officeDocument/2006/relationships/hyperlink" Target="https://twitter.com/cheers464646/status/1185719059532406784" TargetMode="External" /><Relationship Id="rId314" Type="http://schemas.openxmlformats.org/officeDocument/2006/relationships/hyperlink" Target="https://twitter.com/cheers464646/status/1185719059532406784" TargetMode="External" /><Relationship Id="rId315" Type="http://schemas.openxmlformats.org/officeDocument/2006/relationships/hyperlink" Target="https://twitter.com/cheers464646/status/1185719059532406784" TargetMode="External" /><Relationship Id="rId316" Type="http://schemas.openxmlformats.org/officeDocument/2006/relationships/hyperlink" Target="https://twitter.com/cheers464646/status/1185719059532406784" TargetMode="External" /><Relationship Id="rId317" Type="http://schemas.openxmlformats.org/officeDocument/2006/relationships/hyperlink" Target="https://twitter.com/cheers464646/status/1185719059532406784" TargetMode="External" /><Relationship Id="rId318" Type="http://schemas.openxmlformats.org/officeDocument/2006/relationships/hyperlink" Target="https://twitter.com/jeniferkari/status/1185719163198816256" TargetMode="External" /><Relationship Id="rId319" Type="http://schemas.openxmlformats.org/officeDocument/2006/relationships/hyperlink" Target="https://twitter.com/enad_haddad/status/1185716318022049793" TargetMode="External" /><Relationship Id="rId320" Type="http://schemas.openxmlformats.org/officeDocument/2006/relationships/hyperlink" Target="https://twitter.com/frankmaldonad30/status/1185666362225676294" TargetMode="External" /><Relationship Id="rId321" Type="http://schemas.openxmlformats.org/officeDocument/2006/relationships/hyperlink" Target="https://twitter.com/gcpridebaseball/status/1185667098615394307" TargetMode="External" /><Relationship Id="rId322" Type="http://schemas.openxmlformats.org/officeDocument/2006/relationships/hyperlink" Target="https://twitter.com/jeniferkari/status/1185719163198816256" TargetMode="External" /><Relationship Id="rId323" Type="http://schemas.openxmlformats.org/officeDocument/2006/relationships/hyperlink" Target="https://twitter.com/enad_haddad/status/1185716318022049793" TargetMode="External" /><Relationship Id="rId324" Type="http://schemas.openxmlformats.org/officeDocument/2006/relationships/hyperlink" Target="https://twitter.com/frankmaldonad30/status/1185666362225676294" TargetMode="External" /><Relationship Id="rId325" Type="http://schemas.openxmlformats.org/officeDocument/2006/relationships/hyperlink" Target="https://twitter.com/gcpridebaseball/status/1185667098615394307" TargetMode="External" /><Relationship Id="rId326" Type="http://schemas.openxmlformats.org/officeDocument/2006/relationships/hyperlink" Target="https://twitter.com/gcpridebaseball/status/1185667098615394307" TargetMode="External" /><Relationship Id="rId327" Type="http://schemas.openxmlformats.org/officeDocument/2006/relationships/hyperlink" Target="https://twitter.com/jeniferkari/status/1185719163198816256" TargetMode="External" /><Relationship Id="rId328" Type="http://schemas.openxmlformats.org/officeDocument/2006/relationships/hyperlink" Target="https://twitter.com/enad_haddad/status/1185716318022049793" TargetMode="External" /><Relationship Id="rId329" Type="http://schemas.openxmlformats.org/officeDocument/2006/relationships/hyperlink" Target="https://twitter.com/enad_haddad/status/1185716318022049793" TargetMode="External" /><Relationship Id="rId330" Type="http://schemas.openxmlformats.org/officeDocument/2006/relationships/hyperlink" Target="https://twitter.com/jeniferkari/status/1185719163198816256" TargetMode="External" /><Relationship Id="rId331" Type="http://schemas.openxmlformats.org/officeDocument/2006/relationships/hyperlink" Target="https://twitter.com/frankmaldonad30/status/1182644851373948930" TargetMode="External" /><Relationship Id="rId332" Type="http://schemas.openxmlformats.org/officeDocument/2006/relationships/hyperlink" Target="https://twitter.com/frankmaldonad30/status/1185666362225676294" TargetMode="External" /><Relationship Id="rId333" Type="http://schemas.openxmlformats.org/officeDocument/2006/relationships/hyperlink" Target="https://twitter.com/jeniferkari/status/1185719163198816256" TargetMode="External" /><Relationship Id="rId334" Type="http://schemas.openxmlformats.org/officeDocument/2006/relationships/hyperlink" Target="https://twitter.com/jeniferkari/status/1185719163198816256" TargetMode="External" /><Relationship Id="rId335" Type="http://schemas.openxmlformats.org/officeDocument/2006/relationships/hyperlink" Target="https://twitter.com/gcpride/status/1182640878470553601" TargetMode="External" /><Relationship Id="rId336" Type="http://schemas.openxmlformats.org/officeDocument/2006/relationships/hyperlink" Target="https://twitter.com/gcpride/status/1185258487330328581" TargetMode="External" /><Relationship Id="rId337" Type="http://schemas.openxmlformats.org/officeDocument/2006/relationships/hyperlink" Target="https://twitter.com/gcpride/status/1185226343988060162" TargetMode="External" /><Relationship Id="rId338" Type="http://schemas.openxmlformats.org/officeDocument/2006/relationships/hyperlink" Target="https://twitter.com/gcpride/status/1184849223604490240" TargetMode="External" /><Relationship Id="rId339" Type="http://schemas.openxmlformats.org/officeDocument/2006/relationships/hyperlink" Target="https://twitter.com/gcpride/status/1184844116057821191" TargetMode="External" /><Relationship Id="rId340" Type="http://schemas.openxmlformats.org/officeDocument/2006/relationships/hyperlink" Target="https://twitter.com/gcpride/status/1184834778165661697" TargetMode="External" /><Relationship Id="rId341" Type="http://schemas.openxmlformats.org/officeDocument/2006/relationships/hyperlink" Target="https://twitter.com/gcpride/status/1184122375589240833" TargetMode="External" /><Relationship Id="rId342" Type="http://schemas.openxmlformats.org/officeDocument/2006/relationships/hyperlink" Target="https://twitter.com/gcpride/status/1181850836428890112" TargetMode="External" /><Relationship Id="rId343" Type="http://schemas.openxmlformats.org/officeDocument/2006/relationships/hyperlink" Target="https://twitter.com/gcpride/status/1181538047671885824" TargetMode="External" /><Relationship Id="rId344" Type="http://schemas.openxmlformats.org/officeDocument/2006/relationships/hyperlink" Target="https://twitter.com/gcpride/status/1181846726925312001" TargetMode="External" /><Relationship Id="rId345" Type="http://schemas.openxmlformats.org/officeDocument/2006/relationships/hyperlink" Target="https://twitter.com/gcpride/status/1181288194920390656" TargetMode="External" /><Relationship Id="rId346" Type="http://schemas.openxmlformats.org/officeDocument/2006/relationships/hyperlink" Target="https://twitter.com/gcpride/status/1181131040032743424" TargetMode="External" /><Relationship Id="rId347" Type="http://schemas.openxmlformats.org/officeDocument/2006/relationships/hyperlink" Target="https://twitter.com/gcpride/status/1180861113606574080" TargetMode="External" /><Relationship Id="rId348" Type="http://schemas.openxmlformats.org/officeDocument/2006/relationships/hyperlink" Target="https://twitter.com/gcpride/status/1180860538198351872" TargetMode="External" /><Relationship Id="rId349" Type="http://schemas.openxmlformats.org/officeDocument/2006/relationships/hyperlink" Target="https://twitter.com/gcpride/status/1180499264566386688" TargetMode="External" /><Relationship Id="rId350" Type="http://schemas.openxmlformats.org/officeDocument/2006/relationships/hyperlink" Target="https://twitter.com/gcpride/status/1180137256377606151" TargetMode="External" /><Relationship Id="rId351" Type="http://schemas.openxmlformats.org/officeDocument/2006/relationships/hyperlink" Target="https://twitter.com/gcpride/status/1179404743229227009" TargetMode="External" /><Relationship Id="rId352" Type="http://schemas.openxmlformats.org/officeDocument/2006/relationships/hyperlink" Target="https://twitter.com/gcpride/status/1179382737188376577" TargetMode="External" /><Relationship Id="rId353" Type="http://schemas.openxmlformats.org/officeDocument/2006/relationships/hyperlink" Target="https://twitter.com/gcpride/status/1179054976892620801" TargetMode="External" /><Relationship Id="rId354" Type="http://schemas.openxmlformats.org/officeDocument/2006/relationships/hyperlink" Target="https://twitter.com/gcpride/status/1179018882637545472" TargetMode="External" /><Relationship Id="rId355" Type="http://schemas.openxmlformats.org/officeDocument/2006/relationships/hyperlink" Target="https://twitter.com/gcpride/status/1177657264833994754" TargetMode="External" /><Relationship Id="rId356" Type="http://schemas.openxmlformats.org/officeDocument/2006/relationships/hyperlink" Target="https://twitter.com/gcpride/status/1176861269661536256" TargetMode="External" /><Relationship Id="rId357" Type="http://schemas.openxmlformats.org/officeDocument/2006/relationships/hyperlink" Target="https://twitter.com/gcpride/status/1172069448532004865" TargetMode="External" /><Relationship Id="rId358" Type="http://schemas.openxmlformats.org/officeDocument/2006/relationships/hyperlink" Target="https://twitter.com/gcpride/status/1169969232316129280" TargetMode="External" /><Relationship Id="rId359" Type="http://schemas.openxmlformats.org/officeDocument/2006/relationships/hyperlink" Target="https://twitter.com/gcpride/status/1166064575424450562" TargetMode="External" /><Relationship Id="rId360" Type="http://schemas.openxmlformats.org/officeDocument/2006/relationships/hyperlink" Target="https://twitter.com/gcpride/status/1163887715710119936" TargetMode="External" /><Relationship Id="rId361" Type="http://schemas.openxmlformats.org/officeDocument/2006/relationships/hyperlink" Target="https://twitter.com/gcpride/status/1162025747797684226" TargetMode="External" /><Relationship Id="rId362" Type="http://schemas.openxmlformats.org/officeDocument/2006/relationships/hyperlink" Target="https://twitter.com/gcpride/status/1161702126478925825" TargetMode="External" /><Relationship Id="rId363" Type="http://schemas.openxmlformats.org/officeDocument/2006/relationships/hyperlink" Target="https://twitter.com/gcpride/status/1161300018558590976" TargetMode="External" /><Relationship Id="rId364" Type="http://schemas.openxmlformats.org/officeDocument/2006/relationships/hyperlink" Target="https://twitter.com/gcpride/status/1159540529677422592" TargetMode="External" /><Relationship Id="rId365" Type="http://schemas.openxmlformats.org/officeDocument/2006/relationships/hyperlink" Target="https://twitter.com/docassar/status/1185732466025418754" TargetMode="External" /><Relationship Id="rId366" Type="http://schemas.openxmlformats.org/officeDocument/2006/relationships/hyperlink" Target="https://twitter.com/docassar/status/1185732493976244225" TargetMode="External" /><Relationship Id="rId367" Type="http://schemas.openxmlformats.org/officeDocument/2006/relationships/hyperlink" Target="https://twitter.com/docassar/status/1185732544563683329" TargetMode="External" /><Relationship Id="rId368" Type="http://schemas.openxmlformats.org/officeDocument/2006/relationships/hyperlink" Target="https://twitter.com/docassar/status/1185732579212824581" TargetMode="External" /><Relationship Id="rId369" Type="http://schemas.openxmlformats.org/officeDocument/2006/relationships/hyperlink" Target="https://twitter.com/docassar/status/1185732689841836033" TargetMode="External" /><Relationship Id="rId370" Type="http://schemas.openxmlformats.org/officeDocument/2006/relationships/hyperlink" Target="https://twitter.com/docassar/status/1185732707197820929" TargetMode="External" /><Relationship Id="rId371" Type="http://schemas.openxmlformats.org/officeDocument/2006/relationships/hyperlink" Target="https://twitter.com/docassar/status/1185732756535463936" TargetMode="External" /><Relationship Id="rId372" Type="http://schemas.openxmlformats.org/officeDocument/2006/relationships/hyperlink" Target="https://twitter.com/docassar/status/1185732787535519744" TargetMode="External" /><Relationship Id="rId373" Type="http://schemas.openxmlformats.org/officeDocument/2006/relationships/hyperlink" Target="https://twitter.com/docassar/status/1185732817705226241" TargetMode="External" /><Relationship Id="rId374" Type="http://schemas.openxmlformats.org/officeDocument/2006/relationships/hyperlink" Target="https://twitter.com/docassar/status/1185732854468239361" TargetMode="External" /><Relationship Id="rId375" Type="http://schemas.openxmlformats.org/officeDocument/2006/relationships/hyperlink" Target="https://twitter.com/docassar/status/1185732875007733760" TargetMode="External" /><Relationship Id="rId376" Type="http://schemas.openxmlformats.org/officeDocument/2006/relationships/hyperlink" Target="https://twitter.com/docassar/status/1185732892430872576" TargetMode="External" /><Relationship Id="rId377" Type="http://schemas.openxmlformats.org/officeDocument/2006/relationships/hyperlink" Target="https://twitter.com/docassar/status/1185732909354946561" TargetMode="External" /><Relationship Id="rId378" Type="http://schemas.openxmlformats.org/officeDocument/2006/relationships/hyperlink" Target="https://twitter.com/docassar/status/1185732925989556225" TargetMode="External" /><Relationship Id="rId379" Type="http://schemas.openxmlformats.org/officeDocument/2006/relationships/hyperlink" Target="https://twitter.com/docassar/status/1185732940208230400" TargetMode="External" /><Relationship Id="rId380" Type="http://schemas.openxmlformats.org/officeDocument/2006/relationships/hyperlink" Target="https://twitter.com/docassar/status/1185732961909575680" TargetMode="External" /><Relationship Id="rId381" Type="http://schemas.openxmlformats.org/officeDocument/2006/relationships/hyperlink" Target="https://twitter.com/docassar/status/1185732984835661824" TargetMode="External" /><Relationship Id="rId382" Type="http://schemas.openxmlformats.org/officeDocument/2006/relationships/hyperlink" Target="https://twitter.com/docassar/status/1185733036110995458" TargetMode="External" /><Relationship Id="rId383" Type="http://schemas.openxmlformats.org/officeDocument/2006/relationships/hyperlink" Target="https://twitter.com/docassar/status/1185733063621447680" TargetMode="External" /><Relationship Id="rId384" Type="http://schemas.openxmlformats.org/officeDocument/2006/relationships/hyperlink" Target="https://twitter.com/docassar/status/1185733208995979267" TargetMode="External" /><Relationship Id="rId385" Type="http://schemas.openxmlformats.org/officeDocument/2006/relationships/hyperlink" Target="https://twitter.com/docassar/status/1185733242445586432" TargetMode="External" /><Relationship Id="rId386" Type="http://schemas.openxmlformats.org/officeDocument/2006/relationships/hyperlink" Target="https://twitter.com/docassar/status/1185733305804742657" TargetMode="External" /><Relationship Id="rId387" Type="http://schemas.openxmlformats.org/officeDocument/2006/relationships/hyperlink" Target="https://twitter.com/docassar/status/1185733335462678528" TargetMode="External" /><Relationship Id="rId388" Type="http://schemas.openxmlformats.org/officeDocument/2006/relationships/hyperlink" Target="https://twitter.com/docassar/status/1185733431080210432" TargetMode="External" /><Relationship Id="rId389" Type="http://schemas.openxmlformats.org/officeDocument/2006/relationships/hyperlink" Target="https://twitter.com/docassar/status/1185733476169011200" TargetMode="External" /><Relationship Id="rId390" Type="http://schemas.openxmlformats.org/officeDocument/2006/relationships/hyperlink" Target="https://twitter.com/docassar/status/1185733498973360128" TargetMode="External" /><Relationship Id="rId391" Type="http://schemas.openxmlformats.org/officeDocument/2006/relationships/hyperlink" Target="https://twitter.com/docassar/status/1185733514949468160" TargetMode="External" /><Relationship Id="rId392" Type="http://schemas.openxmlformats.org/officeDocument/2006/relationships/hyperlink" Target="https://twitter.com/docassar/status/1185733530262888449" TargetMode="External" /><Relationship Id="rId393" Type="http://schemas.openxmlformats.org/officeDocument/2006/relationships/hyperlink" Target="https://twitter.com/docassar/status/1185733552413052928" TargetMode="External" /><Relationship Id="rId394" Type="http://schemas.openxmlformats.org/officeDocument/2006/relationships/hyperlink" Target="https://api.twitter.com/1.1/geo/id/aef8c3da277ca498.json" TargetMode="External" /><Relationship Id="rId395" Type="http://schemas.openxmlformats.org/officeDocument/2006/relationships/hyperlink" Target="https://api.twitter.com/1.1/geo/id/aef8c3da277ca498.json" TargetMode="External" /><Relationship Id="rId396" Type="http://schemas.openxmlformats.org/officeDocument/2006/relationships/hyperlink" Target="https://api.twitter.com/1.1/geo/id/aef8c3da277ca498.json" TargetMode="External" /><Relationship Id="rId397" Type="http://schemas.openxmlformats.org/officeDocument/2006/relationships/comments" Target="../comments1.xml" /><Relationship Id="rId398" Type="http://schemas.openxmlformats.org/officeDocument/2006/relationships/vmlDrawing" Target="../drawings/vmlDrawing1.vml" /><Relationship Id="rId399" Type="http://schemas.openxmlformats.org/officeDocument/2006/relationships/table" Target="../tables/table1.xml" /><Relationship Id="rId4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hyperlink" Target="https://myemail.constantcontact.com/Greensboro-College-Offers-Adult-Classes-and-Certificate-Programs-Open-House-Nov--5.html?soid=1102192932236&amp;aid=KV8BNBDsh30" TargetMode="External" /><Relationship Id="rId2" Type="http://schemas.openxmlformats.org/officeDocument/2006/relationships/hyperlink" Target="https://myemail.constantcontact.com/Greensboro-College-Dean-Will-Speak-on-Financial-Independence-Oct--16.html?soid=1102192932236&amp;aid=pXI3Fby7E1U" TargetMode="External" /><Relationship Id="rId3" Type="http://schemas.openxmlformats.org/officeDocument/2006/relationships/hyperlink" Target="https://myemail.constantcontact.com/Greensboro-College-Dean-Will-Speak-on-Financial-Independence-Oct--16.html?soid=1102192932236&amp;aid=pXI3Fby7E1U" TargetMode="External" /><Relationship Id="rId4" Type="http://schemas.openxmlformats.org/officeDocument/2006/relationships/hyperlink" Target="https://www.newsobserver.com/news/local/education/article236247498.html" TargetMode="External" /><Relationship Id="rId5" Type="http://schemas.openxmlformats.org/officeDocument/2006/relationships/hyperlink" Target="https://www.greensboro.com/blogs/retail_therapy/n-c-a-t-pop-up-shop-opening-in-time/article_ba8b7f29-b318-5378-8e47-68b8b28021aa.html" TargetMode="External" /><Relationship Id="rId6" Type="http://schemas.openxmlformats.org/officeDocument/2006/relationships/hyperlink" Target="https://www.greensboro.com/blogs/the_syllabus/the-syllabus-your-college-campus-speakers-for-october-mid-oct/article_cda6c914-f98e-5f76-ad72-69204d214b2e.html" TargetMode="External" /><Relationship Id="rId7" Type="http://schemas.openxmlformats.org/officeDocument/2006/relationships/hyperlink" Target="https://www.greensboro.com/blogs/the_syllabus/the-syllabus-your-college-campus-speakers-for-october-mid-oct/article_cda6c914-f98e-5f76-ad72-69204d214b2e.html" TargetMode="External" /><Relationship Id="rId8" Type="http://schemas.openxmlformats.org/officeDocument/2006/relationships/hyperlink" Target="https://thehill.com/homenews/house/466264-maloney-to-serve-as-acting-oversight-chairwoman-after-cummingss-death" TargetMode="External" /><Relationship Id="rId9" Type="http://schemas.openxmlformats.org/officeDocument/2006/relationships/hyperlink" Target="https://twitter.com/gcpridebaseball/status/1185662329754673152" TargetMode="External" /><Relationship Id="rId10" Type="http://schemas.openxmlformats.org/officeDocument/2006/relationships/hyperlink" Target="https://myemail.constantcontact.com/Greensboro-College-Dean-Will-Speak-on-Financial-Independence-Oct--16.html?soid=1102192932236&amp;aid=pXI3Fby7E1U" TargetMode="External" /><Relationship Id="rId11" Type="http://schemas.openxmlformats.org/officeDocument/2006/relationships/hyperlink" Target="https://myemail.constantcontact.com/Greensboro-College-Dean-Will-Speak-on-Financial-Independence-Oct--16.html?soid=1102192932236&amp;aid=pXI3Fby7E1U" TargetMode="External" /><Relationship Id="rId12" Type="http://schemas.openxmlformats.org/officeDocument/2006/relationships/hyperlink" Target="https://myemail.constantcontact.com/Greensboro-College-Postpones-Fall-Brass-and-Woodwind-Ensembles-Concert-Until-Nov--5.html?soid=1102192932236&amp;aid=jiWJlFB2eoI" TargetMode="External" /><Relationship Id="rId13" Type="http://schemas.openxmlformats.org/officeDocument/2006/relationships/hyperlink" Target="https://myemail.constantcontact.com/Greensboro-College-Alumna-Becomes-Acting-Chair-of-U-S--House-Oversight-Committee.html?soid=1102192932236&amp;aid=pw9MNFp48Vc" TargetMode="External" /><Relationship Id="rId14" Type="http://schemas.openxmlformats.org/officeDocument/2006/relationships/hyperlink" Target="https://myemail.constantcontact.com/Greensboro-College-Certification-Programs-Will-Offer-Open-House-Nov--5.html?soid=1102192932236&amp;aid=CqtRzhO6I6g" TargetMode="External" /><Relationship Id="rId15" Type="http://schemas.openxmlformats.org/officeDocument/2006/relationships/hyperlink" Target="https://myemail.constantcontact.com/Greensboro-College-Will-Hold-Saturday-Admissions-Information-Sessions-Nov--2--16.html?soid=1102192932236&amp;aid=uAqyZ7KYqiI" TargetMode="External" /><Relationship Id="rId16" Type="http://schemas.openxmlformats.org/officeDocument/2006/relationships/hyperlink" Target="https://myemail.constantcontact.com/Business-Leader-Stan-Banks-Will-Address-Greensboro-College-s-Leadership-Fitness-Class-on-Goals-Oct--23.html?soid=1102192932236&amp;aid=6PB4b2RD3dw" TargetMode="External" /><Relationship Id="rId17" Type="http://schemas.openxmlformats.org/officeDocument/2006/relationships/hyperlink" Target="https://myemail.constantcontact.com/Greensboro-College-Dean-Will-Speak-on-Financial-Independence-Oct--16.html?soid=1102192932236&amp;aid=pXI3Fby7E1U" TargetMode="External" /><Relationship Id="rId18" Type="http://schemas.openxmlformats.org/officeDocument/2006/relationships/hyperlink" Target="https://myemail.constantcontact.com/Greensboro-College-Presents-Fall-Brass-and-Woodwind-Ensemble-Concert-Oct--22.html?soid=1102192932236&amp;aid=88MwIYMW8RM" TargetMode="External" /><Relationship Id="rId19" Type="http://schemas.openxmlformats.org/officeDocument/2006/relationships/hyperlink" Target="https://myemail.constantcontact.com/UPDATE--Greensboro-College-Will-Host-Guest-Lecturer-on-Retaining-College-Students.html?soid=1102192932236&amp;aid=I2nNj8df6sM" TargetMode="External" /><Relationship Id="rId20" Type="http://schemas.openxmlformats.org/officeDocument/2006/relationships/hyperlink" Target="https://myemail.constantcontact.com/Greensboro-College-Presents-Fall-Choral-Concert-Oct--20.html?soid=1102192932236&amp;aid=SRfMirIalSk" TargetMode="External" /><Relationship Id="rId21" Type="http://schemas.openxmlformats.org/officeDocument/2006/relationships/hyperlink" Target="https://myemail.constantcontact.com/Two-Greensboro-College-Students-are-High-on-the-Leader-Board-of-a-Global-Business-Simulation.html?soid=1102192932236&amp;aid=RfsW6kwGeJk" TargetMode="External" /><Relationship Id="rId22" Type="http://schemas.openxmlformats.org/officeDocument/2006/relationships/hyperlink" Target="https://myemail.constantcontact.com/Greensboro-College-Theatre-Presents-Shakespeare-s--The-Winter-s-Tale--Oct--17-20.html?soid=1102192932236&amp;aid=ixdS1Jd_Q9k" TargetMode="External" /><Relationship Id="rId23" Type="http://schemas.openxmlformats.org/officeDocument/2006/relationships/hyperlink" Target="https://myemail.constantcontact.com/Greensboro-College-Presents-Fall-Choral-Concert-Oct--20.html?soid=1102192932236&amp;aid=SRfMirIalSk" TargetMode="External" /><Relationship Id="rId24" Type="http://schemas.openxmlformats.org/officeDocument/2006/relationships/hyperlink" Target="https://myemail.constantcontact.com/Greensboro-College-Presents-Fall-Brass-and-Woodwind-Ensemble-Concert-Oct--22.html?soid=1102192932236&amp;aid=88MwIYMW8RM" TargetMode="External" /><Relationship Id="rId25" Type="http://schemas.openxmlformats.org/officeDocument/2006/relationships/hyperlink" Target="https://myemail.constantcontact.com/UPDATE--Greensboro-College-Will-Host-Guest-Lecturer-on-Retaining-College-Students.html?soid=1102192932236&amp;aid=I2nNj8df6sM" TargetMode="External" /><Relationship Id="rId26" Type="http://schemas.openxmlformats.org/officeDocument/2006/relationships/hyperlink" Target="https://myemail.constantcontact.com/Greensboro-College-Theatre-Presents-Shakespeare-s--The-Winter-s-Tale--Oct--17-20.html?soid=1102192932236&amp;aid=ixdS1Jd_Q9k" TargetMode="External" /><Relationship Id="rId27" Type="http://schemas.openxmlformats.org/officeDocument/2006/relationships/hyperlink" Target="https://myemail.constantcontact.com/Greensboro-College-Presents-Fall-Brass-and-Woodwind-Ensemble-Concert-Oct--22.html?soid=1102192932236&amp;aid=88MwIYMW8RM" TargetMode="External" /><Relationship Id="rId28" Type="http://schemas.openxmlformats.org/officeDocument/2006/relationships/hyperlink" Target="https://myemail.constantcontact.com/Greensboro-College-Offers-Adult-Classes-and-Certificate-Programs-Open-House-Nov--5.html?soid=1102192932236&amp;aid=KV8BNBDsh30" TargetMode="External" /><Relationship Id="rId29" Type="http://schemas.openxmlformats.org/officeDocument/2006/relationships/hyperlink" Target="https://myemail.constantcontact.com/Greensboro-College-Will-Hold-Admissions-Open-House-Oct--19.html?soid=1102192932236&amp;aid=3RpgUTR13H8" TargetMode="External" /><Relationship Id="rId30" Type="http://schemas.openxmlformats.org/officeDocument/2006/relationships/hyperlink" Target="https://myemail.constantcontact.com/subject.html?soid=1102192932236&amp;aid=Uk085J8iDRI" TargetMode="External" /><Relationship Id="rId31" Type="http://schemas.openxmlformats.org/officeDocument/2006/relationships/hyperlink" Target="https://myemail.constantcontact.com/Attorney-Lee-Levinson-Will-Speak-at-Greensboro-College-Oct--2.html?soid=1102192932236&amp;aid=Hq7dU06OotA" TargetMode="External" /><Relationship Id="rId32" Type="http://schemas.openxmlformats.org/officeDocument/2006/relationships/hyperlink" Target="https://myemail.constantcontact.com/Greensboro-College-Art-Exhibit-by-James-Brooks-III-Opens-Oct--7.html?soid=1102192932236&amp;aid=xUVPXZKrHmw" TargetMode="External" /><Relationship Id="rId33" Type="http://schemas.openxmlformats.org/officeDocument/2006/relationships/hyperlink" Target="https://myemail.constantcontact.com/Greensboro-College-Offers-Admissions-Information-Sessions-Sept--21-and-28.html?soid=1102192932236&amp;aid=-G4VO4gFOV0" TargetMode="External" /><Relationship Id="rId34" Type="http://schemas.openxmlformats.org/officeDocument/2006/relationships/hyperlink" Target="https://myemail.constantcontact.com/Greensboro-College-Professor-Certified-as-John-Maxwell-Coach--Speaker-and-Trainer.html?soid=1102192932236&amp;aid=p88l1RaFTKQ" TargetMode="External" /><Relationship Id="rId35" Type="http://schemas.openxmlformats.org/officeDocument/2006/relationships/hyperlink" Target="https://myemail.constantcontact.com/Greensboro-College-Names-Asia-Hinton-Admissions-Counselor-Visit-Coordinator.html?soid=1102192932236&amp;aid=B7yCZQvl1eM" TargetMode="External" /><Relationship Id="rId36" Type="http://schemas.openxmlformats.org/officeDocument/2006/relationships/hyperlink" Target="https://myemail.constantcontact.com/Greensboro-College-Staffer-Will-Present-Paper-at-NCAHEAD-Conference-in-October.html?soid=1102192932236&amp;aid=jZOwMeLRJ9o" TargetMode="External" /><Relationship Id="rId37" Type="http://schemas.openxmlformats.org/officeDocument/2006/relationships/hyperlink" Target="https://myemail.constantcontact.com/Greensboro-College-Appoints-Faye-Simon-to-Mathematics-Faculty.html?soid=1102192932236&amp;aid=b1xi4Rw_e4s" TargetMode="External" /><Relationship Id="rId38" Type="http://schemas.openxmlformats.org/officeDocument/2006/relationships/hyperlink" Target="https://myemail.constantcontact.com/Greensboro-College-Names-Molly-Riddle-to-Education-Faculty.html?soid=1102192932236&amp;aid=KICghZBxP7M" TargetMode="External" /><Relationship Id="rId39" Type="http://schemas.openxmlformats.org/officeDocument/2006/relationships/hyperlink" Target="https://myemail.constantcontact.com/Greensboro-College-Appoints-Nasir-H--Assar-to-the-Business-Faculty.html?soid=1102192932236&amp;aid=ZbVf33e6TGQ" TargetMode="External" /><Relationship Id="rId40" Type="http://schemas.openxmlformats.org/officeDocument/2006/relationships/hyperlink" Target="https://myemail.constantcontact.com/Greensboro-College-Names-MaKayla-Humphreys--19-Admissions-Administrative-Assistant.html?soid=1102192932236&amp;aid=Z8570RAmYao" TargetMode="External" /><Relationship Id="rId41" Type="http://schemas.openxmlformats.org/officeDocument/2006/relationships/hyperlink" Target="https://myemail.constantcontact.com/Greensboro-College-Postpones-Fall-Brass-and-Woodwind-Ensembles-Concert-Until-Nov--5.html?soid=1102192932236&amp;aid=jiWJlFB2eoI" TargetMode="External" /><Relationship Id="rId42" Type="http://schemas.openxmlformats.org/officeDocument/2006/relationships/hyperlink" Target="https://myemail.constantcontact.com/Greensboro-College-Alumna-Becomes-Acting-Chair-of-U-S--House-Oversight-Committee.html?soid=1102192932236&amp;aid=pw9MNFp48Vc" TargetMode="External" /><Relationship Id="rId43" Type="http://schemas.openxmlformats.org/officeDocument/2006/relationships/hyperlink" Target="https://myemail.constantcontact.com/Greensboro-College-Certification-Programs-Will-Offer-Open-House-Nov--5.html?soid=1102192932236&amp;aid=CqtRzhO6I6g" TargetMode="External" /><Relationship Id="rId44" Type="http://schemas.openxmlformats.org/officeDocument/2006/relationships/hyperlink" Target="https://myemail.constantcontact.com/Greensboro-College-Will-Hold-Saturday-Admissions-Information-Sessions-Nov--2--16.html?soid=1102192932236&amp;aid=uAqyZ7KYqiI" TargetMode="External" /><Relationship Id="rId45" Type="http://schemas.openxmlformats.org/officeDocument/2006/relationships/hyperlink" Target="https://myemail.constantcontact.com/Business-Leader-Stan-Banks-Will-Address-Greensboro-College-s-Leadership-Fitness-Class-on-Goals-Oct--23.html?soid=1102192932236&amp;aid=6PB4b2RD3dw" TargetMode="External" /><Relationship Id="rId46" Type="http://schemas.openxmlformats.org/officeDocument/2006/relationships/hyperlink" Target="https://myemail.constantcontact.com/Greensboro-College-Dean-Will-Speak-on-Financial-Independence-Oct--16.html?soid=1102192932236&amp;aid=pXI3Fby7E1U" TargetMode="External" /><Relationship Id="rId47" Type="http://schemas.openxmlformats.org/officeDocument/2006/relationships/hyperlink" Target="https://myemail.constantcontact.com/Greensboro-College-Presents-Fall-Brass-and-Woodwind-Ensemble-Concert-Oct--22.html?soid=1102192932236&amp;aid=88MwIYMW8RM" TargetMode="External" /><Relationship Id="rId48" Type="http://schemas.openxmlformats.org/officeDocument/2006/relationships/hyperlink" Target="https://myemail.constantcontact.com/UPDATE--Greensboro-College-Will-Host-Guest-Lecturer-on-Retaining-College-Students.html?soid=1102192932236&amp;aid=I2nNj8df6sM" TargetMode="External" /><Relationship Id="rId49" Type="http://schemas.openxmlformats.org/officeDocument/2006/relationships/hyperlink" Target="https://myemail.constantcontact.com/Greensboro-College-Presents-Fall-Choral-Concert-Oct--20.html?soid=1102192932236&amp;aid=SRfMirIalSk" TargetMode="External" /><Relationship Id="rId50" Type="http://schemas.openxmlformats.org/officeDocument/2006/relationships/hyperlink" Target="https://myemail.constantcontact.com/Two-Greensboro-College-Students-are-High-on-the-Leader-Board-of-a-Global-Business-Simulation.html?soid=1102192932236&amp;aid=RfsW6kwGeJk" TargetMode="External" /><Relationship Id="rId51" Type="http://schemas.openxmlformats.org/officeDocument/2006/relationships/hyperlink" Target="https://myemail.constantcontact.com/Greensboro-College-Theatre-Presents-Shakespeare-s--The-Winter-s-Tale--Oct--17-20.html?soid=1102192932236&amp;aid=ixdS1Jd_Q9k" TargetMode="External" /><Relationship Id="rId52" Type="http://schemas.openxmlformats.org/officeDocument/2006/relationships/hyperlink" Target="https://myemail.constantcontact.com/Greensboro-College-Presents-Fall-Choral-Concert-Oct--20.html?soid=1102192932236&amp;aid=SRfMirIalSk" TargetMode="External" /><Relationship Id="rId53" Type="http://schemas.openxmlformats.org/officeDocument/2006/relationships/hyperlink" Target="https://myemail.constantcontact.com/Greensboro-College-Presents-Fall-Brass-and-Woodwind-Ensemble-Concert-Oct--22.html?soid=1102192932236&amp;aid=88MwIYMW8RM" TargetMode="External" /><Relationship Id="rId54" Type="http://schemas.openxmlformats.org/officeDocument/2006/relationships/hyperlink" Target="https://myemail.constantcontact.com/UPDATE--Greensboro-College-Will-Host-Guest-Lecturer-on-Retaining-College-Students.html?soid=1102192932236&amp;aid=I2nNj8df6sM" TargetMode="External" /><Relationship Id="rId55" Type="http://schemas.openxmlformats.org/officeDocument/2006/relationships/hyperlink" Target="https://myemail.constantcontact.com/Greensboro-College-Theatre-Presents-Shakespeare-s--The-Winter-s-Tale--Oct--17-20.html?soid=1102192932236&amp;aid=ixdS1Jd_Q9k" TargetMode="External" /><Relationship Id="rId56" Type="http://schemas.openxmlformats.org/officeDocument/2006/relationships/hyperlink" Target="https://myemail.constantcontact.com/Greensboro-College-Presents-Fall-Brass-and-Woodwind-Ensemble-Concert-Oct--22.html?soid=1102192932236&amp;aid=88MwIYMW8RM" TargetMode="External" /><Relationship Id="rId57" Type="http://schemas.openxmlformats.org/officeDocument/2006/relationships/hyperlink" Target="https://myemail.constantcontact.com/Greensboro-College-Offers-Adult-Classes-and-Certificate-Programs-Open-House-Nov--5.html?soid=1102192932236&amp;aid=KV8BNBDsh30" TargetMode="External" /><Relationship Id="rId58" Type="http://schemas.openxmlformats.org/officeDocument/2006/relationships/hyperlink" Target="https://myemail.constantcontact.com/Greensboro-College-Will-Hold-Admissions-Open-House-Oct--19.html?soid=1102192932236&amp;aid=3RpgUTR13H8" TargetMode="External" /><Relationship Id="rId59" Type="http://schemas.openxmlformats.org/officeDocument/2006/relationships/hyperlink" Target="https://myemail.constantcontact.com/subject.html?soid=1102192932236&amp;aid=Uk085J8iDRI" TargetMode="External" /><Relationship Id="rId60" Type="http://schemas.openxmlformats.org/officeDocument/2006/relationships/hyperlink" Target="https://myemail.constantcontact.com/Attorney-Lee-Levinson-Will-Speak-at-Greensboro-College-Oct--2.html?soid=1102192932236&amp;aid=Hq7dU06OotA" TargetMode="External" /><Relationship Id="rId61" Type="http://schemas.openxmlformats.org/officeDocument/2006/relationships/hyperlink" Target="https://myemail.constantcontact.com/Greensboro-College-Art-Exhibit-by-James-Brooks-III-Opens-Oct--7.html?soid=1102192932236&amp;aid=xUVPXZKrHmw" TargetMode="External" /><Relationship Id="rId62" Type="http://schemas.openxmlformats.org/officeDocument/2006/relationships/hyperlink" Target="https://myemail.constantcontact.com/Greensboro-College-Offers-Admissions-Information-Sessions-Sept--21-and-28.html?soid=1102192932236&amp;aid=-G4VO4gFOV0" TargetMode="External" /><Relationship Id="rId63" Type="http://schemas.openxmlformats.org/officeDocument/2006/relationships/hyperlink" Target="https://myemail.constantcontact.com/Greensboro-College-Professor-Certified-as-John-Maxwell-Coach--Speaker-and-Trainer.html?soid=1102192932236&amp;aid=p88l1RaFTKQ" TargetMode="External" /><Relationship Id="rId64" Type="http://schemas.openxmlformats.org/officeDocument/2006/relationships/hyperlink" Target="https://myemail.constantcontact.com/Greensboro-College-Names-Asia-Hinton-Admissions-Counselor-Visit-Coordinator.html?soid=1102192932236&amp;aid=B7yCZQvl1eM" TargetMode="External" /><Relationship Id="rId65" Type="http://schemas.openxmlformats.org/officeDocument/2006/relationships/hyperlink" Target="https://myemail.constantcontact.com/Greensboro-College-Staffer-Will-Present-Paper-at-NCAHEAD-Conference-in-October.html?soid=1102192932236&amp;aid=jZOwMeLRJ9o" TargetMode="External" /><Relationship Id="rId66" Type="http://schemas.openxmlformats.org/officeDocument/2006/relationships/hyperlink" Target="https://myemail.constantcontact.com/Greensboro-College-Appoints-Faye-Simon-to-Mathematics-Faculty.html?soid=1102192932236&amp;aid=b1xi4Rw_e4s" TargetMode="External" /><Relationship Id="rId67" Type="http://schemas.openxmlformats.org/officeDocument/2006/relationships/hyperlink" Target="https://myemail.constantcontact.com/Greensboro-College-Names-Molly-Riddle-to-Education-Faculty.html?soid=1102192932236&amp;aid=KICghZBxP7M" TargetMode="External" /><Relationship Id="rId68" Type="http://schemas.openxmlformats.org/officeDocument/2006/relationships/hyperlink" Target="https://myemail.constantcontact.com/Greensboro-College-Appoints-Nasir-H--Assar-to-the-Business-Faculty.html?soid=1102192932236&amp;aid=ZbVf33e6TGQ" TargetMode="External" /><Relationship Id="rId69" Type="http://schemas.openxmlformats.org/officeDocument/2006/relationships/hyperlink" Target="https://myemail.constantcontact.com/Greensboro-College-Names-MaKayla-Humphreys--19-Admissions-Administrative-Assistant.html?soid=1102192932236&amp;aid=Z8570RAmYao" TargetMode="External" /><Relationship Id="rId70" Type="http://schemas.openxmlformats.org/officeDocument/2006/relationships/hyperlink" Target="https://pbs.twimg.com/media/EGmVnKYX0AEWq1G.jpg" TargetMode="External" /><Relationship Id="rId71" Type="http://schemas.openxmlformats.org/officeDocument/2006/relationships/hyperlink" Target="https://pbs.twimg.com/ext_tw_video_thumb/1183903113658458116/pu/img/P3t_QwgSaffQFOu3.jpg" TargetMode="External" /><Relationship Id="rId72" Type="http://schemas.openxmlformats.org/officeDocument/2006/relationships/hyperlink" Target="https://pbs.twimg.com/media/EG7ZBpbXYAEQGhz.jpg" TargetMode="External" /><Relationship Id="rId73" Type="http://schemas.openxmlformats.org/officeDocument/2006/relationships/hyperlink" Target="https://pbs.twimg.com/media/EGmVnKYX0AEWq1G.jpg" TargetMode="External" /><Relationship Id="rId74" Type="http://schemas.openxmlformats.org/officeDocument/2006/relationships/hyperlink" Target="https://pbs.twimg.com/media/EGmVnKYX0AEWq1G.jpg" TargetMode="External" /><Relationship Id="rId75" Type="http://schemas.openxmlformats.org/officeDocument/2006/relationships/hyperlink" Target="https://pbs.twimg.com/media/EHLiUDmXUAEj-Z3.png" TargetMode="External" /><Relationship Id="rId76" Type="http://schemas.openxmlformats.org/officeDocument/2006/relationships/hyperlink" Target="https://pbs.twimg.com/media/EHLFFC9WkAEW1J8.jpg" TargetMode="External" /><Relationship Id="rId77" Type="http://schemas.openxmlformats.org/officeDocument/2006/relationships/hyperlink" Target="https://pbs.twimg.com/media/EHFuFuoW4AAGKy2.png" TargetMode="External" /><Relationship Id="rId78" Type="http://schemas.openxmlformats.org/officeDocument/2006/relationships/hyperlink" Target="https://pbs.twimg.com/media/EHFpceOWoAApkeK.png" TargetMode="External" /><Relationship Id="rId79" Type="http://schemas.openxmlformats.org/officeDocument/2006/relationships/hyperlink" Target="https://pbs.twimg.com/media/EHFg85FW4AIRko4.png" TargetMode="External" /><Relationship Id="rId80" Type="http://schemas.openxmlformats.org/officeDocument/2006/relationships/hyperlink" Target="https://pbs.twimg.com/media/EG7ZBpbXYAEQGhz.jpg" TargetMode="External" /><Relationship Id="rId81" Type="http://schemas.openxmlformats.org/officeDocument/2006/relationships/hyperlink" Target="https://pbs.twimg.com/media/EGbHEsQWoAIV_IK.jpg" TargetMode="External" /><Relationship Id="rId82" Type="http://schemas.openxmlformats.org/officeDocument/2006/relationships/hyperlink" Target="https://pbs.twimg.com/media/EGWql8aX0AA8aIn.png" TargetMode="External" /><Relationship Id="rId83" Type="http://schemas.openxmlformats.org/officeDocument/2006/relationships/hyperlink" Target="https://pbs.twimg.com/media/EGbDVc9W4AAHAjF.png" TargetMode="External" /><Relationship Id="rId84" Type="http://schemas.openxmlformats.org/officeDocument/2006/relationships/hyperlink" Target="https://pbs.twimg.com/media/EGTHWoKXYAAiSyT.png" TargetMode="External" /><Relationship Id="rId85" Type="http://schemas.openxmlformats.org/officeDocument/2006/relationships/hyperlink" Target="https://pbs.twimg.com/media/EGQ4bAfW4AAn67h.jpg" TargetMode="External" /><Relationship Id="rId86" Type="http://schemas.openxmlformats.org/officeDocument/2006/relationships/hyperlink" Target="https://pbs.twimg.com/media/EGNC7MiXUAAlDka.png" TargetMode="External" /><Relationship Id="rId87" Type="http://schemas.openxmlformats.org/officeDocument/2006/relationships/hyperlink" Target="https://pbs.twimg.com/media/EGNCZusWwAAFCJg.jpg" TargetMode="External" /><Relationship Id="rId88" Type="http://schemas.openxmlformats.org/officeDocument/2006/relationships/hyperlink" Target="https://pbs.twimg.com/media/EGH501tXYAIDT3M.png" TargetMode="External" /><Relationship Id="rId89" Type="http://schemas.openxmlformats.org/officeDocument/2006/relationships/hyperlink" Target="https://pbs.twimg.com/media/EGCwlJSW4AEt2fd.jpg" TargetMode="External" /><Relationship Id="rId90" Type="http://schemas.openxmlformats.org/officeDocument/2006/relationships/hyperlink" Target="https://pbs.twimg.com/media/EF4WXTDWoAIUPv9.jpg" TargetMode="External" /><Relationship Id="rId91" Type="http://schemas.openxmlformats.org/officeDocument/2006/relationships/hyperlink" Target="https://pbs.twimg.com/media/EF4CWWWX0AAAwzF.png" TargetMode="External" /><Relationship Id="rId92" Type="http://schemas.openxmlformats.org/officeDocument/2006/relationships/hyperlink" Target="https://pbs.twimg.com/media/EFzYQPcXUAUz8ip.png" TargetMode="External" /><Relationship Id="rId93" Type="http://schemas.openxmlformats.org/officeDocument/2006/relationships/hyperlink" Target="https://pbs.twimg.com/media/EFy3bQwWoAI0uFm.png" TargetMode="External" /><Relationship Id="rId94" Type="http://schemas.openxmlformats.org/officeDocument/2006/relationships/hyperlink" Target="https://pbs.twimg.com/media/EFfhCrxXYAMjeS1.png" TargetMode="External" /><Relationship Id="rId95" Type="http://schemas.openxmlformats.org/officeDocument/2006/relationships/hyperlink" Target="https://pbs.twimg.com/media/EFUNFqbXoAA5wmO.jpg" TargetMode="External" /><Relationship Id="rId96" Type="http://schemas.openxmlformats.org/officeDocument/2006/relationships/hyperlink" Target="https://pbs.twimg.com/media/EEQG88lXsAUrOdg.jpg" TargetMode="External" /><Relationship Id="rId97" Type="http://schemas.openxmlformats.org/officeDocument/2006/relationships/hyperlink" Target="https://pbs.twimg.com/media/EDyQ0SuXsAEtVqm.jpg" TargetMode="External" /><Relationship Id="rId98" Type="http://schemas.openxmlformats.org/officeDocument/2006/relationships/hyperlink" Target="https://pbs.twimg.com/media/EC6xjWYWkAEcm2t.jpg" TargetMode="External" /><Relationship Id="rId99" Type="http://schemas.openxmlformats.org/officeDocument/2006/relationships/hyperlink" Target="https://pbs.twimg.com/media/ECb1tZ-W4AIR8ju.jpg" TargetMode="External" /><Relationship Id="rId100" Type="http://schemas.openxmlformats.org/officeDocument/2006/relationships/hyperlink" Target="https://pbs.twimg.com/media/ECBYQn5WsAIioQJ.jpg" TargetMode="External" /><Relationship Id="rId101" Type="http://schemas.openxmlformats.org/officeDocument/2006/relationships/hyperlink" Target="https://pbs.twimg.com/media/EB8x7XJXsAIEEkr.jpg" TargetMode="External" /><Relationship Id="rId102" Type="http://schemas.openxmlformats.org/officeDocument/2006/relationships/hyperlink" Target="https://pbs.twimg.com/media/EB3ENowW4AElE-I.jpg" TargetMode="External" /><Relationship Id="rId103" Type="http://schemas.openxmlformats.org/officeDocument/2006/relationships/hyperlink" Target="https://pbs.twimg.com/media/EBeD96SWsAEEz1U.jpg" TargetMode="External" /><Relationship Id="rId104" Type="http://schemas.openxmlformats.org/officeDocument/2006/relationships/hyperlink" Target="https://pbs.twimg.com/media/EHFuFuoW4AAGKy2.png" TargetMode="External" /><Relationship Id="rId105" Type="http://schemas.openxmlformats.org/officeDocument/2006/relationships/hyperlink" Target="https://pbs.twimg.com/media/EG7ZBpbXYAEQGhz.jpg" TargetMode="External" /><Relationship Id="rId106" Type="http://schemas.openxmlformats.org/officeDocument/2006/relationships/hyperlink" Target="https://pbs.twimg.com/media/EGbHEsQWoAIV_IK.jpg" TargetMode="External" /><Relationship Id="rId107" Type="http://schemas.openxmlformats.org/officeDocument/2006/relationships/hyperlink" Target="https://pbs.twimg.com/media/EGbDVc9W4AAHAjF.png" TargetMode="External" /><Relationship Id="rId108" Type="http://schemas.openxmlformats.org/officeDocument/2006/relationships/hyperlink" Target="https://pbs.twimg.com/media/EGNC7MiXUAAlDka.png" TargetMode="External" /><Relationship Id="rId109" Type="http://schemas.openxmlformats.org/officeDocument/2006/relationships/hyperlink" Target="https://pbs.twimg.com/media/EGNCZusWwAAFCJg.jpg" TargetMode="External" /><Relationship Id="rId110" Type="http://schemas.openxmlformats.org/officeDocument/2006/relationships/hyperlink" Target="https://pbs.twimg.com/media/EF4WXTDWoAIUPv9.jpg" TargetMode="External" /><Relationship Id="rId111" Type="http://schemas.openxmlformats.org/officeDocument/2006/relationships/hyperlink" Target="https://pbs.twimg.com/media/EFzYQPcXUAUz8ip.png" TargetMode="External" /><Relationship Id="rId112" Type="http://schemas.openxmlformats.org/officeDocument/2006/relationships/hyperlink" Target="https://pbs.twimg.com/media/EFy3bQwWoAI0uFm.png" TargetMode="External" /><Relationship Id="rId113" Type="http://schemas.openxmlformats.org/officeDocument/2006/relationships/hyperlink" Target="https://pbs.twimg.com/media/EFfhCrxXYAMjeS1.png" TargetMode="External" /><Relationship Id="rId114" Type="http://schemas.openxmlformats.org/officeDocument/2006/relationships/hyperlink" Target="https://pbs.twimg.com/media/EFUNFqbXoAA5wmO.jpg" TargetMode="External" /><Relationship Id="rId115" Type="http://schemas.openxmlformats.org/officeDocument/2006/relationships/hyperlink" Target="https://pbs.twimg.com/media/EEQG88lXsAUrOdg.jpg" TargetMode="External" /><Relationship Id="rId116" Type="http://schemas.openxmlformats.org/officeDocument/2006/relationships/hyperlink" Target="https://pbs.twimg.com/media/EC6xjWYWkAEcm2t.jpg" TargetMode="External" /><Relationship Id="rId117" Type="http://schemas.openxmlformats.org/officeDocument/2006/relationships/hyperlink" Target="https://pbs.twimg.com/media/ECb1tZ-W4AIR8ju.jpg" TargetMode="External" /><Relationship Id="rId118" Type="http://schemas.openxmlformats.org/officeDocument/2006/relationships/hyperlink" Target="https://pbs.twimg.com/media/ECBYQn5WsAIioQJ.jpg" TargetMode="External" /><Relationship Id="rId119" Type="http://schemas.openxmlformats.org/officeDocument/2006/relationships/hyperlink" Target="https://pbs.twimg.com/media/EB8x7XJXsAIEEkr.jpg" TargetMode="External" /><Relationship Id="rId120" Type="http://schemas.openxmlformats.org/officeDocument/2006/relationships/hyperlink" Target="https://pbs.twimg.com/media/EB3ENowW4AElE-I.jpg" TargetMode="External" /><Relationship Id="rId121" Type="http://schemas.openxmlformats.org/officeDocument/2006/relationships/hyperlink" Target="http://pbs.twimg.com/profile_images/1165047289532112897/UcNAoJAD_normal.jpg" TargetMode="External" /><Relationship Id="rId122" Type="http://schemas.openxmlformats.org/officeDocument/2006/relationships/hyperlink" Target="https://pbs.twimg.com/media/EGmVnKYX0AEWq1G.jpg" TargetMode="External" /><Relationship Id="rId123" Type="http://schemas.openxmlformats.org/officeDocument/2006/relationships/hyperlink" Target="https://pbs.twimg.com/ext_tw_video_thumb/1183903113658458116/pu/img/P3t_QwgSaffQFOu3.jpg" TargetMode="External" /><Relationship Id="rId124" Type="http://schemas.openxmlformats.org/officeDocument/2006/relationships/hyperlink" Target="https://pbs.twimg.com/media/EG7ZBpbXYAEQGhz.jpg" TargetMode="External" /><Relationship Id="rId125" Type="http://schemas.openxmlformats.org/officeDocument/2006/relationships/hyperlink" Target="http://pbs.twimg.com/profile_images/858272506096037888/03Ng4CE-_normal.jpg" TargetMode="External" /><Relationship Id="rId126" Type="http://schemas.openxmlformats.org/officeDocument/2006/relationships/hyperlink" Target="http://pbs.twimg.com/profile_images/930484988730052608/6chrg5yA_normal.jpg" TargetMode="External" /><Relationship Id="rId127" Type="http://schemas.openxmlformats.org/officeDocument/2006/relationships/hyperlink" Target="http://pbs.twimg.com/profile_images/580363431171088384/U7NjssjL_normal.jpg" TargetMode="External" /><Relationship Id="rId128" Type="http://schemas.openxmlformats.org/officeDocument/2006/relationships/hyperlink" Target="http://pbs.twimg.com/profile_images/580363431171088384/U7NjssjL_normal.jpg" TargetMode="External" /><Relationship Id="rId129" Type="http://schemas.openxmlformats.org/officeDocument/2006/relationships/hyperlink" Target="http://pbs.twimg.com/profile_images/580363431171088384/U7NjssjL_normal.jpg" TargetMode="External" /><Relationship Id="rId130" Type="http://schemas.openxmlformats.org/officeDocument/2006/relationships/hyperlink" Target="http://pbs.twimg.com/profile_images/580363431171088384/U7NjssjL_normal.jpg" TargetMode="External" /><Relationship Id="rId131" Type="http://schemas.openxmlformats.org/officeDocument/2006/relationships/hyperlink" Target="http://pbs.twimg.com/profile_images/580363431171088384/U7NjssjL_normal.jpg" TargetMode="External" /><Relationship Id="rId132" Type="http://schemas.openxmlformats.org/officeDocument/2006/relationships/hyperlink" Target="http://pbs.twimg.com/profile_images/580363431171088384/U7NjssjL_normal.jpg" TargetMode="External" /><Relationship Id="rId133" Type="http://schemas.openxmlformats.org/officeDocument/2006/relationships/hyperlink" Target="http://pbs.twimg.com/profile_images/771511799229317120/yaz5_yBB_normal.jpg" TargetMode="External" /><Relationship Id="rId134" Type="http://schemas.openxmlformats.org/officeDocument/2006/relationships/hyperlink" Target="http://pbs.twimg.com/profile_images/528555105273253888/6z1x9Nr2_normal.jpeg" TargetMode="External" /><Relationship Id="rId135" Type="http://schemas.openxmlformats.org/officeDocument/2006/relationships/hyperlink" Target="http://pbs.twimg.com/profile_images/1132819224026595330/hS7riXey_normal.jpg" TargetMode="External" /><Relationship Id="rId136" Type="http://schemas.openxmlformats.org/officeDocument/2006/relationships/hyperlink" Target="http://pbs.twimg.com/profile_images/1132819224026595330/hS7riXey_normal.jpg" TargetMode="External" /><Relationship Id="rId137" Type="http://schemas.openxmlformats.org/officeDocument/2006/relationships/hyperlink" Target="http://pbs.twimg.com/profile_images/747243008077275137/_-JPDBtp_normal.jpg" TargetMode="External" /><Relationship Id="rId138" Type="http://schemas.openxmlformats.org/officeDocument/2006/relationships/hyperlink" Target="http://pbs.twimg.com/profile_images/1138533426703818752/BaYTr3NU_normal.jpg" TargetMode="External" /><Relationship Id="rId139" Type="http://schemas.openxmlformats.org/officeDocument/2006/relationships/hyperlink" Target="http://pbs.twimg.com/profile_images/1002016732633059328/LlbyndD0_normal.jpg" TargetMode="External" /><Relationship Id="rId140" Type="http://schemas.openxmlformats.org/officeDocument/2006/relationships/hyperlink" Target="http://pbs.twimg.com/profile_images/1126570561306595328/mV8q5DI2_normal.jpg" TargetMode="External" /><Relationship Id="rId141" Type="http://schemas.openxmlformats.org/officeDocument/2006/relationships/hyperlink" Target="https://pbs.twimg.com/media/EGmVnKYX0AEWq1G.jpg" TargetMode="External" /><Relationship Id="rId142" Type="http://schemas.openxmlformats.org/officeDocument/2006/relationships/hyperlink" Target="https://pbs.twimg.com/media/EGmVnKYX0AEWq1G.jpg" TargetMode="External" /><Relationship Id="rId143" Type="http://schemas.openxmlformats.org/officeDocument/2006/relationships/hyperlink" Target="https://pbs.twimg.com/media/EHLiUDmXUAEj-Z3.png" TargetMode="External" /><Relationship Id="rId144" Type="http://schemas.openxmlformats.org/officeDocument/2006/relationships/hyperlink" Target="https://pbs.twimg.com/media/EHLFFC9WkAEW1J8.jpg" TargetMode="External" /><Relationship Id="rId145" Type="http://schemas.openxmlformats.org/officeDocument/2006/relationships/hyperlink" Target="https://pbs.twimg.com/media/EHFuFuoW4AAGKy2.png" TargetMode="External" /><Relationship Id="rId146" Type="http://schemas.openxmlformats.org/officeDocument/2006/relationships/hyperlink" Target="https://pbs.twimg.com/media/EHFpceOWoAApkeK.png" TargetMode="External" /><Relationship Id="rId147" Type="http://schemas.openxmlformats.org/officeDocument/2006/relationships/hyperlink" Target="https://pbs.twimg.com/media/EHFg85FW4AIRko4.png" TargetMode="External" /><Relationship Id="rId148" Type="http://schemas.openxmlformats.org/officeDocument/2006/relationships/hyperlink" Target="https://pbs.twimg.com/media/EG7ZBpbXYAEQGhz.jpg" TargetMode="External" /><Relationship Id="rId149" Type="http://schemas.openxmlformats.org/officeDocument/2006/relationships/hyperlink" Target="https://pbs.twimg.com/media/EGbHEsQWoAIV_IK.jpg" TargetMode="External" /><Relationship Id="rId150" Type="http://schemas.openxmlformats.org/officeDocument/2006/relationships/hyperlink" Target="https://pbs.twimg.com/media/EGWql8aX0AA8aIn.png" TargetMode="External" /><Relationship Id="rId151" Type="http://schemas.openxmlformats.org/officeDocument/2006/relationships/hyperlink" Target="https://pbs.twimg.com/media/EGbDVc9W4AAHAjF.png" TargetMode="External" /><Relationship Id="rId152" Type="http://schemas.openxmlformats.org/officeDocument/2006/relationships/hyperlink" Target="https://pbs.twimg.com/media/EGTHWoKXYAAiSyT.png" TargetMode="External" /><Relationship Id="rId153" Type="http://schemas.openxmlformats.org/officeDocument/2006/relationships/hyperlink" Target="https://pbs.twimg.com/media/EGQ4bAfW4AAn67h.jpg" TargetMode="External" /><Relationship Id="rId154" Type="http://schemas.openxmlformats.org/officeDocument/2006/relationships/hyperlink" Target="https://pbs.twimg.com/media/EGNC7MiXUAAlDka.png" TargetMode="External" /><Relationship Id="rId155" Type="http://schemas.openxmlformats.org/officeDocument/2006/relationships/hyperlink" Target="https://pbs.twimg.com/media/EGNCZusWwAAFCJg.jpg" TargetMode="External" /><Relationship Id="rId156" Type="http://schemas.openxmlformats.org/officeDocument/2006/relationships/hyperlink" Target="https://pbs.twimg.com/media/EGH501tXYAIDT3M.png" TargetMode="External" /><Relationship Id="rId157" Type="http://schemas.openxmlformats.org/officeDocument/2006/relationships/hyperlink" Target="https://pbs.twimg.com/media/EGCwlJSW4AEt2fd.jpg" TargetMode="External" /><Relationship Id="rId158" Type="http://schemas.openxmlformats.org/officeDocument/2006/relationships/hyperlink" Target="https://pbs.twimg.com/media/EF4WXTDWoAIUPv9.jpg" TargetMode="External" /><Relationship Id="rId159" Type="http://schemas.openxmlformats.org/officeDocument/2006/relationships/hyperlink" Target="https://pbs.twimg.com/media/EF4CWWWX0AAAwzF.png" TargetMode="External" /><Relationship Id="rId160" Type="http://schemas.openxmlformats.org/officeDocument/2006/relationships/hyperlink" Target="https://pbs.twimg.com/media/EFzYQPcXUAUz8ip.png" TargetMode="External" /><Relationship Id="rId161" Type="http://schemas.openxmlformats.org/officeDocument/2006/relationships/hyperlink" Target="https://pbs.twimg.com/media/EFy3bQwWoAI0uFm.png" TargetMode="External" /><Relationship Id="rId162" Type="http://schemas.openxmlformats.org/officeDocument/2006/relationships/hyperlink" Target="https://pbs.twimg.com/media/EFfhCrxXYAMjeS1.png" TargetMode="External" /><Relationship Id="rId163" Type="http://schemas.openxmlformats.org/officeDocument/2006/relationships/hyperlink" Target="https://pbs.twimg.com/media/EFUNFqbXoAA5wmO.jpg" TargetMode="External" /><Relationship Id="rId164" Type="http://schemas.openxmlformats.org/officeDocument/2006/relationships/hyperlink" Target="https://pbs.twimg.com/media/EEQG88lXsAUrOdg.jpg" TargetMode="External" /><Relationship Id="rId165" Type="http://schemas.openxmlformats.org/officeDocument/2006/relationships/hyperlink" Target="https://pbs.twimg.com/media/EDyQ0SuXsAEtVqm.jpg" TargetMode="External" /><Relationship Id="rId166" Type="http://schemas.openxmlformats.org/officeDocument/2006/relationships/hyperlink" Target="https://pbs.twimg.com/media/EC6xjWYWkAEcm2t.jpg" TargetMode="External" /><Relationship Id="rId167" Type="http://schemas.openxmlformats.org/officeDocument/2006/relationships/hyperlink" Target="https://pbs.twimg.com/media/ECb1tZ-W4AIR8ju.jpg" TargetMode="External" /><Relationship Id="rId168" Type="http://schemas.openxmlformats.org/officeDocument/2006/relationships/hyperlink" Target="https://pbs.twimg.com/media/ECBYQn5WsAIioQJ.jpg" TargetMode="External" /><Relationship Id="rId169" Type="http://schemas.openxmlformats.org/officeDocument/2006/relationships/hyperlink" Target="https://pbs.twimg.com/media/EB8x7XJXsAIEEkr.jpg" TargetMode="External" /><Relationship Id="rId170" Type="http://schemas.openxmlformats.org/officeDocument/2006/relationships/hyperlink" Target="https://pbs.twimg.com/media/EB3ENowW4AElE-I.jpg" TargetMode="External" /><Relationship Id="rId171" Type="http://schemas.openxmlformats.org/officeDocument/2006/relationships/hyperlink" Target="https://pbs.twimg.com/media/EBeD96SWsAEEz1U.jpg" TargetMode="External" /><Relationship Id="rId172" Type="http://schemas.openxmlformats.org/officeDocument/2006/relationships/hyperlink" Target="http://pbs.twimg.com/profile_images/993645134372798469/pAZy1Q6j_normal.jpg" TargetMode="External" /><Relationship Id="rId173" Type="http://schemas.openxmlformats.org/officeDocument/2006/relationships/hyperlink" Target="http://pbs.twimg.com/profile_images/993645134372798469/pAZy1Q6j_normal.jpg" TargetMode="External" /><Relationship Id="rId174" Type="http://schemas.openxmlformats.org/officeDocument/2006/relationships/hyperlink" Target="https://pbs.twimg.com/media/EHFuFuoW4AAGKy2.png" TargetMode="External" /><Relationship Id="rId175" Type="http://schemas.openxmlformats.org/officeDocument/2006/relationships/hyperlink" Target="http://pbs.twimg.com/profile_images/993645134372798469/pAZy1Q6j_normal.jpg" TargetMode="External" /><Relationship Id="rId176" Type="http://schemas.openxmlformats.org/officeDocument/2006/relationships/hyperlink" Target="http://pbs.twimg.com/profile_images/993645134372798469/pAZy1Q6j_normal.jpg" TargetMode="External" /><Relationship Id="rId177" Type="http://schemas.openxmlformats.org/officeDocument/2006/relationships/hyperlink" Target="https://pbs.twimg.com/media/EG7ZBpbXYAEQGhz.jpg" TargetMode="External" /><Relationship Id="rId178" Type="http://schemas.openxmlformats.org/officeDocument/2006/relationships/hyperlink" Target="https://pbs.twimg.com/media/EGbHEsQWoAIV_IK.jpg" TargetMode="External" /><Relationship Id="rId179" Type="http://schemas.openxmlformats.org/officeDocument/2006/relationships/hyperlink" Target="http://pbs.twimg.com/profile_images/993645134372798469/pAZy1Q6j_normal.jpg" TargetMode="External" /><Relationship Id="rId180" Type="http://schemas.openxmlformats.org/officeDocument/2006/relationships/hyperlink" Target="https://pbs.twimg.com/media/EGbDVc9W4AAHAjF.png" TargetMode="External" /><Relationship Id="rId181" Type="http://schemas.openxmlformats.org/officeDocument/2006/relationships/hyperlink" Target="http://pbs.twimg.com/profile_images/993645134372798469/pAZy1Q6j_normal.jpg" TargetMode="External" /><Relationship Id="rId182" Type="http://schemas.openxmlformats.org/officeDocument/2006/relationships/hyperlink" Target="http://pbs.twimg.com/profile_images/993645134372798469/pAZy1Q6j_normal.jpg" TargetMode="External" /><Relationship Id="rId183" Type="http://schemas.openxmlformats.org/officeDocument/2006/relationships/hyperlink" Target="https://pbs.twimg.com/media/EGNC7MiXUAAlDka.png" TargetMode="External" /><Relationship Id="rId184" Type="http://schemas.openxmlformats.org/officeDocument/2006/relationships/hyperlink" Target="https://pbs.twimg.com/media/EGNCZusWwAAFCJg.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993645134372798469/pAZy1Q6j_normal.jpg" TargetMode="External" /><Relationship Id="rId187" Type="http://schemas.openxmlformats.org/officeDocument/2006/relationships/hyperlink" Target="https://pbs.twimg.com/media/EF4WXTDWoAIUPv9.jpg" TargetMode="External" /><Relationship Id="rId188" Type="http://schemas.openxmlformats.org/officeDocument/2006/relationships/hyperlink" Target="http://pbs.twimg.com/profile_images/993645134372798469/pAZy1Q6j_normal.jpg" TargetMode="External" /><Relationship Id="rId189" Type="http://schemas.openxmlformats.org/officeDocument/2006/relationships/hyperlink" Target="https://pbs.twimg.com/media/EFzYQPcXUAUz8ip.png" TargetMode="External" /><Relationship Id="rId190" Type="http://schemas.openxmlformats.org/officeDocument/2006/relationships/hyperlink" Target="https://pbs.twimg.com/media/EFy3bQwWoAI0uFm.png" TargetMode="External" /><Relationship Id="rId191" Type="http://schemas.openxmlformats.org/officeDocument/2006/relationships/hyperlink" Target="https://pbs.twimg.com/media/EFfhCrxXYAMjeS1.png" TargetMode="External" /><Relationship Id="rId192" Type="http://schemas.openxmlformats.org/officeDocument/2006/relationships/hyperlink" Target="https://pbs.twimg.com/media/EFUNFqbXoAA5wmO.jpg" TargetMode="External" /><Relationship Id="rId193" Type="http://schemas.openxmlformats.org/officeDocument/2006/relationships/hyperlink" Target="https://pbs.twimg.com/media/EEQG88lXsAUrOdg.jpg" TargetMode="External" /><Relationship Id="rId194" Type="http://schemas.openxmlformats.org/officeDocument/2006/relationships/hyperlink" Target="http://pbs.twimg.com/profile_images/993645134372798469/pAZy1Q6j_normal.jpg" TargetMode="External" /><Relationship Id="rId195" Type="http://schemas.openxmlformats.org/officeDocument/2006/relationships/hyperlink" Target="https://pbs.twimg.com/media/EC6xjWYWkAEcm2t.jpg" TargetMode="External" /><Relationship Id="rId196" Type="http://schemas.openxmlformats.org/officeDocument/2006/relationships/hyperlink" Target="https://pbs.twimg.com/media/ECb1tZ-W4AIR8ju.jpg" TargetMode="External" /><Relationship Id="rId197" Type="http://schemas.openxmlformats.org/officeDocument/2006/relationships/hyperlink" Target="https://pbs.twimg.com/media/ECBYQn5WsAIioQJ.jpg" TargetMode="External" /><Relationship Id="rId198" Type="http://schemas.openxmlformats.org/officeDocument/2006/relationships/hyperlink" Target="https://pbs.twimg.com/media/EB8x7XJXsAIEEkr.jpg" TargetMode="External" /><Relationship Id="rId199" Type="http://schemas.openxmlformats.org/officeDocument/2006/relationships/hyperlink" Target="https://pbs.twimg.com/media/EB3ENowW4AElE-I.jpg" TargetMode="External" /><Relationship Id="rId200" Type="http://schemas.openxmlformats.org/officeDocument/2006/relationships/hyperlink" Target="http://pbs.twimg.com/profile_images/993645134372798469/pAZy1Q6j_normal.jpg" TargetMode="External" /><Relationship Id="rId201" Type="http://schemas.openxmlformats.org/officeDocument/2006/relationships/hyperlink" Target="https://twitter.com/thriveuprva/status/1179383689865814017" TargetMode="External" /><Relationship Id="rId202" Type="http://schemas.openxmlformats.org/officeDocument/2006/relationships/hyperlink" Target="https://twitter.com/jrlewisauthor/status/1182640956258078720" TargetMode="External" /><Relationship Id="rId203" Type="http://schemas.openxmlformats.org/officeDocument/2006/relationships/hyperlink" Target="https://twitter.com/antoine31161905/status/1183903223356284928" TargetMode="External" /><Relationship Id="rId204" Type="http://schemas.openxmlformats.org/officeDocument/2006/relationships/hyperlink" Target="https://twitter.com/leafy_green7/status/1184200499060510720" TargetMode="External" /><Relationship Id="rId205" Type="http://schemas.openxmlformats.org/officeDocument/2006/relationships/hyperlink" Target="https://twitter.com/thaddomina/status/1184475550129283075" TargetMode="External" /><Relationship Id="rId206" Type="http://schemas.openxmlformats.org/officeDocument/2006/relationships/hyperlink" Target="https://twitter.com/setctweet/status/1184808913595781120" TargetMode="External" /><Relationship Id="rId207" Type="http://schemas.openxmlformats.org/officeDocument/2006/relationships/hyperlink" Target="https://twitter.com/johnnewsomnr/status/1184475333002743808" TargetMode="External" /><Relationship Id="rId208" Type="http://schemas.openxmlformats.org/officeDocument/2006/relationships/hyperlink" Target="https://twitter.com/johnnewsomnr/status/1184475942321872896" TargetMode="External" /><Relationship Id="rId209" Type="http://schemas.openxmlformats.org/officeDocument/2006/relationships/hyperlink" Target="https://twitter.com/johnnewsomnr/status/1184474120098144256" TargetMode="External" /><Relationship Id="rId210" Type="http://schemas.openxmlformats.org/officeDocument/2006/relationships/hyperlink" Target="https://twitter.com/johnnewsomnr/status/1184179721363492866" TargetMode="External" /><Relationship Id="rId211" Type="http://schemas.openxmlformats.org/officeDocument/2006/relationships/hyperlink" Target="https://twitter.com/johnnewsomnr/status/1185226688977948673" TargetMode="External" /><Relationship Id="rId212" Type="http://schemas.openxmlformats.org/officeDocument/2006/relationships/hyperlink" Target="https://twitter.com/johnnewsomnr/status/1185227926469533702" TargetMode="External" /><Relationship Id="rId213" Type="http://schemas.openxmlformats.org/officeDocument/2006/relationships/hyperlink" Target="https://twitter.com/craigcaskie/status/1185229600021975040" TargetMode="External" /><Relationship Id="rId214" Type="http://schemas.openxmlformats.org/officeDocument/2006/relationships/hyperlink" Target="https://twitter.com/swd85unc/status/1185687508966875136" TargetMode="External" /><Relationship Id="rId215" Type="http://schemas.openxmlformats.org/officeDocument/2006/relationships/hyperlink" Target="https://twitter.com/cheers464646/status/1185718823586013184" TargetMode="External" /><Relationship Id="rId216" Type="http://schemas.openxmlformats.org/officeDocument/2006/relationships/hyperlink" Target="https://twitter.com/cheers464646/status/1185719059532406784" TargetMode="External" /><Relationship Id="rId217" Type="http://schemas.openxmlformats.org/officeDocument/2006/relationships/hyperlink" Target="https://twitter.com/jeniferkari/status/1185719163198816256" TargetMode="External" /><Relationship Id="rId218" Type="http://schemas.openxmlformats.org/officeDocument/2006/relationships/hyperlink" Target="https://twitter.com/enad_haddad/status/1185716318022049793" TargetMode="External" /><Relationship Id="rId219" Type="http://schemas.openxmlformats.org/officeDocument/2006/relationships/hyperlink" Target="https://twitter.com/frankmaldonad30/status/1185666362225676294" TargetMode="External" /><Relationship Id="rId220" Type="http://schemas.openxmlformats.org/officeDocument/2006/relationships/hyperlink" Target="https://twitter.com/gcpridebaseball/status/1185667098615394307" TargetMode="External" /><Relationship Id="rId221" Type="http://schemas.openxmlformats.org/officeDocument/2006/relationships/hyperlink" Target="https://twitter.com/frankmaldonad30/status/1182644851373948930" TargetMode="External" /><Relationship Id="rId222" Type="http://schemas.openxmlformats.org/officeDocument/2006/relationships/hyperlink" Target="https://twitter.com/gcpride/status/1182640878470553601" TargetMode="External" /><Relationship Id="rId223" Type="http://schemas.openxmlformats.org/officeDocument/2006/relationships/hyperlink" Target="https://twitter.com/gcpride/status/1185258487330328581" TargetMode="External" /><Relationship Id="rId224" Type="http://schemas.openxmlformats.org/officeDocument/2006/relationships/hyperlink" Target="https://twitter.com/gcpride/status/1185226343988060162" TargetMode="External" /><Relationship Id="rId225" Type="http://schemas.openxmlformats.org/officeDocument/2006/relationships/hyperlink" Target="https://twitter.com/gcpride/status/1184849223604490240" TargetMode="External" /><Relationship Id="rId226" Type="http://schemas.openxmlformats.org/officeDocument/2006/relationships/hyperlink" Target="https://twitter.com/gcpride/status/1184844116057821191" TargetMode="External" /><Relationship Id="rId227" Type="http://schemas.openxmlformats.org/officeDocument/2006/relationships/hyperlink" Target="https://twitter.com/gcpride/status/1184834778165661697" TargetMode="External" /><Relationship Id="rId228" Type="http://schemas.openxmlformats.org/officeDocument/2006/relationships/hyperlink" Target="https://twitter.com/gcpride/status/1184122375589240833" TargetMode="External" /><Relationship Id="rId229" Type="http://schemas.openxmlformats.org/officeDocument/2006/relationships/hyperlink" Target="https://twitter.com/gcpride/status/1181850836428890112" TargetMode="External" /><Relationship Id="rId230" Type="http://schemas.openxmlformats.org/officeDocument/2006/relationships/hyperlink" Target="https://twitter.com/gcpride/status/1181538047671885824" TargetMode="External" /><Relationship Id="rId231" Type="http://schemas.openxmlformats.org/officeDocument/2006/relationships/hyperlink" Target="https://twitter.com/gcpride/status/1181846726925312001" TargetMode="External" /><Relationship Id="rId232" Type="http://schemas.openxmlformats.org/officeDocument/2006/relationships/hyperlink" Target="https://twitter.com/gcpride/status/1181288194920390656" TargetMode="External" /><Relationship Id="rId233" Type="http://schemas.openxmlformats.org/officeDocument/2006/relationships/hyperlink" Target="https://twitter.com/gcpride/status/1181131040032743424" TargetMode="External" /><Relationship Id="rId234" Type="http://schemas.openxmlformats.org/officeDocument/2006/relationships/hyperlink" Target="https://twitter.com/gcpride/status/1180861113606574080" TargetMode="External" /><Relationship Id="rId235" Type="http://schemas.openxmlformats.org/officeDocument/2006/relationships/hyperlink" Target="https://twitter.com/gcpride/status/1180860538198351872" TargetMode="External" /><Relationship Id="rId236" Type="http://schemas.openxmlformats.org/officeDocument/2006/relationships/hyperlink" Target="https://twitter.com/gcpride/status/1180499264566386688" TargetMode="External" /><Relationship Id="rId237" Type="http://schemas.openxmlformats.org/officeDocument/2006/relationships/hyperlink" Target="https://twitter.com/gcpride/status/1180137256377606151" TargetMode="External" /><Relationship Id="rId238" Type="http://schemas.openxmlformats.org/officeDocument/2006/relationships/hyperlink" Target="https://twitter.com/gcpride/status/1179404743229227009" TargetMode="External" /><Relationship Id="rId239" Type="http://schemas.openxmlformats.org/officeDocument/2006/relationships/hyperlink" Target="https://twitter.com/gcpride/status/1179382737188376577" TargetMode="External" /><Relationship Id="rId240" Type="http://schemas.openxmlformats.org/officeDocument/2006/relationships/hyperlink" Target="https://twitter.com/gcpride/status/1179054976892620801" TargetMode="External" /><Relationship Id="rId241" Type="http://schemas.openxmlformats.org/officeDocument/2006/relationships/hyperlink" Target="https://twitter.com/gcpride/status/1179018882637545472" TargetMode="External" /><Relationship Id="rId242" Type="http://schemas.openxmlformats.org/officeDocument/2006/relationships/hyperlink" Target="https://twitter.com/gcpride/status/1177657264833994754" TargetMode="External" /><Relationship Id="rId243" Type="http://schemas.openxmlformats.org/officeDocument/2006/relationships/hyperlink" Target="https://twitter.com/gcpride/status/1176861269661536256" TargetMode="External" /><Relationship Id="rId244" Type="http://schemas.openxmlformats.org/officeDocument/2006/relationships/hyperlink" Target="https://twitter.com/gcpride/status/1172069448532004865" TargetMode="External" /><Relationship Id="rId245" Type="http://schemas.openxmlformats.org/officeDocument/2006/relationships/hyperlink" Target="https://twitter.com/gcpride/status/1169969232316129280" TargetMode="External" /><Relationship Id="rId246" Type="http://schemas.openxmlformats.org/officeDocument/2006/relationships/hyperlink" Target="https://twitter.com/gcpride/status/1166064575424450562" TargetMode="External" /><Relationship Id="rId247" Type="http://schemas.openxmlformats.org/officeDocument/2006/relationships/hyperlink" Target="https://twitter.com/gcpride/status/1163887715710119936" TargetMode="External" /><Relationship Id="rId248" Type="http://schemas.openxmlformats.org/officeDocument/2006/relationships/hyperlink" Target="https://twitter.com/gcpride/status/1162025747797684226" TargetMode="External" /><Relationship Id="rId249" Type="http://schemas.openxmlformats.org/officeDocument/2006/relationships/hyperlink" Target="https://twitter.com/gcpride/status/1161702126478925825" TargetMode="External" /><Relationship Id="rId250" Type="http://schemas.openxmlformats.org/officeDocument/2006/relationships/hyperlink" Target="https://twitter.com/gcpride/status/1161300018558590976" TargetMode="External" /><Relationship Id="rId251" Type="http://schemas.openxmlformats.org/officeDocument/2006/relationships/hyperlink" Target="https://twitter.com/gcpride/status/1159540529677422592" TargetMode="External" /><Relationship Id="rId252" Type="http://schemas.openxmlformats.org/officeDocument/2006/relationships/hyperlink" Target="https://twitter.com/docassar/status/1185732466025418754" TargetMode="External" /><Relationship Id="rId253" Type="http://schemas.openxmlformats.org/officeDocument/2006/relationships/hyperlink" Target="https://twitter.com/docassar/status/1185732493976244225" TargetMode="External" /><Relationship Id="rId254" Type="http://schemas.openxmlformats.org/officeDocument/2006/relationships/hyperlink" Target="https://twitter.com/docassar/status/1185732544563683329" TargetMode="External" /><Relationship Id="rId255" Type="http://schemas.openxmlformats.org/officeDocument/2006/relationships/hyperlink" Target="https://twitter.com/docassar/status/1185732579212824581" TargetMode="External" /><Relationship Id="rId256" Type="http://schemas.openxmlformats.org/officeDocument/2006/relationships/hyperlink" Target="https://twitter.com/docassar/status/1185732689841836033" TargetMode="External" /><Relationship Id="rId257" Type="http://schemas.openxmlformats.org/officeDocument/2006/relationships/hyperlink" Target="https://twitter.com/docassar/status/1185732707197820929" TargetMode="External" /><Relationship Id="rId258" Type="http://schemas.openxmlformats.org/officeDocument/2006/relationships/hyperlink" Target="https://twitter.com/docassar/status/1185732756535463936" TargetMode="External" /><Relationship Id="rId259" Type="http://schemas.openxmlformats.org/officeDocument/2006/relationships/hyperlink" Target="https://twitter.com/docassar/status/1185732787535519744" TargetMode="External" /><Relationship Id="rId260" Type="http://schemas.openxmlformats.org/officeDocument/2006/relationships/hyperlink" Target="https://twitter.com/docassar/status/1185732817705226241" TargetMode="External" /><Relationship Id="rId261" Type="http://schemas.openxmlformats.org/officeDocument/2006/relationships/hyperlink" Target="https://twitter.com/docassar/status/1185732854468239361" TargetMode="External" /><Relationship Id="rId262" Type="http://schemas.openxmlformats.org/officeDocument/2006/relationships/hyperlink" Target="https://twitter.com/docassar/status/1185732875007733760" TargetMode="External" /><Relationship Id="rId263" Type="http://schemas.openxmlformats.org/officeDocument/2006/relationships/hyperlink" Target="https://twitter.com/docassar/status/1185732892430872576" TargetMode="External" /><Relationship Id="rId264" Type="http://schemas.openxmlformats.org/officeDocument/2006/relationships/hyperlink" Target="https://twitter.com/docassar/status/1185732909354946561" TargetMode="External" /><Relationship Id="rId265" Type="http://schemas.openxmlformats.org/officeDocument/2006/relationships/hyperlink" Target="https://twitter.com/docassar/status/1185732925989556225" TargetMode="External" /><Relationship Id="rId266" Type="http://schemas.openxmlformats.org/officeDocument/2006/relationships/hyperlink" Target="https://twitter.com/docassar/status/1185732940208230400" TargetMode="External" /><Relationship Id="rId267" Type="http://schemas.openxmlformats.org/officeDocument/2006/relationships/hyperlink" Target="https://twitter.com/docassar/status/1185732961909575680" TargetMode="External" /><Relationship Id="rId268" Type="http://schemas.openxmlformats.org/officeDocument/2006/relationships/hyperlink" Target="https://twitter.com/docassar/status/1185732984835661824" TargetMode="External" /><Relationship Id="rId269" Type="http://schemas.openxmlformats.org/officeDocument/2006/relationships/hyperlink" Target="https://twitter.com/docassar/status/1185733036110995458" TargetMode="External" /><Relationship Id="rId270" Type="http://schemas.openxmlformats.org/officeDocument/2006/relationships/hyperlink" Target="https://twitter.com/docassar/status/1185733063621447680" TargetMode="External" /><Relationship Id="rId271" Type="http://schemas.openxmlformats.org/officeDocument/2006/relationships/hyperlink" Target="https://twitter.com/docassar/status/1185733208995979267" TargetMode="External" /><Relationship Id="rId272" Type="http://schemas.openxmlformats.org/officeDocument/2006/relationships/hyperlink" Target="https://twitter.com/docassar/status/1185733242445586432" TargetMode="External" /><Relationship Id="rId273" Type="http://schemas.openxmlformats.org/officeDocument/2006/relationships/hyperlink" Target="https://twitter.com/docassar/status/1185733305804742657" TargetMode="External" /><Relationship Id="rId274" Type="http://schemas.openxmlformats.org/officeDocument/2006/relationships/hyperlink" Target="https://twitter.com/docassar/status/1185733335462678528" TargetMode="External" /><Relationship Id="rId275" Type="http://schemas.openxmlformats.org/officeDocument/2006/relationships/hyperlink" Target="https://twitter.com/docassar/status/1185733431080210432" TargetMode="External" /><Relationship Id="rId276" Type="http://schemas.openxmlformats.org/officeDocument/2006/relationships/hyperlink" Target="https://twitter.com/docassar/status/1185733476169011200" TargetMode="External" /><Relationship Id="rId277" Type="http://schemas.openxmlformats.org/officeDocument/2006/relationships/hyperlink" Target="https://twitter.com/docassar/status/1185733498973360128" TargetMode="External" /><Relationship Id="rId278" Type="http://schemas.openxmlformats.org/officeDocument/2006/relationships/hyperlink" Target="https://twitter.com/docassar/status/1185733514949468160" TargetMode="External" /><Relationship Id="rId279" Type="http://schemas.openxmlformats.org/officeDocument/2006/relationships/hyperlink" Target="https://twitter.com/docassar/status/1185733530262888449" TargetMode="External" /><Relationship Id="rId280" Type="http://schemas.openxmlformats.org/officeDocument/2006/relationships/hyperlink" Target="https://twitter.com/docassar/status/1185733552413052928" TargetMode="External" /><Relationship Id="rId281" Type="http://schemas.openxmlformats.org/officeDocument/2006/relationships/hyperlink" Target="https://api.twitter.com/1.1/geo/id/aef8c3da277ca498.json" TargetMode="External" /><Relationship Id="rId282" Type="http://schemas.openxmlformats.org/officeDocument/2006/relationships/comments" Target="../comments14.xml" /><Relationship Id="rId283" Type="http://schemas.openxmlformats.org/officeDocument/2006/relationships/vmlDrawing" Target="../drawings/vmlDrawing6.vml" /><Relationship Id="rId284" Type="http://schemas.openxmlformats.org/officeDocument/2006/relationships/table" Target="../tables/table24.xml" /><Relationship Id="rId285"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V7z49JVNA" TargetMode="External" /><Relationship Id="rId2" Type="http://schemas.openxmlformats.org/officeDocument/2006/relationships/hyperlink" Target="https://t.co/1lUTh8fhKI" TargetMode="External" /><Relationship Id="rId3" Type="http://schemas.openxmlformats.org/officeDocument/2006/relationships/hyperlink" Target="https://t.co/XOWBP2UhaJ" TargetMode="External" /><Relationship Id="rId4" Type="http://schemas.openxmlformats.org/officeDocument/2006/relationships/hyperlink" Target="https://t.co/VamYFlHLb5" TargetMode="External" /><Relationship Id="rId5" Type="http://schemas.openxmlformats.org/officeDocument/2006/relationships/hyperlink" Target="https://t.co/dUxt76aE0Y" TargetMode="External" /><Relationship Id="rId6" Type="http://schemas.openxmlformats.org/officeDocument/2006/relationships/hyperlink" Target="http://t.co/jNrglzRTZE" TargetMode="External" /><Relationship Id="rId7" Type="http://schemas.openxmlformats.org/officeDocument/2006/relationships/hyperlink" Target="https://t.co/PRca6yUx87" TargetMode="External" /><Relationship Id="rId8" Type="http://schemas.openxmlformats.org/officeDocument/2006/relationships/hyperlink" Target="https://t.co/Y5LL5tPhHi" TargetMode="External" /><Relationship Id="rId9" Type="http://schemas.openxmlformats.org/officeDocument/2006/relationships/hyperlink" Target="https://t.co/gQ0QsyWQiv" TargetMode="External" /><Relationship Id="rId10" Type="http://schemas.openxmlformats.org/officeDocument/2006/relationships/hyperlink" Target="http://t.co/aZ5henHjhU" TargetMode="External" /><Relationship Id="rId11" Type="http://schemas.openxmlformats.org/officeDocument/2006/relationships/hyperlink" Target="https://t.co/d7qnx0qHNi" TargetMode="External" /><Relationship Id="rId12" Type="http://schemas.openxmlformats.org/officeDocument/2006/relationships/hyperlink" Target="https://t.co/117zL2iSg3" TargetMode="External" /><Relationship Id="rId13" Type="http://schemas.openxmlformats.org/officeDocument/2006/relationships/hyperlink" Target="https://t.co/bds9s2MZ9b" TargetMode="External" /><Relationship Id="rId14" Type="http://schemas.openxmlformats.org/officeDocument/2006/relationships/hyperlink" Target="https://t.co/eV4FWlipI7" TargetMode="External" /><Relationship Id="rId15" Type="http://schemas.openxmlformats.org/officeDocument/2006/relationships/hyperlink" Target="https://t.co/Guf3bpXFrd" TargetMode="External" /><Relationship Id="rId16" Type="http://schemas.openxmlformats.org/officeDocument/2006/relationships/hyperlink" Target="https://pbs.twimg.com/profile_banners/795014952117473280/1568144021" TargetMode="External" /><Relationship Id="rId17" Type="http://schemas.openxmlformats.org/officeDocument/2006/relationships/hyperlink" Target="https://pbs.twimg.com/profile_banners/23539320/1555436758" TargetMode="External" /><Relationship Id="rId18" Type="http://schemas.openxmlformats.org/officeDocument/2006/relationships/hyperlink" Target="https://pbs.twimg.com/profile_banners/987759248/1414721310" TargetMode="External" /><Relationship Id="rId19" Type="http://schemas.openxmlformats.org/officeDocument/2006/relationships/hyperlink" Target="https://pbs.twimg.com/profile_banners/440338533/1559521706" TargetMode="External" /><Relationship Id="rId20" Type="http://schemas.openxmlformats.org/officeDocument/2006/relationships/hyperlink" Target="https://pbs.twimg.com/profile_banners/554036831/1428505849" TargetMode="External" /><Relationship Id="rId21" Type="http://schemas.openxmlformats.org/officeDocument/2006/relationships/hyperlink" Target="https://pbs.twimg.com/profile_banners/1218934100/1555350327" TargetMode="External" /><Relationship Id="rId22" Type="http://schemas.openxmlformats.org/officeDocument/2006/relationships/hyperlink" Target="https://pbs.twimg.com/profile_banners/20683724/1564668491" TargetMode="External" /><Relationship Id="rId23" Type="http://schemas.openxmlformats.org/officeDocument/2006/relationships/hyperlink" Target="https://pbs.twimg.com/profile_banners/29996748/1482512672" TargetMode="External" /><Relationship Id="rId24" Type="http://schemas.openxmlformats.org/officeDocument/2006/relationships/hyperlink" Target="https://pbs.twimg.com/profile_banners/65615119/1571081066" TargetMode="External" /><Relationship Id="rId25" Type="http://schemas.openxmlformats.org/officeDocument/2006/relationships/hyperlink" Target="https://pbs.twimg.com/profile_banners/34685994/1555523104" TargetMode="External" /><Relationship Id="rId26" Type="http://schemas.openxmlformats.org/officeDocument/2006/relationships/hyperlink" Target="https://pbs.twimg.com/profile_banners/115578122/1552939167" TargetMode="External" /><Relationship Id="rId27" Type="http://schemas.openxmlformats.org/officeDocument/2006/relationships/hyperlink" Target="https://pbs.twimg.com/profile_banners/295418253/1565370936" TargetMode="External" /><Relationship Id="rId28" Type="http://schemas.openxmlformats.org/officeDocument/2006/relationships/hyperlink" Target="https://pbs.twimg.com/profile_banners/3273220081/1534004160" TargetMode="External" /><Relationship Id="rId29" Type="http://schemas.openxmlformats.org/officeDocument/2006/relationships/hyperlink" Target="https://pbs.twimg.com/profile_banners/934755636/1557430458" TargetMode="External" /><Relationship Id="rId30" Type="http://schemas.openxmlformats.org/officeDocument/2006/relationships/hyperlink" Target="https://pbs.twimg.com/profile_banners/369080183/1555605506" TargetMode="External" /><Relationship Id="rId31" Type="http://schemas.openxmlformats.org/officeDocument/2006/relationships/hyperlink" Target="https://pbs.twimg.com/profile_banners/4861587423/1567111177" TargetMode="External" /><Relationship Id="rId32" Type="http://schemas.openxmlformats.org/officeDocument/2006/relationships/hyperlink" Target="https://pbs.twimg.com/profile_banners/164504461/1558920126" TargetMode="External" /><Relationship Id="rId33" Type="http://schemas.openxmlformats.org/officeDocument/2006/relationships/hyperlink" Target="https://pbs.twimg.com/profile_banners/31641177/1550329346" TargetMode="External" /><Relationship Id="rId34" Type="http://schemas.openxmlformats.org/officeDocument/2006/relationships/hyperlink" Target="https://pbs.twimg.com/profile_banners/46487308/1521561273" TargetMode="External" /><Relationship Id="rId35" Type="http://schemas.openxmlformats.org/officeDocument/2006/relationships/hyperlink" Target="https://pbs.twimg.com/profile_banners/47893228/1536497307"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5/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4/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3/bg.gif" TargetMode="External" /><Relationship Id="rId43" Type="http://schemas.openxmlformats.org/officeDocument/2006/relationships/hyperlink" Target="http://abs.twimg.com/images/themes/theme15/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5/bg.png" TargetMode="External" /><Relationship Id="rId47" Type="http://schemas.openxmlformats.org/officeDocument/2006/relationships/hyperlink" Target="http://abs.twimg.com/images/themes/theme10/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2/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4/bg.gif" TargetMode="External" /><Relationship Id="rId56" Type="http://schemas.openxmlformats.org/officeDocument/2006/relationships/hyperlink" Target="http://pbs.twimg.com/profile_images/1165047289532112897/UcNAoJAD_normal.jpg" TargetMode="External" /><Relationship Id="rId57" Type="http://schemas.openxmlformats.org/officeDocument/2006/relationships/hyperlink" Target="http://pbs.twimg.com/profile_images/1118919354467463168/rh4P4B8T_normal.png" TargetMode="External" /><Relationship Id="rId58" Type="http://schemas.openxmlformats.org/officeDocument/2006/relationships/hyperlink" Target="http://pbs.twimg.com/profile_images/965640917284728832/OeS-1utt_normal.jpg" TargetMode="External" /><Relationship Id="rId59" Type="http://schemas.openxmlformats.org/officeDocument/2006/relationships/hyperlink" Target="http://pbs.twimg.com/profile_images/1134892592481603586/IGC64IVk_normal.jpg" TargetMode="External" /><Relationship Id="rId60" Type="http://schemas.openxmlformats.org/officeDocument/2006/relationships/hyperlink" Target="http://pbs.twimg.com/profile_images/726116339312680960/M-DpREh2_normal.jpg" TargetMode="External" /><Relationship Id="rId61" Type="http://schemas.openxmlformats.org/officeDocument/2006/relationships/hyperlink" Target="http://pbs.twimg.com/profile_images/858272506096037888/03Ng4CE-_normal.jpg" TargetMode="External" /><Relationship Id="rId62" Type="http://schemas.openxmlformats.org/officeDocument/2006/relationships/hyperlink" Target="http://pbs.twimg.com/profile_images/580363431171088384/U7NjssjL_normal.jpg" TargetMode="External" /><Relationship Id="rId63" Type="http://schemas.openxmlformats.org/officeDocument/2006/relationships/hyperlink" Target="http://pbs.twimg.com/profile_images/1156929619842543616/2aBuxDM5_normal.jpg" TargetMode="External" /><Relationship Id="rId64" Type="http://schemas.openxmlformats.org/officeDocument/2006/relationships/hyperlink" Target="http://pbs.twimg.com/profile_images/972972399/BryanLogo_normal.jpg" TargetMode="External" /><Relationship Id="rId65" Type="http://schemas.openxmlformats.org/officeDocument/2006/relationships/hyperlink" Target="http://pbs.twimg.com/profile_images/551031313000452097/m9DuyWKk_normal.jpeg" TargetMode="External" /><Relationship Id="rId66" Type="http://schemas.openxmlformats.org/officeDocument/2006/relationships/hyperlink" Target="http://pbs.twimg.com/profile_images/1009427115345838085/LJemmMOk_normal.jpg" TargetMode="External" /><Relationship Id="rId67" Type="http://schemas.openxmlformats.org/officeDocument/2006/relationships/hyperlink" Target="http://pbs.twimg.com/profile_images/1060206386959790080/EQrqEl5i_normal.jpg" TargetMode="External" /><Relationship Id="rId68" Type="http://schemas.openxmlformats.org/officeDocument/2006/relationships/hyperlink" Target="http://pbs.twimg.com/profile_images/930484988730052608/6chrg5yA_normal.jpg" TargetMode="External" /><Relationship Id="rId69" Type="http://schemas.openxmlformats.org/officeDocument/2006/relationships/hyperlink" Target="http://pbs.twimg.com/profile_images/692800669821095938/XsP8H9Qe_normal.jpg" TargetMode="External" /><Relationship Id="rId70" Type="http://schemas.openxmlformats.org/officeDocument/2006/relationships/hyperlink" Target="http://pbs.twimg.com/profile_images/771511799229317120/yaz5_yBB_normal.jpg" TargetMode="External" /><Relationship Id="rId71" Type="http://schemas.openxmlformats.org/officeDocument/2006/relationships/hyperlink" Target="http://pbs.twimg.com/profile_images/528555105273253888/6z1x9Nr2_normal.jpeg" TargetMode="External" /><Relationship Id="rId72" Type="http://schemas.openxmlformats.org/officeDocument/2006/relationships/hyperlink" Target="http://pbs.twimg.com/profile_images/1002016732633059328/LlbyndD0_normal.jpg" TargetMode="External" /><Relationship Id="rId73" Type="http://schemas.openxmlformats.org/officeDocument/2006/relationships/hyperlink" Target="http://pbs.twimg.com/profile_images/1118916632628404231/ql-xLK9X_normal.png" TargetMode="External" /><Relationship Id="rId74" Type="http://schemas.openxmlformats.org/officeDocument/2006/relationships/hyperlink" Target="http://pbs.twimg.com/profile_images/1126570561306595328/mV8q5DI2_normal.jpg" TargetMode="External" /><Relationship Id="rId75" Type="http://schemas.openxmlformats.org/officeDocument/2006/relationships/hyperlink" Target="http://pbs.twimg.com/profile_images/1132819224026595330/hS7riXey_normal.jpg" TargetMode="External" /><Relationship Id="rId76" Type="http://schemas.openxmlformats.org/officeDocument/2006/relationships/hyperlink" Target="http://pbs.twimg.com/profile_images/1138533426703818752/BaYTr3NU_normal.jpg" TargetMode="External" /><Relationship Id="rId77" Type="http://schemas.openxmlformats.org/officeDocument/2006/relationships/hyperlink" Target="http://pbs.twimg.com/profile_images/747243008077275137/_-JPDBtp_normal.jpg" TargetMode="External" /><Relationship Id="rId78" Type="http://schemas.openxmlformats.org/officeDocument/2006/relationships/hyperlink" Target="http://pbs.twimg.com/profile_images/993645134372798469/pAZy1Q6j_normal.jpg" TargetMode="External" /><Relationship Id="rId79" Type="http://schemas.openxmlformats.org/officeDocument/2006/relationships/hyperlink" Target="https://twitter.com/thriveuprva" TargetMode="External" /><Relationship Id="rId80" Type="http://schemas.openxmlformats.org/officeDocument/2006/relationships/hyperlink" Target="https://twitter.com/gcpride" TargetMode="External" /><Relationship Id="rId81" Type="http://schemas.openxmlformats.org/officeDocument/2006/relationships/hyperlink" Target="https://twitter.com/jrlewisauthor" TargetMode="External" /><Relationship Id="rId82" Type="http://schemas.openxmlformats.org/officeDocument/2006/relationships/hyperlink" Target="https://twitter.com/antoine31161905" TargetMode="External" /><Relationship Id="rId83" Type="http://schemas.openxmlformats.org/officeDocument/2006/relationships/hyperlink" Target="https://twitter.com/leafy_green7" TargetMode="External" /><Relationship Id="rId84" Type="http://schemas.openxmlformats.org/officeDocument/2006/relationships/hyperlink" Target="https://twitter.com/thaddomina" TargetMode="External" /><Relationship Id="rId85" Type="http://schemas.openxmlformats.org/officeDocument/2006/relationships/hyperlink" Target="https://twitter.com/johnnewsomnr" TargetMode="External" /><Relationship Id="rId86" Type="http://schemas.openxmlformats.org/officeDocument/2006/relationships/hyperlink" Target="https://twitter.com/unc" TargetMode="External" /><Relationship Id="rId87" Type="http://schemas.openxmlformats.org/officeDocument/2006/relationships/hyperlink" Target="https://twitter.com/bryanseries" TargetMode="External" /><Relationship Id="rId88" Type="http://schemas.openxmlformats.org/officeDocument/2006/relationships/hyperlink" Target="https://twitter.com/highpointu" TargetMode="External" /><Relationship Id="rId89" Type="http://schemas.openxmlformats.org/officeDocument/2006/relationships/hyperlink" Target="https://twitter.com/uncg" TargetMode="External" /><Relationship Id="rId90" Type="http://schemas.openxmlformats.org/officeDocument/2006/relationships/hyperlink" Target="https://twitter.com/wakeforest" TargetMode="External" /><Relationship Id="rId91" Type="http://schemas.openxmlformats.org/officeDocument/2006/relationships/hyperlink" Target="https://twitter.com/setctweet" TargetMode="External" /><Relationship Id="rId92" Type="http://schemas.openxmlformats.org/officeDocument/2006/relationships/hyperlink" Target="https://twitter.com/nctctweet" TargetMode="External" /><Relationship Id="rId93" Type="http://schemas.openxmlformats.org/officeDocument/2006/relationships/hyperlink" Target="https://twitter.com/craigcaskie" TargetMode="External" /><Relationship Id="rId94" Type="http://schemas.openxmlformats.org/officeDocument/2006/relationships/hyperlink" Target="https://twitter.com/swd85unc" TargetMode="External" /><Relationship Id="rId95" Type="http://schemas.openxmlformats.org/officeDocument/2006/relationships/hyperlink" Target="https://twitter.com/frankmaldonad30" TargetMode="External" /><Relationship Id="rId96" Type="http://schemas.openxmlformats.org/officeDocument/2006/relationships/hyperlink" Target="https://twitter.com/gc_pride" TargetMode="External" /><Relationship Id="rId97" Type="http://schemas.openxmlformats.org/officeDocument/2006/relationships/hyperlink" Target="https://twitter.com/gcpridebaseball" TargetMode="External" /><Relationship Id="rId98" Type="http://schemas.openxmlformats.org/officeDocument/2006/relationships/hyperlink" Target="https://twitter.com/cheers464646" TargetMode="External" /><Relationship Id="rId99" Type="http://schemas.openxmlformats.org/officeDocument/2006/relationships/hyperlink" Target="https://twitter.com/enad_haddad" TargetMode="External" /><Relationship Id="rId100" Type="http://schemas.openxmlformats.org/officeDocument/2006/relationships/hyperlink" Target="https://twitter.com/jeniferkari" TargetMode="External" /><Relationship Id="rId101" Type="http://schemas.openxmlformats.org/officeDocument/2006/relationships/hyperlink" Target="https://twitter.com/docassar" TargetMode="External" /><Relationship Id="rId102" Type="http://schemas.openxmlformats.org/officeDocument/2006/relationships/comments" Target="../comments2.xml" /><Relationship Id="rId103" Type="http://schemas.openxmlformats.org/officeDocument/2006/relationships/vmlDrawing" Target="../drawings/vmlDrawing2.vml" /><Relationship Id="rId104" Type="http://schemas.openxmlformats.org/officeDocument/2006/relationships/table" Target="../tables/table2.xml" /><Relationship Id="rId105" Type="http://schemas.openxmlformats.org/officeDocument/2006/relationships/drawing" Target="../drawings/drawing1.xml" /><Relationship Id="rId1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yemail.constantcontact.com/Greensboro-College-Presents-Fall-Brass-and-Woodwind-Ensemble-Concert-Oct--22.html?soid=1102192932236&amp;aid=88MwIYMW8RM" TargetMode="External" /><Relationship Id="rId2" Type="http://schemas.openxmlformats.org/officeDocument/2006/relationships/hyperlink" Target="https://myemail.constantcontact.com/Greensboro-College-Dean-Will-Speak-on-Financial-Independence-Oct--16.html?soid=1102192932236&amp;aid=pXI3Fby7E1U" TargetMode="External" /><Relationship Id="rId3" Type="http://schemas.openxmlformats.org/officeDocument/2006/relationships/hyperlink" Target="https://myemail.constantcontact.com/Greensboro-College-Theatre-Presents-Shakespeare-s--The-Winter-s-Tale--Oct--17-20.html?soid=1102192932236&amp;aid=ixdS1Jd_Q9k" TargetMode="External" /><Relationship Id="rId4" Type="http://schemas.openxmlformats.org/officeDocument/2006/relationships/hyperlink" Target="https://myemail.constantcontact.com/UPDATE--Greensboro-College-Will-Host-Guest-Lecturer-on-Retaining-College-Students.html?soid=1102192932236&amp;aid=I2nNj8df6sM" TargetMode="External" /><Relationship Id="rId5" Type="http://schemas.openxmlformats.org/officeDocument/2006/relationships/hyperlink" Target="https://myemail.constantcontact.com/Greensboro-College-Presents-Fall-Choral-Concert-Oct--20.html?soid=1102192932236&amp;aid=SRfMirIalSk" TargetMode="External" /><Relationship Id="rId6" Type="http://schemas.openxmlformats.org/officeDocument/2006/relationships/hyperlink" Target="https://myemail.constantcontact.com/Greensboro-College-Offers-Adult-Classes-and-Certificate-Programs-Open-House-Nov--5.html?soid=1102192932236&amp;aid=KV8BNBDsh30" TargetMode="External" /><Relationship Id="rId7" Type="http://schemas.openxmlformats.org/officeDocument/2006/relationships/hyperlink" Target="https://myemail.constantcontact.com/Greensboro-College-Names-MaKayla-Humphreys--19-Admissions-Administrative-Assistant.html?soid=1102192932236&amp;aid=Z8570RAmYao" TargetMode="External" /><Relationship Id="rId8" Type="http://schemas.openxmlformats.org/officeDocument/2006/relationships/hyperlink" Target="https://myemail.constantcontact.com/Greensboro-College-Appoints-Nasir-H--Assar-to-the-Business-Faculty.html?soid=1102192932236&amp;aid=ZbVf33e6TGQ" TargetMode="External" /><Relationship Id="rId9" Type="http://schemas.openxmlformats.org/officeDocument/2006/relationships/hyperlink" Target="https://myemail.constantcontact.com/Greensboro-College-Names-Molly-Riddle-to-Education-Faculty.html?soid=1102192932236&amp;aid=KICghZBxP7M" TargetMode="External" /><Relationship Id="rId10" Type="http://schemas.openxmlformats.org/officeDocument/2006/relationships/hyperlink" Target="https://myemail.constantcontact.com/Greensboro-College-Appoints-Faye-Simon-to-Mathematics-Faculty.html?soid=1102192932236&amp;aid=b1xi4Rw_e4s" TargetMode="External" /><Relationship Id="rId11" Type="http://schemas.openxmlformats.org/officeDocument/2006/relationships/hyperlink" Target="https://myemail.constantcontact.com/Greensboro-College-Presents-Fall-Brass-and-Woodwind-Ensemble-Concert-Oct--22.html?soid=1102192932236&amp;aid=88MwIYMW8RM" TargetMode="External" /><Relationship Id="rId12" Type="http://schemas.openxmlformats.org/officeDocument/2006/relationships/hyperlink" Target="https://myemail.constantcontact.com/Greensboro-College-Dean-Will-Speak-on-Financial-Independence-Oct--16.html?soid=1102192932236&amp;aid=pXI3Fby7E1U" TargetMode="External" /><Relationship Id="rId13" Type="http://schemas.openxmlformats.org/officeDocument/2006/relationships/hyperlink" Target="https://myemail.constantcontact.com/UPDATE--Greensboro-College-Will-Host-Guest-Lecturer-on-Retaining-College-Students.html?soid=1102192932236&amp;aid=I2nNj8df6sM" TargetMode="External" /><Relationship Id="rId14" Type="http://schemas.openxmlformats.org/officeDocument/2006/relationships/hyperlink" Target="https://myemail.constantcontact.com/Greensboro-College-Presents-Fall-Choral-Concert-Oct--20.html?soid=1102192932236&amp;aid=SRfMirIalSk" TargetMode="External" /><Relationship Id="rId15" Type="http://schemas.openxmlformats.org/officeDocument/2006/relationships/hyperlink" Target="https://myemail.constantcontact.com/Greensboro-College-Theatre-Presents-Shakespeare-s--The-Winter-s-Tale--Oct--17-20.html?soid=1102192932236&amp;aid=ixdS1Jd_Q9k" TargetMode="External" /><Relationship Id="rId16" Type="http://schemas.openxmlformats.org/officeDocument/2006/relationships/hyperlink" Target="https://myemail.constantcontact.com/Greensboro-College-Offers-Adult-Classes-and-Certificate-Programs-Open-House-Nov--5.html?soid=1102192932236&amp;aid=KV8BNBDsh30" TargetMode="External" /><Relationship Id="rId17" Type="http://schemas.openxmlformats.org/officeDocument/2006/relationships/hyperlink" Target="https://myemail.constantcontact.com/Greensboro-College-Names-MaKayla-Humphreys--19-Admissions-Administrative-Assistant.html?soid=1102192932236&amp;aid=Z8570RAmYao" TargetMode="External" /><Relationship Id="rId18" Type="http://schemas.openxmlformats.org/officeDocument/2006/relationships/hyperlink" Target="https://myemail.constantcontact.com/Greensboro-College-Postpones-Fall-Brass-and-Woodwind-Ensembles-Concert-Until-Nov--5.html?soid=1102192932236&amp;aid=jiWJlFB2eoI" TargetMode="External" /><Relationship Id="rId19" Type="http://schemas.openxmlformats.org/officeDocument/2006/relationships/hyperlink" Target="https://myemail.constantcontact.com/Greensboro-College-Alumna-Becomes-Acting-Chair-of-U-S--House-Oversight-Committee.html?soid=1102192932236&amp;aid=pw9MNFp48Vc" TargetMode="External" /><Relationship Id="rId20" Type="http://schemas.openxmlformats.org/officeDocument/2006/relationships/hyperlink" Target="https://myemail.constantcontact.com/Greensboro-College-Certification-Programs-Will-Offer-Open-House-Nov--5.html?soid=1102192932236&amp;aid=CqtRzhO6I6g" TargetMode="External" /><Relationship Id="rId21" Type="http://schemas.openxmlformats.org/officeDocument/2006/relationships/hyperlink" Target="https://twitter.com/gcpridebaseball/status/1185662329754673152" TargetMode="External" /><Relationship Id="rId22" Type="http://schemas.openxmlformats.org/officeDocument/2006/relationships/hyperlink" Target="https://myemail.constantcontact.com/Greensboro-College-Dean-Will-Speak-on-Financial-Independence-Oct--16.html?soid=1102192932236&amp;aid=pXI3Fby7E1U" TargetMode="External" /><Relationship Id="rId23" Type="http://schemas.openxmlformats.org/officeDocument/2006/relationships/hyperlink" Target="https://www.greensboro.com/blogs/the_syllabus/the-syllabus-your-college-campus-speakers-for-october-mid-oct/article_cda6c914-f98e-5f76-ad72-69204d214b2e.html" TargetMode="External" /><Relationship Id="rId24" Type="http://schemas.openxmlformats.org/officeDocument/2006/relationships/hyperlink" Target="https://www.greensboro.com/blogs/retail_therapy/n-c-a-t-pop-up-shop-opening-in-time/article_ba8b7f29-b318-5378-8e47-68b8b28021aa.html" TargetMode="External" /><Relationship Id="rId25" Type="http://schemas.openxmlformats.org/officeDocument/2006/relationships/hyperlink" Target="https://thehill.com/homenews/house/466264-maloney-to-serve-as-acting-oversight-chairwoman-after-cummingss-death" TargetMode="External" /><Relationship Id="rId26" Type="http://schemas.openxmlformats.org/officeDocument/2006/relationships/hyperlink" Target="https://www.newsobserver.com/news/local/education/article236247498.html"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9"/>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10.421875" style="0" bestFit="1" customWidth="1"/>
    <col min="58" max="58" width="19.8515625" style="0" bestFit="1" customWidth="1"/>
    <col min="59" max="59" width="25.421875" style="0" bestFit="1" customWidth="1"/>
    <col min="60" max="60" width="20.7109375" style="0" bestFit="1" customWidth="1"/>
    <col min="61" max="61" width="26.28125" style="0" bestFit="1" customWidth="1"/>
    <col min="62" max="62" width="24.7109375" style="0" bestFit="1" customWidth="1"/>
    <col min="63" max="63" width="30.28125" style="0" bestFit="1" customWidth="1"/>
    <col min="64" max="64" width="17.00390625" style="0" bestFit="1" customWidth="1"/>
    <col min="65" max="65" width="20.421875" style="0" bestFit="1" customWidth="1"/>
    <col min="66" max="66" width="14.421875" style="0" bestFit="1" customWidth="1"/>
  </cols>
  <sheetData>
    <row r="1" spans="3:14" ht="15">
      <c r="C1" s="16" t="s">
        <v>39</v>
      </c>
      <c r="D1" s="17"/>
      <c r="E1" s="17"/>
      <c r="F1" s="17"/>
      <c r="G1" s="16"/>
      <c r="H1" s="14" t="s">
        <v>43</v>
      </c>
      <c r="I1" s="50"/>
      <c r="J1" s="50"/>
      <c r="K1" s="33" t="s">
        <v>42</v>
      </c>
      <c r="L1" s="18" t="s">
        <v>40</v>
      </c>
      <c r="M1" s="18"/>
      <c r="N1" s="15"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829</v>
      </c>
      <c r="BD2" s="13" t="s">
        <v>837</v>
      </c>
      <c r="BE2" s="13" t="s">
        <v>838</v>
      </c>
      <c r="BF2" s="52" t="s">
        <v>1151</v>
      </c>
      <c r="BG2" s="52" t="s">
        <v>1152</v>
      </c>
      <c r="BH2" s="52" t="s">
        <v>1153</v>
      </c>
      <c r="BI2" s="52" t="s">
        <v>1154</v>
      </c>
      <c r="BJ2" s="52" t="s">
        <v>1155</v>
      </c>
      <c r="BK2" s="52" t="s">
        <v>1156</v>
      </c>
      <c r="BL2" s="52" t="s">
        <v>1157</v>
      </c>
      <c r="BM2" s="52" t="s">
        <v>1158</v>
      </c>
      <c r="BN2" s="52" t="s">
        <v>1159</v>
      </c>
    </row>
    <row r="3" spans="1:66" ht="15" customHeight="1">
      <c r="A3" s="65" t="s">
        <v>234</v>
      </c>
      <c r="B3" s="65" t="s">
        <v>248</v>
      </c>
      <c r="C3" s="66" t="s">
        <v>1237</v>
      </c>
      <c r="D3" s="67">
        <v>3</v>
      </c>
      <c r="E3" s="68" t="s">
        <v>132</v>
      </c>
      <c r="F3" s="69">
        <v>32</v>
      </c>
      <c r="G3" s="66"/>
      <c r="H3" s="70"/>
      <c r="I3" s="71"/>
      <c r="J3" s="71"/>
      <c r="K3" s="34" t="s">
        <v>65</v>
      </c>
      <c r="L3" s="72">
        <v>3</v>
      </c>
      <c r="M3" s="72"/>
      <c r="N3" s="73"/>
      <c r="O3" s="78" t="s">
        <v>257</v>
      </c>
      <c r="P3" s="80">
        <v>43740.55043981481</v>
      </c>
      <c r="Q3" s="78" t="s">
        <v>260</v>
      </c>
      <c r="R3" s="82" t="s">
        <v>301</v>
      </c>
      <c r="S3" s="78" t="s">
        <v>330</v>
      </c>
      <c r="T3" s="78"/>
      <c r="U3" s="78"/>
      <c r="V3" s="82" t="s">
        <v>370</v>
      </c>
      <c r="W3" s="80">
        <v>43740.55043981481</v>
      </c>
      <c r="X3" s="84">
        <v>43740</v>
      </c>
      <c r="Y3" s="86" t="s">
        <v>382</v>
      </c>
      <c r="Z3" s="82" t="s">
        <v>462</v>
      </c>
      <c r="AA3" s="78"/>
      <c r="AB3" s="78"/>
      <c r="AC3" s="86" t="s">
        <v>542</v>
      </c>
      <c r="AD3" s="78"/>
      <c r="AE3" s="78" t="b">
        <v>0</v>
      </c>
      <c r="AF3" s="78">
        <v>0</v>
      </c>
      <c r="AG3" s="86" t="s">
        <v>623</v>
      </c>
      <c r="AH3" s="78" t="b">
        <v>0</v>
      </c>
      <c r="AI3" s="78" t="s">
        <v>627</v>
      </c>
      <c r="AJ3" s="78"/>
      <c r="AK3" s="86" t="s">
        <v>623</v>
      </c>
      <c r="AL3" s="78" t="b">
        <v>1</v>
      </c>
      <c r="AM3" s="78">
        <v>2</v>
      </c>
      <c r="AN3" s="86" t="s">
        <v>580</v>
      </c>
      <c r="AO3" s="78" t="s">
        <v>631</v>
      </c>
      <c r="AP3" s="78" t="b">
        <v>0</v>
      </c>
      <c r="AQ3" s="86" t="s">
        <v>580</v>
      </c>
      <c r="AR3" s="78"/>
      <c r="AS3" s="78">
        <v>1</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12</v>
      </c>
      <c r="BM3" s="49">
        <v>100</v>
      </c>
      <c r="BN3" s="48">
        <v>12</v>
      </c>
    </row>
    <row r="4" spans="1:66" ht="15" customHeight="1">
      <c r="A4" s="65" t="s">
        <v>235</v>
      </c>
      <c r="B4" s="65" t="s">
        <v>248</v>
      </c>
      <c r="C4" s="66" t="s">
        <v>1237</v>
      </c>
      <c r="D4" s="67">
        <v>3</v>
      </c>
      <c r="E4" s="66" t="s">
        <v>132</v>
      </c>
      <c r="F4" s="69">
        <v>32</v>
      </c>
      <c r="G4" s="66"/>
      <c r="H4" s="70"/>
      <c r="I4" s="71"/>
      <c r="J4" s="71"/>
      <c r="K4" s="34" t="s">
        <v>65</v>
      </c>
      <c r="L4" s="72">
        <v>4</v>
      </c>
      <c r="M4" s="72"/>
      <c r="N4" s="73"/>
      <c r="O4" s="79" t="s">
        <v>257</v>
      </c>
      <c r="P4" s="81">
        <v>43749.53878472222</v>
      </c>
      <c r="Q4" s="79" t="s">
        <v>261</v>
      </c>
      <c r="R4" s="83" t="s">
        <v>302</v>
      </c>
      <c r="S4" s="79" t="s">
        <v>330</v>
      </c>
      <c r="T4" s="79"/>
      <c r="U4" s="83" t="s">
        <v>339</v>
      </c>
      <c r="V4" s="83" t="s">
        <v>339</v>
      </c>
      <c r="W4" s="81">
        <v>43749.53878472222</v>
      </c>
      <c r="X4" s="85">
        <v>43749</v>
      </c>
      <c r="Y4" s="87" t="s">
        <v>383</v>
      </c>
      <c r="Z4" s="83" t="s">
        <v>463</v>
      </c>
      <c r="AA4" s="79"/>
      <c r="AB4" s="79"/>
      <c r="AC4" s="87" t="s">
        <v>543</v>
      </c>
      <c r="AD4" s="79"/>
      <c r="AE4" s="79" t="b">
        <v>0</v>
      </c>
      <c r="AF4" s="79">
        <v>0</v>
      </c>
      <c r="AG4" s="87" t="s">
        <v>623</v>
      </c>
      <c r="AH4" s="79" t="b">
        <v>0</v>
      </c>
      <c r="AI4" s="79" t="s">
        <v>627</v>
      </c>
      <c r="AJ4" s="79"/>
      <c r="AK4" s="87" t="s">
        <v>623</v>
      </c>
      <c r="AL4" s="79" t="b">
        <v>0</v>
      </c>
      <c r="AM4" s="79">
        <v>2</v>
      </c>
      <c r="AN4" s="87" t="s">
        <v>563</v>
      </c>
      <c r="AO4" s="79" t="s">
        <v>631</v>
      </c>
      <c r="AP4" s="79" t="b">
        <v>0</v>
      </c>
      <c r="AQ4" s="87" t="s">
        <v>563</v>
      </c>
      <c r="AR4" s="79" t="s">
        <v>196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10</v>
      </c>
      <c r="BM4" s="49">
        <v>100</v>
      </c>
      <c r="BN4" s="48">
        <v>10</v>
      </c>
    </row>
    <row r="5" spans="1:66" ht="15">
      <c r="A5" s="65" t="s">
        <v>236</v>
      </c>
      <c r="B5" s="65" t="s">
        <v>248</v>
      </c>
      <c r="C5" s="66" t="s">
        <v>1237</v>
      </c>
      <c r="D5" s="67">
        <v>3</v>
      </c>
      <c r="E5" s="66" t="s">
        <v>132</v>
      </c>
      <c r="F5" s="69">
        <v>32</v>
      </c>
      <c r="G5" s="66"/>
      <c r="H5" s="70"/>
      <c r="I5" s="71"/>
      <c r="J5" s="71"/>
      <c r="K5" s="34" t="s">
        <v>65</v>
      </c>
      <c r="L5" s="72">
        <v>5</v>
      </c>
      <c r="M5" s="72"/>
      <c r="N5" s="73"/>
      <c r="O5" s="79" t="s">
        <v>258</v>
      </c>
      <c r="P5" s="81">
        <v>43753.02196759259</v>
      </c>
      <c r="Q5" s="79" t="s">
        <v>262</v>
      </c>
      <c r="R5" s="79"/>
      <c r="S5" s="79"/>
      <c r="T5" s="79"/>
      <c r="U5" s="83" t="s">
        <v>340</v>
      </c>
      <c r="V5" s="83" t="s">
        <v>340</v>
      </c>
      <c r="W5" s="81">
        <v>43753.02196759259</v>
      </c>
      <c r="X5" s="85">
        <v>43753</v>
      </c>
      <c r="Y5" s="87" t="s">
        <v>384</v>
      </c>
      <c r="Z5" s="83" t="s">
        <v>464</v>
      </c>
      <c r="AA5" s="79"/>
      <c r="AB5" s="79"/>
      <c r="AC5" s="87" t="s">
        <v>544</v>
      </c>
      <c r="AD5" s="79"/>
      <c r="AE5" s="79" t="b">
        <v>0</v>
      </c>
      <c r="AF5" s="79">
        <v>0</v>
      </c>
      <c r="AG5" s="87" t="s">
        <v>624</v>
      </c>
      <c r="AH5" s="79" t="b">
        <v>0</v>
      </c>
      <c r="AI5" s="79" t="s">
        <v>628</v>
      </c>
      <c r="AJ5" s="79"/>
      <c r="AK5" s="87" t="s">
        <v>623</v>
      </c>
      <c r="AL5" s="79" t="b">
        <v>0</v>
      </c>
      <c r="AM5" s="79">
        <v>0</v>
      </c>
      <c r="AN5" s="87" t="s">
        <v>623</v>
      </c>
      <c r="AO5" s="79" t="s">
        <v>631</v>
      </c>
      <c r="AP5" s="79" t="b">
        <v>0</v>
      </c>
      <c r="AQ5" s="87" t="s">
        <v>544</v>
      </c>
      <c r="AR5" s="79" t="s">
        <v>196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v>
      </c>
      <c r="BM5" s="49">
        <v>100</v>
      </c>
      <c r="BN5" s="48">
        <v>1</v>
      </c>
    </row>
    <row r="6" spans="1:66" ht="15">
      <c r="A6" s="65" t="s">
        <v>237</v>
      </c>
      <c r="B6" s="65" t="s">
        <v>248</v>
      </c>
      <c r="C6" s="66" t="s">
        <v>1237</v>
      </c>
      <c r="D6" s="67">
        <v>3</v>
      </c>
      <c r="E6" s="66" t="s">
        <v>132</v>
      </c>
      <c r="F6" s="69">
        <v>32</v>
      </c>
      <c r="G6" s="66"/>
      <c r="H6" s="70"/>
      <c r="I6" s="71"/>
      <c r="J6" s="71"/>
      <c r="K6" s="34" t="s">
        <v>65</v>
      </c>
      <c r="L6" s="72">
        <v>6</v>
      </c>
      <c r="M6" s="72"/>
      <c r="N6" s="73"/>
      <c r="O6" s="79" t="s">
        <v>257</v>
      </c>
      <c r="P6" s="81">
        <v>43753.84230324074</v>
      </c>
      <c r="Q6" s="79" t="s">
        <v>263</v>
      </c>
      <c r="R6" s="83" t="s">
        <v>302</v>
      </c>
      <c r="S6" s="79" t="s">
        <v>330</v>
      </c>
      <c r="T6" s="79"/>
      <c r="U6" s="83" t="s">
        <v>341</v>
      </c>
      <c r="V6" s="83" t="s">
        <v>341</v>
      </c>
      <c r="W6" s="81">
        <v>43753.84230324074</v>
      </c>
      <c r="X6" s="85">
        <v>43753</v>
      </c>
      <c r="Y6" s="87" t="s">
        <v>385</v>
      </c>
      <c r="Z6" s="83" t="s">
        <v>465</v>
      </c>
      <c r="AA6" s="79"/>
      <c r="AB6" s="79"/>
      <c r="AC6" s="87" t="s">
        <v>545</v>
      </c>
      <c r="AD6" s="79"/>
      <c r="AE6" s="79" t="b">
        <v>0</v>
      </c>
      <c r="AF6" s="79">
        <v>0</v>
      </c>
      <c r="AG6" s="87" t="s">
        <v>623</v>
      </c>
      <c r="AH6" s="79" t="b">
        <v>0</v>
      </c>
      <c r="AI6" s="79" t="s">
        <v>627</v>
      </c>
      <c r="AJ6" s="79"/>
      <c r="AK6" s="87" t="s">
        <v>623</v>
      </c>
      <c r="AL6" s="79" t="b">
        <v>0</v>
      </c>
      <c r="AM6" s="79">
        <v>2</v>
      </c>
      <c r="AN6" s="87" t="s">
        <v>569</v>
      </c>
      <c r="AO6" s="79" t="s">
        <v>631</v>
      </c>
      <c r="AP6" s="79" t="b">
        <v>0</v>
      </c>
      <c r="AQ6" s="87" t="s">
        <v>569</v>
      </c>
      <c r="AR6" s="79" t="s">
        <v>196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10</v>
      </c>
      <c r="BM6" s="49">
        <v>100</v>
      </c>
      <c r="BN6" s="48">
        <v>10</v>
      </c>
    </row>
    <row r="7" spans="1:66" ht="15">
      <c r="A7" s="65" t="s">
        <v>238</v>
      </c>
      <c r="B7" s="65" t="s">
        <v>240</v>
      </c>
      <c r="C7" s="66" t="s">
        <v>1237</v>
      </c>
      <c r="D7" s="67">
        <v>3</v>
      </c>
      <c r="E7" s="66" t="s">
        <v>132</v>
      </c>
      <c r="F7" s="69">
        <v>32</v>
      </c>
      <c r="G7" s="66"/>
      <c r="H7" s="70"/>
      <c r="I7" s="71"/>
      <c r="J7" s="71"/>
      <c r="K7" s="34" t="s">
        <v>65</v>
      </c>
      <c r="L7" s="72">
        <v>7</v>
      </c>
      <c r="M7" s="72"/>
      <c r="N7" s="73"/>
      <c r="O7" s="79" t="s">
        <v>257</v>
      </c>
      <c r="P7" s="81">
        <v>43754.6012962963</v>
      </c>
      <c r="Q7" s="79" t="s">
        <v>264</v>
      </c>
      <c r="R7" s="79"/>
      <c r="S7" s="79"/>
      <c r="T7" s="79"/>
      <c r="U7" s="79"/>
      <c r="V7" s="83" t="s">
        <v>371</v>
      </c>
      <c r="W7" s="81">
        <v>43754.6012962963</v>
      </c>
      <c r="X7" s="85">
        <v>43754</v>
      </c>
      <c r="Y7" s="87" t="s">
        <v>386</v>
      </c>
      <c r="Z7" s="83" t="s">
        <v>466</v>
      </c>
      <c r="AA7" s="79"/>
      <c r="AB7" s="79"/>
      <c r="AC7" s="87" t="s">
        <v>546</v>
      </c>
      <c r="AD7" s="79"/>
      <c r="AE7" s="79" t="b">
        <v>0</v>
      </c>
      <c r="AF7" s="79">
        <v>0</v>
      </c>
      <c r="AG7" s="87" t="s">
        <v>623</v>
      </c>
      <c r="AH7" s="79" t="b">
        <v>0</v>
      </c>
      <c r="AI7" s="79" t="s">
        <v>627</v>
      </c>
      <c r="AJ7" s="79"/>
      <c r="AK7" s="87" t="s">
        <v>623</v>
      </c>
      <c r="AL7" s="79" t="b">
        <v>0</v>
      </c>
      <c r="AM7" s="79">
        <v>1</v>
      </c>
      <c r="AN7" s="87" t="s">
        <v>548</v>
      </c>
      <c r="AO7" s="79" t="s">
        <v>632</v>
      </c>
      <c r="AP7" s="79" t="b">
        <v>0</v>
      </c>
      <c r="AQ7" s="87" t="s">
        <v>548</v>
      </c>
      <c r="AR7" s="79" t="s">
        <v>196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5" t="s">
        <v>238</v>
      </c>
      <c r="B8" s="65" t="s">
        <v>250</v>
      </c>
      <c r="C8" s="66" t="s">
        <v>1237</v>
      </c>
      <c r="D8" s="67">
        <v>3</v>
      </c>
      <c r="E8" s="66" t="s">
        <v>132</v>
      </c>
      <c r="F8" s="69">
        <v>32</v>
      </c>
      <c r="G8" s="66"/>
      <c r="H8" s="70"/>
      <c r="I8" s="71"/>
      <c r="J8" s="71"/>
      <c r="K8" s="34" t="s">
        <v>65</v>
      </c>
      <c r="L8" s="72">
        <v>8</v>
      </c>
      <c r="M8" s="72"/>
      <c r="N8" s="73"/>
      <c r="O8" s="79" t="s">
        <v>259</v>
      </c>
      <c r="P8" s="81">
        <v>43754.6012962963</v>
      </c>
      <c r="Q8" s="79" t="s">
        <v>264</v>
      </c>
      <c r="R8" s="79"/>
      <c r="S8" s="79"/>
      <c r="T8" s="79"/>
      <c r="U8" s="79"/>
      <c r="V8" s="83" t="s">
        <v>371</v>
      </c>
      <c r="W8" s="81">
        <v>43754.6012962963</v>
      </c>
      <c r="X8" s="85">
        <v>43754</v>
      </c>
      <c r="Y8" s="87" t="s">
        <v>386</v>
      </c>
      <c r="Z8" s="83" t="s">
        <v>466</v>
      </c>
      <c r="AA8" s="79"/>
      <c r="AB8" s="79"/>
      <c r="AC8" s="87" t="s">
        <v>546</v>
      </c>
      <c r="AD8" s="79"/>
      <c r="AE8" s="79" t="b">
        <v>0</v>
      </c>
      <c r="AF8" s="79">
        <v>0</v>
      </c>
      <c r="AG8" s="87" t="s">
        <v>623</v>
      </c>
      <c r="AH8" s="79" t="b">
        <v>0</v>
      </c>
      <c r="AI8" s="79" t="s">
        <v>627</v>
      </c>
      <c r="AJ8" s="79"/>
      <c r="AK8" s="87" t="s">
        <v>623</v>
      </c>
      <c r="AL8" s="79" t="b">
        <v>0</v>
      </c>
      <c r="AM8" s="79">
        <v>1</v>
      </c>
      <c r="AN8" s="87" t="s">
        <v>548</v>
      </c>
      <c r="AO8" s="79" t="s">
        <v>632</v>
      </c>
      <c r="AP8" s="79" t="b">
        <v>0</v>
      </c>
      <c r="AQ8" s="87" t="s">
        <v>548</v>
      </c>
      <c r="AR8" s="79" t="s">
        <v>196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5" t="s">
        <v>238</v>
      </c>
      <c r="B9" s="65" t="s">
        <v>251</v>
      </c>
      <c r="C9" s="66" t="s">
        <v>1237</v>
      </c>
      <c r="D9" s="67">
        <v>3</v>
      </c>
      <c r="E9" s="66" t="s">
        <v>132</v>
      </c>
      <c r="F9" s="69">
        <v>32</v>
      </c>
      <c r="G9" s="66"/>
      <c r="H9" s="70"/>
      <c r="I9" s="71"/>
      <c r="J9" s="71"/>
      <c r="K9" s="34" t="s">
        <v>65</v>
      </c>
      <c r="L9" s="72">
        <v>9</v>
      </c>
      <c r="M9" s="72"/>
      <c r="N9" s="73"/>
      <c r="O9" s="79" t="s">
        <v>259</v>
      </c>
      <c r="P9" s="81">
        <v>43754.6012962963</v>
      </c>
      <c r="Q9" s="79" t="s">
        <v>264</v>
      </c>
      <c r="R9" s="79"/>
      <c r="S9" s="79"/>
      <c r="T9" s="79"/>
      <c r="U9" s="79"/>
      <c r="V9" s="83" t="s">
        <v>371</v>
      </c>
      <c r="W9" s="81">
        <v>43754.6012962963</v>
      </c>
      <c r="X9" s="85">
        <v>43754</v>
      </c>
      <c r="Y9" s="87" t="s">
        <v>386</v>
      </c>
      <c r="Z9" s="83" t="s">
        <v>466</v>
      </c>
      <c r="AA9" s="79"/>
      <c r="AB9" s="79"/>
      <c r="AC9" s="87" t="s">
        <v>546</v>
      </c>
      <c r="AD9" s="79"/>
      <c r="AE9" s="79" t="b">
        <v>0</v>
      </c>
      <c r="AF9" s="79">
        <v>0</v>
      </c>
      <c r="AG9" s="87" t="s">
        <v>623</v>
      </c>
      <c r="AH9" s="79" t="b">
        <v>0</v>
      </c>
      <c r="AI9" s="79" t="s">
        <v>627</v>
      </c>
      <c r="AJ9" s="79"/>
      <c r="AK9" s="87" t="s">
        <v>623</v>
      </c>
      <c r="AL9" s="79" t="b">
        <v>0</v>
      </c>
      <c r="AM9" s="79">
        <v>1</v>
      </c>
      <c r="AN9" s="87" t="s">
        <v>548</v>
      </c>
      <c r="AO9" s="79" t="s">
        <v>632</v>
      </c>
      <c r="AP9" s="79" t="b">
        <v>0</v>
      </c>
      <c r="AQ9" s="87" t="s">
        <v>548</v>
      </c>
      <c r="AR9" s="79" t="s">
        <v>196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5" t="s">
        <v>238</v>
      </c>
      <c r="B10" s="65" t="s">
        <v>252</v>
      </c>
      <c r="C10" s="66" t="s">
        <v>1237</v>
      </c>
      <c r="D10" s="67">
        <v>3</v>
      </c>
      <c r="E10" s="66" t="s">
        <v>132</v>
      </c>
      <c r="F10" s="69">
        <v>32</v>
      </c>
      <c r="G10" s="66"/>
      <c r="H10" s="70"/>
      <c r="I10" s="71"/>
      <c r="J10" s="71"/>
      <c r="K10" s="34" t="s">
        <v>65</v>
      </c>
      <c r="L10" s="72">
        <v>10</v>
      </c>
      <c r="M10" s="72"/>
      <c r="N10" s="73"/>
      <c r="O10" s="79" t="s">
        <v>259</v>
      </c>
      <c r="P10" s="81">
        <v>43754.6012962963</v>
      </c>
      <c r="Q10" s="79" t="s">
        <v>264</v>
      </c>
      <c r="R10" s="79"/>
      <c r="S10" s="79"/>
      <c r="T10" s="79"/>
      <c r="U10" s="79"/>
      <c r="V10" s="83" t="s">
        <v>371</v>
      </c>
      <c r="W10" s="81">
        <v>43754.6012962963</v>
      </c>
      <c r="X10" s="85">
        <v>43754</v>
      </c>
      <c r="Y10" s="87" t="s">
        <v>386</v>
      </c>
      <c r="Z10" s="83" t="s">
        <v>466</v>
      </c>
      <c r="AA10" s="79"/>
      <c r="AB10" s="79"/>
      <c r="AC10" s="87" t="s">
        <v>546</v>
      </c>
      <c r="AD10" s="79"/>
      <c r="AE10" s="79" t="b">
        <v>0</v>
      </c>
      <c r="AF10" s="79">
        <v>0</v>
      </c>
      <c r="AG10" s="87" t="s">
        <v>623</v>
      </c>
      <c r="AH10" s="79" t="b">
        <v>0</v>
      </c>
      <c r="AI10" s="79" t="s">
        <v>627</v>
      </c>
      <c r="AJ10" s="79"/>
      <c r="AK10" s="87" t="s">
        <v>623</v>
      </c>
      <c r="AL10" s="79" t="b">
        <v>0</v>
      </c>
      <c r="AM10" s="79">
        <v>1</v>
      </c>
      <c r="AN10" s="87" t="s">
        <v>548</v>
      </c>
      <c r="AO10" s="79" t="s">
        <v>632</v>
      </c>
      <c r="AP10" s="79" t="b">
        <v>0</v>
      </c>
      <c r="AQ10" s="87" t="s">
        <v>548</v>
      </c>
      <c r="AR10" s="79" t="s">
        <v>196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5" t="s">
        <v>238</v>
      </c>
      <c r="B11" s="65" t="s">
        <v>248</v>
      </c>
      <c r="C11" s="66" t="s">
        <v>1237</v>
      </c>
      <c r="D11" s="67">
        <v>3</v>
      </c>
      <c r="E11" s="66" t="s">
        <v>132</v>
      </c>
      <c r="F11" s="69">
        <v>32</v>
      </c>
      <c r="G11" s="66"/>
      <c r="H11" s="70"/>
      <c r="I11" s="71"/>
      <c r="J11" s="71"/>
      <c r="K11" s="34" t="s">
        <v>65</v>
      </c>
      <c r="L11" s="72">
        <v>11</v>
      </c>
      <c r="M11" s="72"/>
      <c r="N11" s="73"/>
      <c r="O11" s="79" t="s">
        <v>259</v>
      </c>
      <c r="P11" s="81">
        <v>43754.6012962963</v>
      </c>
      <c r="Q11" s="79" t="s">
        <v>264</v>
      </c>
      <c r="R11" s="79"/>
      <c r="S11" s="79"/>
      <c r="T11" s="79"/>
      <c r="U11" s="79"/>
      <c r="V11" s="83" t="s">
        <v>371</v>
      </c>
      <c r="W11" s="81">
        <v>43754.6012962963</v>
      </c>
      <c r="X11" s="85">
        <v>43754</v>
      </c>
      <c r="Y11" s="87" t="s">
        <v>386</v>
      </c>
      <c r="Z11" s="83" t="s">
        <v>466</v>
      </c>
      <c r="AA11" s="79"/>
      <c r="AB11" s="79"/>
      <c r="AC11" s="87" t="s">
        <v>546</v>
      </c>
      <c r="AD11" s="79"/>
      <c r="AE11" s="79" t="b">
        <v>0</v>
      </c>
      <c r="AF11" s="79">
        <v>0</v>
      </c>
      <c r="AG11" s="87" t="s">
        <v>623</v>
      </c>
      <c r="AH11" s="79" t="b">
        <v>0</v>
      </c>
      <c r="AI11" s="79" t="s">
        <v>627</v>
      </c>
      <c r="AJ11" s="79"/>
      <c r="AK11" s="87" t="s">
        <v>623</v>
      </c>
      <c r="AL11" s="79" t="b">
        <v>0</v>
      </c>
      <c r="AM11" s="79">
        <v>1</v>
      </c>
      <c r="AN11" s="87" t="s">
        <v>548</v>
      </c>
      <c r="AO11" s="79" t="s">
        <v>632</v>
      </c>
      <c r="AP11" s="79" t="b">
        <v>0</v>
      </c>
      <c r="AQ11" s="87" t="s">
        <v>548</v>
      </c>
      <c r="AR11" s="79" t="s">
        <v>196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1</v>
      </c>
      <c r="BF11" s="48"/>
      <c r="BG11" s="49"/>
      <c r="BH11" s="48"/>
      <c r="BI11" s="49"/>
      <c r="BJ11" s="48"/>
      <c r="BK11" s="49"/>
      <c r="BL11" s="48"/>
      <c r="BM11" s="49"/>
      <c r="BN11" s="48"/>
    </row>
    <row r="12" spans="1:66" ht="15">
      <c r="A12" s="65" t="s">
        <v>238</v>
      </c>
      <c r="B12" s="65" t="s">
        <v>253</v>
      </c>
      <c r="C12" s="66" t="s">
        <v>1237</v>
      </c>
      <c r="D12" s="67">
        <v>3</v>
      </c>
      <c r="E12" s="66" t="s">
        <v>132</v>
      </c>
      <c r="F12" s="69">
        <v>32</v>
      </c>
      <c r="G12" s="66"/>
      <c r="H12" s="70"/>
      <c r="I12" s="71"/>
      <c r="J12" s="71"/>
      <c r="K12" s="34" t="s">
        <v>65</v>
      </c>
      <c r="L12" s="72">
        <v>12</v>
      </c>
      <c r="M12" s="72"/>
      <c r="N12" s="73"/>
      <c r="O12" s="79" t="s">
        <v>259</v>
      </c>
      <c r="P12" s="81">
        <v>43754.6012962963</v>
      </c>
      <c r="Q12" s="79" t="s">
        <v>264</v>
      </c>
      <c r="R12" s="79"/>
      <c r="S12" s="79"/>
      <c r="T12" s="79"/>
      <c r="U12" s="79"/>
      <c r="V12" s="83" t="s">
        <v>371</v>
      </c>
      <c r="W12" s="81">
        <v>43754.6012962963</v>
      </c>
      <c r="X12" s="85">
        <v>43754</v>
      </c>
      <c r="Y12" s="87" t="s">
        <v>386</v>
      </c>
      <c r="Z12" s="83" t="s">
        <v>466</v>
      </c>
      <c r="AA12" s="79"/>
      <c r="AB12" s="79"/>
      <c r="AC12" s="87" t="s">
        <v>546</v>
      </c>
      <c r="AD12" s="79"/>
      <c r="AE12" s="79" t="b">
        <v>0</v>
      </c>
      <c r="AF12" s="79">
        <v>0</v>
      </c>
      <c r="AG12" s="87" t="s">
        <v>623</v>
      </c>
      <c r="AH12" s="79" t="b">
        <v>0</v>
      </c>
      <c r="AI12" s="79" t="s">
        <v>627</v>
      </c>
      <c r="AJ12" s="79"/>
      <c r="AK12" s="87" t="s">
        <v>623</v>
      </c>
      <c r="AL12" s="79" t="b">
        <v>0</v>
      </c>
      <c r="AM12" s="79">
        <v>1</v>
      </c>
      <c r="AN12" s="87" t="s">
        <v>548</v>
      </c>
      <c r="AO12" s="79" t="s">
        <v>632</v>
      </c>
      <c r="AP12" s="79" t="b">
        <v>0</v>
      </c>
      <c r="AQ12" s="87" t="s">
        <v>548</v>
      </c>
      <c r="AR12" s="79" t="s">
        <v>196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5" t="s">
        <v>238</v>
      </c>
      <c r="B13" s="65" t="s">
        <v>254</v>
      </c>
      <c r="C13" s="66" t="s">
        <v>1237</v>
      </c>
      <c r="D13" s="67">
        <v>3</v>
      </c>
      <c r="E13" s="66" t="s">
        <v>132</v>
      </c>
      <c r="F13" s="69">
        <v>32</v>
      </c>
      <c r="G13" s="66"/>
      <c r="H13" s="70"/>
      <c r="I13" s="71"/>
      <c r="J13" s="71"/>
      <c r="K13" s="34" t="s">
        <v>65</v>
      </c>
      <c r="L13" s="72">
        <v>13</v>
      </c>
      <c r="M13" s="72"/>
      <c r="N13" s="73"/>
      <c r="O13" s="79" t="s">
        <v>258</v>
      </c>
      <c r="P13" s="81">
        <v>43754.6012962963</v>
      </c>
      <c r="Q13" s="79" t="s">
        <v>264</v>
      </c>
      <c r="R13" s="79"/>
      <c r="S13" s="79"/>
      <c r="T13" s="79"/>
      <c r="U13" s="79"/>
      <c r="V13" s="83" t="s">
        <v>371</v>
      </c>
      <c r="W13" s="81">
        <v>43754.6012962963</v>
      </c>
      <c r="X13" s="85">
        <v>43754</v>
      </c>
      <c r="Y13" s="87" t="s">
        <v>386</v>
      </c>
      <c r="Z13" s="83" t="s">
        <v>466</v>
      </c>
      <c r="AA13" s="79"/>
      <c r="AB13" s="79"/>
      <c r="AC13" s="87" t="s">
        <v>546</v>
      </c>
      <c r="AD13" s="79"/>
      <c r="AE13" s="79" t="b">
        <v>0</v>
      </c>
      <c r="AF13" s="79">
        <v>0</v>
      </c>
      <c r="AG13" s="87" t="s">
        <v>623</v>
      </c>
      <c r="AH13" s="79" t="b">
        <v>0</v>
      </c>
      <c r="AI13" s="79" t="s">
        <v>627</v>
      </c>
      <c r="AJ13" s="79"/>
      <c r="AK13" s="87" t="s">
        <v>623</v>
      </c>
      <c r="AL13" s="79" t="b">
        <v>0</v>
      </c>
      <c r="AM13" s="79">
        <v>1</v>
      </c>
      <c r="AN13" s="87" t="s">
        <v>548</v>
      </c>
      <c r="AO13" s="79" t="s">
        <v>632</v>
      </c>
      <c r="AP13" s="79" t="b">
        <v>0</v>
      </c>
      <c r="AQ13" s="87" t="s">
        <v>548</v>
      </c>
      <c r="AR13" s="79" t="s">
        <v>196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0</v>
      </c>
      <c r="BG13" s="49">
        <v>0</v>
      </c>
      <c r="BH13" s="48">
        <v>3</v>
      </c>
      <c r="BI13" s="49">
        <v>9.090909090909092</v>
      </c>
      <c r="BJ13" s="48">
        <v>0</v>
      </c>
      <c r="BK13" s="49">
        <v>0</v>
      </c>
      <c r="BL13" s="48">
        <v>30</v>
      </c>
      <c r="BM13" s="49">
        <v>90.9090909090909</v>
      </c>
      <c r="BN13" s="48">
        <v>33</v>
      </c>
    </row>
    <row r="14" spans="1:66" ht="15">
      <c r="A14" s="65" t="s">
        <v>239</v>
      </c>
      <c r="B14" s="65" t="s">
        <v>255</v>
      </c>
      <c r="C14" s="66" t="s">
        <v>1237</v>
      </c>
      <c r="D14" s="67">
        <v>3</v>
      </c>
      <c r="E14" s="66" t="s">
        <v>132</v>
      </c>
      <c r="F14" s="69">
        <v>32</v>
      </c>
      <c r="G14" s="66"/>
      <c r="H14" s="70"/>
      <c r="I14" s="71"/>
      <c r="J14" s="71"/>
      <c r="K14" s="34" t="s">
        <v>65</v>
      </c>
      <c r="L14" s="72">
        <v>14</v>
      </c>
      <c r="M14" s="72"/>
      <c r="N14" s="73"/>
      <c r="O14" s="79" t="s">
        <v>259</v>
      </c>
      <c r="P14" s="81">
        <v>43755.521203703705</v>
      </c>
      <c r="Q14" s="79" t="s">
        <v>265</v>
      </c>
      <c r="R14" s="79"/>
      <c r="S14" s="79"/>
      <c r="T14" s="79" t="s">
        <v>335</v>
      </c>
      <c r="U14" s="79"/>
      <c r="V14" s="83" t="s">
        <v>372</v>
      </c>
      <c r="W14" s="81">
        <v>43755.521203703705</v>
      </c>
      <c r="X14" s="85">
        <v>43755</v>
      </c>
      <c r="Y14" s="87" t="s">
        <v>387</v>
      </c>
      <c r="Z14" s="83" t="s">
        <v>467</v>
      </c>
      <c r="AA14" s="79"/>
      <c r="AB14" s="79"/>
      <c r="AC14" s="87" t="s">
        <v>547</v>
      </c>
      <c r="AD14" s="79"/>
      <c r="AE14" s="79" t="b">
        <v>0</v>
      </c>
      <c r="AF14" s="79">
        <v>2</v>
      </c>
      <c r="AG14" s="87" t="s">
        <v>623</v>
      </c>
      <c r="AH14" s="79" t="b">
        <v>0</v>
      </c>
      <c r="AI14" s="79" t="s">
        <v>627</v>
      </c>
      <c r="AJ14" s="79"/>
      <c r="AK14" s="87" t="s">
        <v>623</v>
      </c>
      <c r="AL14" s="79" t="b">
        <v>0</v>
      </c>
      <c r="AM14" s="79">
        <v>0</v>
      </c>
      <c r="AN14" s="87" t="s">
        <v>623</v>
      </c>
      <c r="AO14" s="79" t="s">
        <v>633</v>
      </c>
      <c r="AP14" s="79" t="b">
        <v>0</v>
      </c>
      <c r="AQ14" s="87" t="s">
        <v>547</v>
      </c>
      <c r="AR14" s="79" t="s">
        <v>196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1</v>
      </c>
      <c r="BG14" s="49">
        <v>2.9411764705882355</v>
      </c>
      <c r="BH14" s="48">
        <v>1</v>
      </c>
      <c r="BI14" s="49">
        <v>2.9411764705882355</v>
      </c>
      <c r="BJ14" s="48">
        <v>0</v>
      </c>
      <c r="BK14" s="49">
        <v>0</v>
      </c>
      <c r="BL14" s="48">
        <v>32</v>
      </c>
      <c r="BM14" s="49">
        <v>94.11764705882354</v>
      </c>
      <c r="BN14" s="48">
        <v>34</v>
      </c>
    </row>
    <row r="15" spans="1:66" ht="15">
      <c r="A15" s="65" t="s">
        <v>239</v>
      </c>
      <c r="B15" s="65" t="s">
        <v>248</v>
      </c>
      <c r="C15" s="66" t="s">
        <v>1237</v>
      </c>
      <c r="D15" s="67">
        <v>3</v>
      </c>
      <c r="E15" s="66" t="s">
        <v>132</v>
      </c>
      <c r="F15" s="69">
        <v>32</v>
      </c>
      <c r="G15" s="66"/>
      <c r="H15" s="70"/>
      <c r="I15" s="71"/>
      <c r="J15" s="71"/>
      <c r="K15" s="34" t="s">
        <v>65</v>
      </c>
      <c r="L15" s="72">
        <v>15</v>
      </c>
      <c r="M15" s="72"/>
      <c r="N15" s="73"/>
      <c r="O15" s="79" t="s">
        <v>259</v>
      </c>
      <c r="P15" s="81">
        <v>43755.521203703705</v>
      </c>
      <c r="Q15" s="79" t="s">
        <v>265</v>
      </c>
      <c r="R15" s="79"/>
      <c r="S15" s="79"/>
      <c r="T15" s="79" t="s">
        <v>335</v>
      </c>
      <c r="U15" s="79"/>
      <c r="V15" s="83" t="s">
        <v>372</v>
      </c>
      <c r="W15" s="81">
        <v>43755.521203703705</v>
      </c>
      <c r="X15" s="85">
        <v>43755</v>
      </c>
      <c r="Y15" s="87" t="s">
        <v>387</v>
      </c>
      <c r="Z15" s="83" t="s">
        <v>467</v>
      </c>
      <c r="AA15" s="79"/>
      <c r="AB15" s="79"/>
      <c r="AC15" s="87" t="s">
        <v>547</v>
      </c>
      <c r="AD15" s="79"/>
      <c r="AE15" s="79" t="b">
        <v>0</v>
      </c>
      <c r="AF15" s="79">
        <v>2</v>
      </c>
      <c r="AG15" s="87" t="s">
        <v>623</v>
      </c>
      <c r="AH15" s="79" t="b">
        <v>0</v>
      </c>
      <c r="AI15" s="79" t="s">
        <v>627</v>
      </c>
      <c r="AJ15" s="79"/>
      <c r="AK15" s="87" t="s">
        <v>623</v>
      </c>
      <c r="AL15" s="79" t="b">
        <v>0</v>
      </c>
      <c r="AM15" s="79">
        <v>0</v>
      </c>
      <c r="AN15" s="87" t="s">
        <v>623</v>
      </c>
      <c r="AO15" s="79" t="s">
        <v>633</v>
      </c>
      <c r="AP15" s="79" t="b">
        <v>0</v>
      </c>
      <c r="AQ15" s="87" t="s">
        <v>547</v>
      </c>
      <c r="AR15" s="79" t="s">
        <v>196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5" t="s">
        <v>240</v>
      </c>
      <c r="B16" s="65" t="s">
        <v>250</v>
      </c>
      <c r="C16" s="66" t="s">
        <v>1237</v>
      </c>
      <c r="D16" s="67">
        <v>3.0020091848450057</v>
      </c>
      <c r="E16" s="66" t="s">
        <v>136</v>
      </c>
      <c r="F16" s="69">
        <v>31.993259009592947</v>
      </c>
      <c r="G16" s="66"/>
      <c r="H16" s="70"/>
      <c r="I16" s="71"/>
      <c r="J16" s="71"/>
      <c r="K16" s="34" t="s">
        <v>65</v>
      </c>
      <c r="L16" s="72">
        <v>16</v>
      </c>
      <c r="M16" s="72"/>
      <c r="N16" s="73"/>
      <c r="O16" s="79" t="s">
        <v>259</v>
      </c>
      <c r="P16" s="81">
        <v>43754.600694444445</v>
      </c>
      <c r="Q16" s="79" t="s">
        <v>264</v>
      </c>
      <c r="R16" s="83" t="s">
        <v>303</v>
      </c>
      <c r="S16" s="79" t="s">
        <v>331</v>
      </c>
      <c r="T16" s="79"/>
      <c r="U16" s="79"/>
      <c r="V16" s="83" t="s">
        <v>373</v>
      </c>
      <c r="W16" s="81">
        <v>43754.600694444445</v>
      </c>
      <c r="X16" s="85">
        <v>43754</v>
      </c>
      <c r="Y16" s="87" t="s">
        <v>388</v>
      </c>
      <c r="Z16" s="83" t="s">
        <v>468</v>
      </c>
      <c r="AA16" s="79"/>
      <c r="AB16" s="79"/>
      <c r="AC16" s="87" t="s">
        <v>548</v>
      </c>
      <c r="AD16" s="87" t="s">
        <v>550</v>
      </c>
      <c r="AE16" s="79" t="b">
        <v>0</v>
      </c>
      <c r="AF16" s="79">
        <v>1</v>
      </c>
      <c r="AG16" s="87" t="s">
        <v>625</v>
      </c>
      <c r="AH16" s="79" t="b">
        <v>0</v>
      </c>
      <c r="AI16" s="79" t="s">
        <v>627</v>
      </c>
      <c r="AJ16" s="79"/>
      <c r="AK16" s="87" t="s">
        <v>623</v>
      </c>
      <c r="AL16" s="79" t="b">
        <v>0</v>
      </c>
      <c r="AM16" s="79">
        <v>1</v>
      </c>
      <c r="AN16" s="87" t="s">
        <v>623</v>
      </c>
      <c r="AO16" s="79" t="s">
        <v>634</v>
      </c>
      <c r="AP16" s="79" t="b">
        <v>0</v>
      </c>
      <c r="AQ16" s="87" t="s">
        <v>550</v>
      </c>
      <c r="AR16" s="79" t="s">
        <v>196</v>
      </c>
      <c r="AS16" s="79">
        <v>0</v>
      </c>
      <c r="AT16" s="79">
        <v>0</v>
      </c>
      <c r="AU16" s="79"/>
      <c r="AV16" s="79"/>
      <c r="AW16" s="79"/>
      <c r="AX16" s="79"/>
      <c r="AY16" s="79"/>
      <c r="AZ16" s="79"/>
      <c r="BA16" s="79"/>
      <c r="BB16" s="79"/>
      <c r="BC16">
        <v>8</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5" t="s">
        <v>240</v>
      </c>
      <c r="B17" s="65" t="s">
        <v>250</v>
      </c>
      <c r="C17" s="66" t="s">
        <v>1237</v>
      </c>
      <c r="D17" s="67">
        <v>3.0020091848450057</v>
      </c>
      <c r="E17" s="66" t="s">
        <v>136</v>
      </c>
      <c r="F17" s="69">
        <v>31.993259009592947</v>
      </c>
      <c r="G17" s="66"/>
      <c r="H17" s="70"/>
      <c r="I17" s="71"/>
      <c r="J17" s="71"/>
      <c r="K17" s="34" t="s">
        <v>65</v>
      </c>
      <c r="L17" s="72">
        <v>17</v>
      </c>
      <c r="M17" s="72"/>
      <c r="N17" s="73"/>
      <c r="O17" s="79" t="s">
        <v>259</v>
      </c>
      <c r="P17" s="81">
        <v>43754.602372685185</v>
      </c>
      <c r="Q17" s="79" t="s">
        <v>266</v>
      </c>
      <c r="R17" s="83" t="s">
        <v>304</v>
      </c>
      <c r="S17" s="79" t="s">
        <v>332</v>
      </c>
      <c r="T17" s="79" t="s">
        <v>336</v>
      </c>
      <c r="U17" s="79"/>
      <c r="V17" s="83" t="s">
        <v>373</v>
      </c>
      <c r="W17" s="81">
        <v>43754.602372685185</v>
      </c>
      <c r="X17" s="85">
        <v>43754</v>
      </c>
      <c r="Y17" s="87" t="s">
        <v>389</v>
      </c>
      <c r="Z17" s="83" t="s">
        <v>469</v>
      </c>
      <c r="AA17" s="79"/>
      <c r="AB17" s="79"/>
      <c r="AC17" s="87" t="s">
        <v>549</v>
      </c>
      <c r="AD17" s="87" t="s">
        <v>548</v>
      </c>
      <c r="AE17" s="79" t="b">
        <v>0</v>
      </c>
      <c r="AF17" s="79">
        <v>2</v>
      </c>
      <c r="AG17" s="87" t="s">
        <v>625</v>
      </c>
      <c r="AH17" s="79" t="b">
        <v>0</v>
      </c>
      <c r="AI17" s="79" t="s">
        <v>627</v>
      </c>
      <c r="AJ17" s="79"/>
      <c r="AK17" s="87" t="s">
        <v>623</v>
      </c>
      <c r="AL17" s="79" t="b">
        <v>0</v>
      </c>
      <c r="AM17" s="79">
        <v>0</v>
      </c>
      <c r="AN17" s="87" t="s">
        <v>623</v>
      </c>
      <c r="AO17" s="79" t="s">
        <v>634</v>
      </c>
      <c r="AP17" s="79" t="b">
        <v>0</v>
      </c>
      <c r="AQ17" s="87" t="s">
        <v>548</v>
      </c>
      <c r="AR17" s="79" t="s">
        <v>196</v>
      </c>
      <c r="AS17" s="79">
        <v>0</v>
      </c>
      <c r="AT17" s="79">
        <v>0</v>
      </c>
      <c r="AU17" s="79"/>
      <c r="AV17" s="79"/>
      <c r="AW17" s="79"/>
      <c r="AX17" s="79"/>
      <c r="AY17" s="79"/>
      <c r="AZ17" s="79"/>
      <c r="BA17" s="79"/>
      <c r="BB17" s="79"/>
      <c r="BC17">
        <v>8</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5" t="s">
        <v>240</v>
      </c>
      <c r="B18" s="65" t="s">
        <v>251</v>
      </c>
      <c r="C18" s="66" t="s">
        <v>1237</v>
      </c>
      <c r="D18" s="67">
        <v>3.0074626865671643</v>
      </c>
      <c r="E18" s="66" t="s">
        <v>136</v>
      </c>
      <c r="F18" s="69">
        <v>31.97496203563095</v>
      </c>
      <c r="G18" s="66"/>
      <c r="H18" s="70"/>
      <c r="I18" s="71"/>
      <c r="J18" s="71"/>
      <c r="K18" s="34" t="s">
        <v>65</v>
      </c>
      <c r="L18" s="72">
        <v>18</v>
      </c>
      <c r="M18" s="72"/>
      <c r="N18" s="73"/>
      <c r="O18" s="79" t="s">
        <v>259</v>
      </c>
      <c r="P18" s="81">
        <v>43754.597349537034</v>
      </c>
      <c r="Q18" s="79" t="s">
        <v>267</v>
      </c>
      <c r="R18" s="83" t="s">
        <v>305</v>
      </c>
      <c r="S18" s="79" t="s">
        <v>332</v>
      </c>
      <c r="T18" s="79"/>
      <c r="U18" s="79"/>
      <c r="V18" s="83" t="s">
        <v>373</v>
      </c>
      <c r="W18" s="81">
        <v>43754.597349537034</v>
      </c>
      <c r="X18" s="85">
        <v>43754</v>
      </c>
      <c r="Y18" s="87" t="s">
        <v>390</v>
      </c>
      <c r="Z18" s="83" t="s">
        <v>470</v>
      </c>
      <c r="AA18" s="79"/>
      <c r="AB18" s="79"/>
      <c r="AC18" s="87" t="s">
        <v>550</v>
      </c>
      <c r="AD18" s="87" t="s">
        <v>622</v>
      </c>
      <c r="AE18" s="79" t="b">
        <v>0</v>
      </c>
      <c r="AF18" s="79">
        <v>0</v>
      </c>
      <c r="AG18" s="87" t="s">
        <v>625</v>
      </c>
      <c r="AH18" s="79" t="b">
        <v>0</v>
      </c>
      <c r="AI18" s="79" t="s">
        <v>627</v>
      </c>
      <c r="AJ18" s="79"/>
      <c r="AK18" s="87" t="s">
        <v>623</v>
      </c>
      <c r="AL18" s="79" t="b">
        <v>0</v>
      </c>
      <c r="AM18" s="79">
        <v>0</v>
      </c>
      <c r="AN18" s="87" t="s">
        <v>623</v>
      </c>
      <c r="AO18" s="79" t="s">
        <v>634</v>
      </c>
      <c r="AP18" s="79" t="b">
        <v>0</v>
      </c>
      <c r="AQ18" s="87" t="s">
        <v>622</v>
      </c>
      <c r="AR18" s="79" t="s">
        <v>196</v>
      </c>
      <c r="AS18" s="79">
        <v>0</v>
      </c>
      <c r="AT18" s="79">
        <v>0</v>
      </c>
      <c r="AU18" s="79"/>
      <c r="AV18" s="79"/>
      <c r="AW18" s="79"/>
      <c r="AX18" s="79"/>
      <c r="AY18" s="79"/>
      <c r="AZ18" s="79"/>
      <c r="BA18" s="79"/>
      <c r="BB18" s="79"/>
      <c r="BC18">
        <v>27</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5" t="s">
        <v>240</v>
      </c>
      <c r="B19" s="65" t="s">
        <v>251</v>
      </c>
      <c r="C19" s="66" t="s">
        <v>1237</v>
      </c>
      <c r="D19" s="67">
        <v>3.0074626865671643</v>
      </c>
      <c r="E19" s="66" t="s">
        <v>136</v>
      </c>
      <c r="F19" s="69">
        <v>31.97496203563095</v>
      </c>
      <c r="G19" s="66"/>
      <c r="H19" s="70"/>
      <c r="I19" s="71"/>
      <c r="J19" s="71"/>
      <c r="K19" s="34" t="s">
        <v>65</v>
      </c>
      <c r="L19" s="72">
        <v>19</v>
      </c>
      <c r="M19" s="72"/>
      <c r="N19" s="73"/>
      <c r="O19" s="79" t="s">
        <v>259</v>
      </c>
      <c r="P19" s="81">
        <v>43754.600694444445</v>
      </c>
      <c r="Q19" s="79" t="s">
        <v>264</v>
      </c>
      <c r="R19" s="83" t="s">
        <v>303</v>
      </c>
      <c r="S19" s="79" t="s">
        <v>331</v>
      </c>
      <c r="T19" s="79"/>
      <c r="U19" s="79"/>
      <c r="V19" s="83" t="s">
        <v>373</v>
      </c>
      <c r="W19" s="81">
        <v>43754.600694444445</v>
      </c>
      <c r="X19" s="85">
        <v>43754</v>
      </c>
      <c r="Y19" s="87" t="s">
        <v>388</v>
      </c>
      <c r="Z19" s="83" t="s">
        <v>468</v>
      </c>
      <c r="AA19" s="79"/>
      <c r="AB19" s="79"/>
      <c r="AC19" s="87" t="s">
        <v>548</v>
      </c>
      <c r="AD19" s="87" t="s">
        <v>550</v>
      </c>
      <c r="AE19" s="79" t="b">
        <v>0</v>
      </c>
      <c r="AF19" s="79">
        <v>1</v>
      </c>
      <c r="AG19" s="87" t="s">
        <v>625</v>
      </c>
      <c r="AH19" s="79" t="b">
        <v>0</v>
      </c>
      <c r="AI19" s="79" t="s">
        <v>627</v>
      </c>
      <c r="AJ19" s="79"/>
      <c r="AK19" s="87" t="s">
        <v>623</v>
      </c>
      <c r="AL19" s="79" t="b">
        <v>0</v>
      </c>
      <c r="AM19" s="79">
        <v>1</v>
      </c>
      <c r="AN19" s="87" t="s">
        <v>623</v>
      </c>
      <c r="AO19" s="79" t="s">
        <v>634</v>
      </c>
      <c r="AP19" s="79" t="b">
        <v>0</v>
      </c>
      <c r="AQ19" s="87" t="s">
        <v>550</v>
      </c>
      <c r="AR19" s="79" t="s">
        <v>196</v>
      </c>
      <c r="AS19" s="79">
        <v>0</v>
      </c>
      <c r="AT19" s="79">
        <v>0</v>
      </c>
      <c r="AU19" s="79"/>
      <c r="AV19" s="79"/>
      <c r="AW19" s="79"/>
      <c r="AX19" s="79"/>
      <c r="AY19" s="79"/>
      <c r="AZ19" s="79"/>
      <c r="BA19" s="79"/>
      <c r="BB19" s="79"/>
      <c r="BC19">
        <v>27</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5" t="s">
        <v>240</v>
      </c>
      <c r="B20" s="65" t="s">
        <v>251</v>
      </c>
      <c r="C20" s="66" t="s">
        <v>1237</v>
      </c>
      <c r="D20" s="67">
        <v>3.0074626865671643</v>
      </c>
      <c r="E20" s="66" t="s">
        <v>136</v>
      </c>
      <c r="F20" s="69">
        <v>31.97496203563095</v>
      </c>
      <c r="G20" s="66"/>
      <c r="H20" s="70"/>
      <c r="I20" s="71"/>
      <c r="J20" s="71"/>
      <c r="K20" s="34" t="s">
        <v>65</v>
      </c>
      <c r="L20" s="72">
        <v>20</v>
      </c>
      <c r="M20" s="72"/>
      <c r="N20" s="73"/>
      <c r="O20" s="79" t="s">
        <v>259</v>
      </c>
      <c r="P20" s="81">
        <v>43754.602372685185</v>
      </c>
      <c r="Q20" s="79" t="s">
        <v>266</v>
      </c>
      <c r="R20" s="83" t="s">
        <v>304</v>
      </c>
      <c r="S20" s="79" t="s">
        <v>332</v>
      </c>
      <c r="T20" s="79" t="s">
        <v>336</v>
      </c>
      <c r="U20" s="79"/>
      <c r="V20" s="83" t="s">
        <v>373</v>
      </c>
      <c r="W20" s="81">
        <v>43754.602372685185</v>
      </c>
      <c r="X20" s="85">
        <v>43754</v>
      </c>
      <c r="Y20" s="87" t="s">
        <v>389</v>
      </c>
      <c r="Z20" s="83" t="s">
        <v>469</v>
      </c>
      <c r="AA20" s="79"/>
      <c r="AB20" s="79"/>
      <c r="AC20" s="87" t="s">
        <v>549</v>
      </c>
      <c r="AD20" s="87" t="s">
        <v>548</v>
      </c>
      <c r="AE20" s="79" t="b">
        <v>0</v>
      </c>
      <c r="AF20" s="79">
        <v>2</v>
      </c>
      <c r="AG20" s="87" t="s">
        <v>625</v>
      </c>
      <c r="AH20" s="79" t="b">
        <v>0</v>
      </c>
      <c r="AI20" s="79" t="s">
        <v>627</v>
      </c>
      <c r="AJ20" s="79"/>
      <c r="AK20" s="87" t="s">
        <v>623</v>
      </c>
      <c r="AL20" s="79" t="b">
        <v>0</v>
      </c>
      <c r="AM20" s="79">
        <v>0</v>
      </c>
      <c r="AN20" s="87" t="s">
        <v>623</v>
      </c>
      <c r="AO20" s="79" t="s">
        <v>634</v>
      </c>
      <c r="AP20" s="79" t="b">
        <v>0</v>
      </c>
      <c r="AQ20" s="87" t="s">
        <v>548</v>
      </c>
      <c r="AR20" s="79" t="s">
        <v>196</v>
      </c>
      <c r="AS20" s="79">
        <v>0</v>
      </c>
      <c r="AT20" s="79">
        <v>0</v>
      </c>
      <c r="AU20" s="79"/>
      <c r="AV20" s="79"/>
      <c r="AW20" s="79"/>
      <c r="AX20" s="79"/>
      <c r="AY20" s="79"/>
      <c r="AZ20" s="79"/>
      <c r="BA20" s="79"/>
      <c r="BB20" s="79"/>
      <c r="BC20">
        <v>27</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5" t="s">
        <v>240</v>
      </c>
      <c r="B21" s="65" t="s">
        <v>252</v>
      </c>
      <c r="C21" s="66" t="s">
        <v>1237</v>
      </c>
      <c r="D21" s="67">
        <v>3.0180826636050515</v>
      </c>
      <c r="E21" s="66" t="s">
        <v>136</v>
      </c>
      <c r="F21" s="69">
        <v>31.93933108633653</v>
      </c>
      <c r="G21" s="66"/>
      <c r="H21" s="70"/>
      <c r="I21" s="71"/>
      <c r="J21" s="71"/>
      <c r="K21" s="34" t="s">
        <v>65</v>
      </c>
      <c r="L21" s="72">
        <v>21</v>
      </c>
      <c r="M21" s="72"/>
      <c r="N21" s="73"/>
      <c r="O21" s="79" t="s">
        <v>259</v>
      </c>
      <c r="P21" s="81">
        <v>43753.78496527778</v>
      </c>
      <c r="Q21" s="79" t="s">
        <v>268</v>
      </c>
      <c r="R21" s="83" t="s">
        <v>305</v>
      </c>
      <c r="S21" s="79" t="s">
        <v>332</v>
      </c>
      <c r="T21" s="79" t="s">
        <v>337</v>
      </c>
      <c r="U21" s="79"/>
      <c r="V21" s="83" t="s">
        <v>373</v>
      </c>
      <c r="W21" s="81">
        <v>43753.78496527778</v>
      </c>
      <c r="X21" s="85">
        <v>43753</v>
      </c>
      <c r="Y21" s="87" t="s">
        <v>391</v>
      </c>
      <c r="Z21" s="83" t="s">
        <v>471</v>
      </c>
      <c r="AA21" s="79"/>
      <c r="AB21" s="79"/>
      <c r="AC21" s="87" t="s">
        <v>551</v>
      </c>
      <c r="AD21" s="79"/>
      <c r="AE21" s="79" t="b">
        <v>0</v>
      </c>
      <c r="AF21" s="79">
        <v>0</v>
      </c>
      <c r="AG21" s="87" t="s">
        <v>623</v>
      </c>
      <c r="AH21" s="79" t="b">
        <v>0</v>
      </c>
      <c r="AI21" s="79" t="s">
        <v>627</v>
      </c>
      <c r="AJ21" s="79"/>
      <c r="AK21" s="87" t="s">
        <v>623</v>
      </c>
      <c r="AL21" s="79" t="b">
        <v>0</v>
      </c>
      <c r="AM21" s="79">
        <v>0</v>
      </c>
      <c r="AN21" s="87" t="s">
        <v>623</v>
      </c>
      <c r="AO21" s="79" t="s">
        <v>634</v>
      </c>
      <c r="AP21" s="79" t="b">
        <v>0</v>
      </c>
      <c r="AQ21" s="87" t="s">
        <v>551</v>
      </c>
      <c r="AR21" s="79" t="s">
        <v>196</v>
      </c>
      <c r="AS21" s="79">
        <v>0</v>
      </c>
      <c r="AT21" s="79">
        <v>0</v>
      </c>
      <c r="AU21" s="79"/>
      <c r="AV21" s="79"/>
      <c r="AW21" s="79"/>
      <c r="AX21" s="79"/>
      <c r="AY21" s="79"/>
      <c r="AZ21" s="79"/>
      <c r="BA21" s="79"/>
      <c r="BB21" s="79"/>
      <c r="BC21">
        <v>64</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5" t="s">
        <v>240</v>
      </c>
      <c r="B22" s="65" t="s">
        <v>252</v>
      </c>
      <c r="C22" s="66" t="s">
        <v>1237</v>
      </c>
      <c r="D22" s="67">
        <v>3.0180826636050515</v>
      </c>
      <c r="E22" s="66" t="s">
        <v>136</v>
      </c>
      <c r="F22" s="69">
        <v>31.93933108633653</v>
      </c>
      <c r="G22" s="66"/>
      <c r="H22" s="70"/>
      <c r="I22" s="71"/>
      <c r="J22" s="71"/>
      <c r="K22" s="34" t="s">
        <v>65</v>
      </c>
      <c r="L22" s="72">
        <v>22</v>
      </c>
      <c r="M22" s="72"/>
      <c r="N22" s="73"/>
      <c r="O22" s="79" t="s">
        <v>259</v>
      </c>
      <c r="P22" s="81">
        <v>43754.597349537034</v>
      </c>
      <c r="Q22" s="79" t="s">
        <v>267</v>
      </c>
      <c r="R22" s="83" t="s">
        <v>305</v>
      </c>
      <c r="S22" s="79" t="s">
        <v>332</v>
      </c>
      <c r="T22" s="79"/>
      <c r="U22" s="79"/>
      <c r="V22" s="83" t="s">
        <v>373</v>
      </c>
      <c r="W22" s="81">
        <v>43754.597349537034</v>
      </c>
      <c r="X22" s="85">
        <v>43754</v>
      </c>
      <c r="Y22" s="87" t="s">
        <v>390</v>
      </c>
      <c r="Z22" s="83" t="s">
        <v>470</v>
      </c>
      <c r="AA22" s="79"/>
      <c r="AB22" s="79"/>
      <c r="AC22" s="87" t="s">
        <v>550</v>
      </c>
      <c r="AD22" s="87" t="s">
        <v>622</v>
      </c>
      <c r="AE22" s="79" t="b">
        <v>0</v>
      </c>
      <c r="AF22" s="79">
        <v>0</v>
      </c>
      <c r="AG22" s="87" t="s">
        <v>625</v>
      </c>
      <c r="AH22" s="79" t="b">
        <v>0</v>
      </c>
      <c r="AI22" s="79" t="s">
        <v>627</v>
      </c>
      <c r="AJ22" s="79"/>
      <c r="AK22" s="87" t="s">
        <v>623</v>
      </c>
      <c r="AL22" s="79" t="b">
        <v>0</v>
      </c>
      <c r="AM22" s="79">
        <v>0</v>
      </c>
      <c r="AN22" s="87" t="s">
        <v>623</v>
      </c>
      <c r="AO22" s="79" t="s">
        <v>634</v>
      </c>
      <c r="AP22" s="79" t="b">
        <v>0</v>
      </c>
      <c r="AQ22" s="87" t="s">
        <v>622</v>
      </c>
      <c r="AR22" s="79" t="s">
        <v>196</v>
      </c>
      <c r="AS22" s="79">
        <v>0</v>
      </c>
      <c r="AT22" s="79">
        <v>0</v>
      </c>
      <c r="AU22" s="79"/>
      <c r="AV22" s="79"/>
      <c r="AW22" s="79"/>
      <c r="AX22" s="79"/>
      <c r="AY22" s="79"/>
      <c r="AZ22" s="79"/>
      <c r="BA22" s="79"/>
      <c r="BB22" s="79"/>
      <c r="BC22">
        <v>64</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5" t="s">
        <v>240</v>
      </c>
      <c r="B23" s="65" t="s">
        <v>252</v>
      </c>
      <c r="C23" s="66" t="s">
        <v>1237</v>
      </c>
      <c r="D23" s="67">
        <v>3.0180826636050515</v>
      </c>
      <c r="E23" s="66" t="s">
        <v>136</v>
      </c>
      <c r="F23" s="69">
        <v>31.93933108633653</v>
      </c>
      <c r="G23" s="66"/>
      <c r="H23" s="70"/>
      <c r="I23" s="71"/>
      <c r="J23" s="71"/>
      <c r="K23" s="34" t="s">
        <v>65</v>
      </c>
      <c r="L23" s="72">
        <v>23</v>
      </c>
      <c r="M23" s="72"/>
      <c r="N23" s="73"/>
      <c r="O23" s="79" t="s">
        <v>259</v>
      </c>
      <c r="P23" s="81">
        <v>43754.600694444445</v>
      </c>
      <c r="Q23" s="79" t="s">
        <v>264</v>
      </c>
      <c r="R23" s="83" t="s">
        <v>303</v>
      </c>
      <c r="S23" s="79" t="s">
        <v>331</v>
      </c>
      <c r="T23" s="79"/>
      <c r="U23" s="79"/>
      <c r="V23" s="83" t="s">
        <v>373</v>
      </c>
      <c r="W23" s="81">
        <v>43754.600694444445</v>
      </c>
      <c r="X23" s="85">
        <v>43754</v>
      </c>
      <c r="Y23" s="87" t="s">
        <v>388</v>
      </c>
      <c r="Z23" s="83" t="s">
        <v>468</v>
      </c>
      <c r="AA23" s="79"/>
      <c r="AB23" s="79"/>
      <c r="AC23" s="87" t="s">
        <v>548</v>
      </c>
      <c r="AD23" s="87" t="s">
        <v>550</v>
      </c>
      <c r="AE23" s="79" t="b">
        <v>0</v>
      </c>
      <c r="AF23" s="79">
        <v>1</v>
      </c>
      <c r="AG23" s="87" t="s">
        <v>625</v>
      </c>
      <c r="AH23" s="79" t="b">
        <v>0</v>
      </c>
      <c r="AI23" s="79" t="s">
        <v>627</v>
      </c>
      <c r="AJ23" s="79"/>
      <c r="AK23" s="87" t="s">
        <v>623</v>
      </c>
      <c r="AL23" s="79" t="b">
        <v>0</v>
      </c>
      <c r="AM23" s="79">
        <v>1</v>
      </c>
      <c r="AN23" s="87" t="s">
        <v>623</v>
      </c>
      <c r="AO23" s="79" t="s">
        <v>634</v>
      </c>
      <c r="AP23" s="79" t="b">
        <v>0</v>
      </c>
      <c r="AQ23" s="87" t="s">
        <v>550</v>
      </c>
      <c r="AR23" s="79" t="s">
        <v>196</v>
      </c>
      <c r="AS23" s="79">
        <v>0</v>
      </c>
      <c r="AT23" s="79">
        <v>0</v>
      </c>
      <c r="AU23" s="79"/>
      <c r="AV23" s="79"/>
      <c r="AW23" s="79"/>
      <c r="AX23" s="79"/>
      <c r="AY23" s="79"/>
      <c r="AZ23" s="79"/>
      <c r="BA23" s="79"/>
      <c r="BB23" s="79"/>
      <c r="BC23">
        <v>64</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5" t="s">
        <v>240</v>
      </c>
      <c r="B24" s="65" t="s">
        <v>252</v>
      </c>
      <c r="C24" s="66" t="s">
        <v>1237</v>
      </c>
      <c r="D24" s="67">
        <v>3.0180826636050515</v>
      </c>
      <c r="E24" s="66" t="s">
        <v>136</v>
      </c>
      <c r="F24" s="69">
        <v>31.93933108633653</v>
      </c>
      <c r="G24" s="66"/>
      <c r="H24" s="70"/>
      <c r="I24" s="71"/>
      <c r="J24" s="71"/>
      <c r="K24" s="34" t="s">
        <v>65</v>
      </c>
      <c r="L24" s="72">
        <v>24</v>
      </c>
      <c r="M24" s="72"/>
      <c r="N24" s="73"/>
      <c r="O24" s="79" t="s">
        <v>259</v>
      </c>
      <c r="P24" s="81">
        <v>43754.602372685185</v>
      </c>
      <c r="Q24" s="79" t="s">
        <v>266</v>
      </c>
      <c r="R24" s="83" t="s">
        <v>304</v>
      </c>
      <c r="S24" s="79" t="s">
        <v>332</v>
      </c>
      <c r="T24" s="79" t="s">
        <v>336</v>
      </c>
      <c r="U24" s="79"/>
      <c r="V24" s="83" t="s">
        <v>373</v>
      </c>
      <c r="W24" s="81">
        <v>43754.602372685185</v>
      </c>
      <c r="X24" s="85">
        <v>43754</v>
      </c>
      <c r="Y24" s="87" t="s">
        <v>389</v>
      </c>
      <c r="Z24" s="83" t="s">
        <v>469</v>
      </c>
      <c r="AA24" s="79"/>
      <c r="AB24" s="79"/>
      <c r="AC24" s="87" t="s">
        <v>549</v>
      </c>
      <c r="AD24" s="87" t="s">
        <v>548</v>
      </c>
      <c r="AE24" s="79" t="b">
        <v>0</v>
      </c>
      <c r="AF24" s="79">
        <v>2</v>
      </c>
      <c r="AG24" s="87" t="s">
        <v>625</v>
      </c>
      <c r="AH24" s="79" t="b">
        <v>0</v>
      </c>
      <c r="AI24" s="79" t="s">
        <v>627</v>
      </c>
      <c r="AJ24" s="79"/>
      <c r="AK24" s="87" t="s">
        <v>623</v>
      </c>
      <c r="AL24" s="79" t="b">
        <v>0</v>
      </c>
      <c r="AM24" s="79">
        <v>0</v>
      </c>
      <c r="AN24" s="87" t="s">
        <v>623</v>
      </c>
      <c r="AO24" s="79" t="s">
        <v>634</v>
      </c>
      <c r="AP24" s="79" t="b">
        <v>0</v>
      </c>
      <c r="AQ24" s="87" t="s">
        <v>548</v>
      </c>
      <c r="AR24" s="79" t="s">
        <v>196</v>
      </c>
      <c r="AS24" s="79">
        <v>0</v>
      </c>
      <c r="AT24" s="79">
        <v>0</v>
      </c>
      <c r="AU24" s="79"/>
      <c r="AV24" s="79"/>
      <c r="AW24" s="79"/>
      <c r="AX24" s="79"/>
      <c r="AY24" s="79"/>
      <c r="AZ24" s="79"/>
      <c r="BA24" s="79"/>
      <c r="BB24" s="79"/>
      <c r="BC24">
        <v>64</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5" t="s">
        <v>240</v>
      </c>
      <c r="B25" s="65" t="s">
        <v>253</v>
      </c>
      <c r="C25" s="66" t="s">
        <v>1237</v>
      </c>
      <c r="D25" s="67">
        <v>3.0180826636050515</v>
      </c>
      <c r="E25" s="66" t="s">
        <v>136</v>
      </c>
      <c r="F25" s="69">
        <v>31.93933108633653</v>
      </c>
      <c r="G25" s="66"/>
      <c r="H25" s="70"/>
      <c r="I25" s="71"/>
      <c r="J25" s="71"/>
      <c r="K25" s="34" t="s">
        <v>65</v>
      </c>
      <c r="L25" s="72">
        <v>25</v>
      </c>
      <c r="M25" s="72"/>
      <c r="N25" s="73"/>
      <c r="O25" s="79" t="s">
        <v>259</v>
      </c>
      <c r="P25" s="81">
        <v>43753.78496527778</v>
      </c>
      <c r="Q25" s="79" t="s">
        <v>268</v>
      </c>
      <c r="R25" s="83" t="s">
        <v>305</v>
      </c>
      <c r="S25" s="79" t="s">
        <v>332</v>
      </c>
      <c r="T25" s="79" t="s">
        <v>337</v>
      </c>
      <c r="U25" s="79"/>
      <c r="V25" s="83" t="s">
        <v>373</v>
      </c>
      <c r="W25" s="81">
        <v>43753.78496527778</v>
      </c>
      <c r="X25" s="85">
        <v>43753</v>
      </c>
      <c r="Y25" s="87" t="s">
        <v>391</v>
      </c>
      <c r="Z25" s="83" t="s">
        <v>471</v>
      </c>
      <c r="AA25" s="79"/>
      <c r="AB25" s="79"/>
      <c r="AC25" s="87" t="s">
        <v>551</v>
      </c>
      <c r="AD25" s="79"/>
      <c r="AE25" s="79" t="b">
        <v>0</v>
      </c>
      <c r="AF25" s="79">
        <v>0</v>
      </c>
      <c r="AG25" s="87" t="s">
        <v>623</v>
      </c>
      <c r="AH25" s="79" t="b">
        <v>0</v>
      </c>
      <c r="AI25" s="79" t="s">
        <v>627</v>
      </c>
      <c r="AJ25" s="79"/>
      <c r="AK25" s="87" t="s">
        <v>623</v>
      </c>
      <c r="AL25" s="79" t="b">
        <v>0</v>
      </c>
      <c r="AM25" s="79">
        <v>0</v>
      </c>
      <c r="AN25" s="87" t="s">
        <v>623</v>
      </c>
      <c r="AO25" s="79" t="s">
        <v>634</v>
      </c>
      <c r="AP25" s="79" t="b">
        <v>0</v>
      </c>
      <c r="AQ25" s="87" t="s">
        <v>551</v>
      </c>
      <c r="AR25" s="79" t="s">
        <v>196</v>
      </c>
      <c r="AS25" s="79">
        <v>0</v>
      </c>
      <c r="AT25" s="79">
        <v>0</v>
      </c>
      <c r="AU25" s="79"/>
      <c r="AV25" s="79"/>
      <c r="AW25" s="79"/>
      <c r="AX25" s="79"/>
      <c r="AY25" s="79"/>
      <c r="AZ25" s="79"/>
      <c r="BA25" s="79"/>
      <c r="BB25" s="79"/>
      <c r="BC25">
        <v>64</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5" t="s">
        <v>240</v>
      </c>
      <c r="B26" s="65" t="s">
        <v>253</v>
      </c>
      <c r="C26" s="66" t="s">
        <v>1237</v>
      </c>
      <c r="D26" s="67">
        <v>3.0180826636050515</v>
      </c>
      <c r="E26" s="66" t="s">
        <v>136</v>
      </c>
      <c r="F26" s="69">
        <v>31.93933108633653</v>
      </c>
      <c r="G26" s="66"/>
      <c r="H26" s="70"/>
      <c r="I26" s="71"/>
      <c r="J26" s="71"/>
      <c r="K26" s="34" t="s">
        <v>65</v>
      </c>
      <c r="L26" s="72">
        <v>26</v>
      </c>
      <c r="M26" s="72"/>
      <c r="N26" s="73"/>
      <c r="O26" s="79" t="s">
        <v>259</v>
      </c>
      <c r="P26" s="81">
        <v>43754.597349537034</v>
      </c>
      <c r="Q26" s="79" t="s">
        <v>267</v>
      </c>
      <c r="R26" s="83" t="s">
        <v>305</v>
      </c>
      <c r="S26" s="79" t="s">
        <v>332</v>
      </c>
      <c r="T26" s="79"/>
      <c r="U26" s="79"/>
      <c r="V26" s="83" t="s">
        <v>373</v>
      </c>
      <c r="W26" s="81">
        <v>43754.597349537034</v>
      </c>
      <c r="X26" s="85">
        <v>43754</v>
      </c>
      <c r="Y26" s="87" t="s">
        <v>390</v>
      </c>
      <c r="Z26" s="83" t="s">
        <v>470</v>
      </c>
      <c r="AA26" s="79"/>
      <c r="AB26" s="79"/>
      <c r="AC26" s="87" t="s">
        <v>550</v>
      </c>
      <c r="AD26" s="87" t="s">
        <v>622</v>
      </c>
      <c r="AE26" s="79" t="b">
        <v>0</v>
      </c>
      <c r="AF26" s="79">
        <v>0</v>
      </c>
      <c r="AG26" s="87" t="s">
        <v>625</v>
      </c>
      <c r="AH26" s="79" t="b">
        <v>0</v>
      </c>
      <c r="AI26" s="79" t="s">
        <v>627</v>
      </c>
      <c r="AJ26" s="79"/>
      <c r="AK26" s="87" t="s">
        <v>623</v>
      </c>
      <c r="AL26" s="79" t="b">
        <v>0</v>
      </c>
      <c r="AM26" s="79">
        <v>0</v>
      </c>
      <c r="AN26" s="87" t="s">
        <v>623</v>
      </c>
      <c r="AO26" s="79" t="s">
        <v>634</v>
      </c>
      <c r="AP26" s="79" t="b">
        <v>0</v>
      </c>
      <c r="AQ26" s="87" t="s">
        <v>622</v>
      </c>
      <c r="AR26" s="79" t="s">
        <v>196</v>
      </c>
      <c r="AS26" s="79">
        <v>0</v>
      </c>
      <c r="AT26" s="79">
        <v>0</v>
      </c>
      <c r="AU26" s="79"/>
      <c r="AV26" s="79"/>
      <c r="AW26" s="79"/>
      <c r="AX26" s="79"/>
      <c r="AY26" s="79"/>
      <c r="AZ26" s="79"/>
      <c r="BA26" s="79"/>
      <c r="BB26" s="79"/>
      <c r="BC26">
        <v>64</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5" t="s">
        <v>240</v>
      </c>
      <c r="B27" s="65" t="s">
        <v>253</v>
      </c>
      <c r="C27" s="66" t="s">
        <v>1237</v>
      </c>
      <c r="D27" s="67">
        <v>3.0180826636050515</v>
      </c>
      <c r="E27" s="66" t="s">
        <v>136</v>
      </c>
      <c r="F27" s="69">
        <v>31.93933108633653</v>
      </c>
      <c r="G27" s="66"/>
      <c r="H27" s="70"/>
      <c r="I27" s="71"/>
      <c r="J27" s="71"/>
      <c r="K27" s="34" t="s">
        <v>65</v>
      </c>
      <c r="L27" s="72">
        <v>27</v>
      </c>
      <c r="M27" s="72"/>
      <c r="N27" s="73"/>
      <c r="O27" s="79" t="s">
        <v>259</v>
      </c>
      <c r="P27" s="81">
        <v>43754.600694444445</v>
      </c>
      <c r="Q27" s="79" t="s">
        <v>264</v>
      </c>
      <c r="R27" s="83" t="s">
        <v>303</v>
      </c>
      <c r="S27" s="79" t="s">
        <v>331</v>
      </c>
      <c r="T27" s="79"/>
      <c r="U27" s="79"/>
      <c r="V27" s="83" t="s">
        <v>373</v>
      </c>
      <c r="W27" s="81">
        <v>43754.600694444445</v>
      </c>
      <c r="X27" s="85">
        <v>43754</v>
      </c>
      <c r="Y27" s="87" t="s">
        <v>388</v>
      </c>
      <c r="Z27" s="83" t="s">
        <v>468</v>
      </c>
      <c r="AA27" s="79"/>
      <c r="AB27" s="79"/>
      <c r="AC27" s="87" t="s">
        <v>548</v>
      </c>
      <c r="AD27" s="87" t="s">
        <v>550</v>
      </c>
      <c r="AE27" s="79" t="b">
        <v>0</v>
      </c>
      <c r="AF27" s="79">
        <v>1</v>
      </c>
      <c r="AG27" s="87" t="s">
        <v>625</v>
      </c>
      <c r="AH27" s="79" t="b">
        <v>0</v>
      </c>
      <c r="AI27" s="79" t="s">
        <v>627</v>
      </c>
      <c r="AJ27" s="79"/>
      <c r="AK27" s="87" t="s">
        <v>623</v>
      </c>
      <c r="AL27" s="79" t="b">
        <v>0</v>
      </c>
      <c r="AM27" s="79">
        <v>1</v>
      </c>
      <c r="AN27" s="87" t="s">
        <v>623</v>
      </c>
      <c r="AO27" s="79" t="s">
        <v>634</v>
      </c>
      <c r="AP27" s="79" t="b">
        <v>0</v>
      </c>
      <c r="AQ27" s="87" t="s">
        <v>550</v>
      </c>
      <c r="AR27" s="79" t="s">
        <v>196</v>
      </c>
      <c r="AS27" s="79">
        <v>0</v>
      </c>
      <c r="AT27" s="79">
        <v>0</v>
      </c>
      <c r="AU27" s="79"/>
      <c r="AV27" s="79"/>
      <c r="AW27" s="79"/>
      <c r="AX27" s="79"/>
      <c r="AY27" s="79"/>
      <c r="AZ27" s="79"/>
      <c r="BA27" s="79"/>
      <c r="BB27" s="79"/>
      <c r="BC27">
        <v>64</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5" t="s">
        <v>240</v>
      </c>
      <c r="B28" s="65" t="s">
        <v>253</v>
      </c>
      <c r="C28" s="66" t="s">
        <v>1237</v>
      </c>
      <c r="D28" s="67">
        <v>3.0180826636050515</v>
      </c>
      <c r="E28" s="66" t="s">
        <v>136</v>
      </c>
      <c r="F28" s="69">
        <v>31.93933108633653</v>
      </c>
      <c r="G28" s="66"/>
      <c r="H28" s="70"/>
      <c r="I28" s="71"/>
      <c r="J28" s="71"/>
      <c r="K28" s="34" t="s">
        <v>65</v>
      </c>
      <c r="L28" s="72">
        <v>28</v>
      </c>
      <c r="M28" s="72"/>
      <c r="N28" s="73"/>
      <c r="O28" s="79" t="s">
        <v>259</v>
      </c>
      <c r="P28" s="81">
        <v>43754.602372685185</v>
      </c>
      <c r="Q28" s="79" t="s">
        <v>266</v>
      </c>
      <c r="R28" s="83" t="s">
        <v>304</v>
      </c>
      <c r="S28" s="79" t="s">
        <v>332</v>
      </c>
      <c r="T28" s="79" t="s">
        <v>336</v>
      </c>
      <c r="U28" s="79"/>
      <c r="V28" s="83" t="s">
        <v>373</v>
      </c>
      <c r="W28" s="81">
        <v>43754.602372685185</v>
      </c>
      <c r="X28" s="85">
        <v>43754</v>
      </c>
      <c r="Y28" s="87" t="s">
        <v>389</v>
      </c>
      <c r="Z28" s="83" t="s">
        <v>469</v>
      </c>
      <c r="AA28" s="79"/>
      <c r="AB28" s="79"/>
      <c r="AC28" s="87" t="s">
        <v>549</v>
      </c>
      <c r="AD28" s="87" t="s">
        <v>548</v>
      </c>
      <c r="AE28" s="79" t="b">
        <v>0</v>
      </c>
      <c r="AF28" s="79">
        <v>2</v>
      </c>
      <c r="AG28" s="87" t="s">
        <v>625</v>
      </c>
      <c r="AH28" s="79" t="b">
        <v>0</v>
      </c>
      <c r="AI28" s="79" t="s">
        <v>627</v>
      </c>
      <c r="AJ28" s="79"/>
      <c r="AK28" s="87" t="s">
        <v>623</v>
      </c>
      <c r="AL28" s="79" t="b">
        <v>0</v>
      </c>
      <c r="AM28" s="79">
        <v>0</v>
      </c>
      <c r="AN28" s="87" t="s">
        <v>623</v>
      </c>
      <c r="AO28" s="79" t="s">
        <v>634</v>
      </c>
      <c r="AP28" s="79" t="b">
        <v>0</v>
      </c>
      <c r="AQ28" s="87" t="s">
        <v>548</v>
      </c>
      <c r="AR28" s="79" t="s">
        <v>196</v>
      </c>
      <c r="AS28" s="79">
        <v>0</v>
      </c>
      <c r="AT28" s="79">
        <v>0</v>
      </c>
      <c r="AU28" s="79"/>
      <c r="AV28" s="79"/>
      <c r="AW28" s="79"/>
      <c r="AX28" s="79"/>
      <c r="AY28" s="79"/>
      <c r="AZ28" s="79"/>
      <c r="BA28" s="79"/>
      <c r="BB28" s="79"/>
      <c r="BC28">
        <v>64</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5" t="s">
        <v>240</v>
      </c>
      <c r="B29" s="65" t="s">
        <v>254</v>
      </c>
      <c r="C29" s="66" t="s">
        <v>1237</v>
      </c>
      <c r="D29" s="67">
        <v>3</v>
      </c>
      <c r="E29" s="66" t="s">
        <v>132</v>
      </c>
      <c r="F29" s="69">
        <v>32</v>
      </c>
      <c r="G29" s="66"/>
      <c r="H29" s="70"/>
      <c r="I29" s="71"/>
      <c r="J29" s="71"/>
      <c r="K29" s="34" t="s">
        <v>65</v>
      </c>
      <c r="L29" s="72">
        <v>29</v>
      </c>
      <c r="M29" s="72"/>
      <c r="N29" s="73"/>
      <c r="O29" s="79" t="s">
        <v>259</v>
      </c>
      <c r="P29" s="81">
        <v>43753.78496527778</v>
      </c>
      <c r="Q29" s="79" t="s">
        <v>268</v>
      </c>
      <c r="R29" s="83" t="s">
        <v>305</v>
      </c>
      <c r="S29" s="79" t="s">
        <v>332</v>
      </c>
      <c r="T29" s="79" t="s">
        <v>337</v>
      </c>
      <c r="U29" s="79"/>
      <c r="V29" s="83" t="s">
        <v>373</v>
      </c>
      <c r="W29" s="81">
        <v>43753.78496527778</v>
      </c>
      <c r="X29" s="85">
        <v>43753</v>
      </c>
      <c r="Y29" s="87" t="s">
        <v>391</v>
      </c>
      <c r="Z29" s="83" t="s">
        <v>471</v>
      </c>
      <c r="AA29" s="79"/>
      <c r="AB29" s="79"/>
      <c r="AC29" s="87" t="s">
        <v>551</v>
      </c>
      <c r="AD29" s="79"/>
      <c r="AE29" s="79" t="b">
        <v>0</v>
      </c>
      <c r="AF29" s="79">
        <v>0</v>
      </c>
      <c r="AG29" s="87" t="s">
        <v>623</v>
      </c>
      <c r="AH29" s="79" t="b">
        <v>0</v>
      </c>
      <c r="AI29" s="79" t="s">
        <v>627</v>
      </c>
      <c r="AJ29" s="79"/>
      <c r="AK29" s="87" t="s">
        <v>623</v>
      </c>
      <c r="AL29" s="79" t="b">
        <v>0</v>
      </c>
      <c r="AM29" s="79">
        <v>0</v>
      </c>
      <c r="AN29" s="87" t="s">
        <v>623</v>
      </c>
      <c r="AO29" s="79" t="s">
        <v>634</v>
      </c>
      <c r="AP29" s="79" t="b">
        <v>0</v>
      </c>
      <c r="AQ29" s="87" t="s">
        <v>551</v>
      </c>
      <c r="AR29" s="79" t="s">
        <v>196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29</v>
      </c>
      <c r="BM29" s="49">
        <v>100</v>
      </c>
      <c r="BN29" s="48">
        <v>29</v>
      </c>
    </row>
    <row r="30" spans="1:66" ht="15">
      <c r="A30" s="65" t="s">
        <v>240</v>
      </c>
      <c r="B30" s="65" t="s">
        <v>254</v>
      </c>
      <c r="C30" s="66" t="s">
        <v>1237</v>
      </c>
      <c r="D30" s="67">
        <v>3.0074626865671643</v>
      </c>
      <c r="E30" s="66" t="s">
        <v>136</v>
      </c>
      <c r="F30" s="69">
        <v>31.97496203563095</v>
      </c>
      <c r="G30" s="66"/>
      <c r="H30" s="70"/>
      <c r="I30" s="71"/>
      <c r="J30" s="71"/>
      <c r="K30" s="34" t="s">
        <v>65</v>
      </c>
      <c r="L30" s="72">
        <v>30</v>
      </c>
      <c r="M30" s="72"/>
      <c r="N30" s="73"/>
      <c r="O30" s="79" t="s">
        <v>258</v>
      </c>
      <c r="P30" s="81">
        <v>43754.597349537034</v>
      </c>
      <c r="Q30" s="79" t="s">
        <v>267</v>
      </c>
      <c r="R30" s="83" t="s">
        <v>305</v>
      </c>
      <c r="S30" s="79" t="s">
        <v>332</v>
      </c>
      <c r="T30" s="79"/>
      <c r="U30" s="79"/>
      <c r="V30" s="83" t="s">
        <v>373</v>
      </c>
      <c r="W30" s="81">
        <v>43754.597349537034</v>
      </c>
      <c r="X30" s="85">
        <v>43754</v>
      </c>
      <c r="Y30" s="87" t="s">
        <v>390</v>
      </c>
      <c r="Z30" s="83" t="s">
        <v>470</v>
      </c>
      <c r="AA30" s="79"/>
      <c r="AB30" s="79"/>
      <c r="AC30" s="87" t="s">
        <v>550</v>
      </c>
      <c r="AD30" s="87" t="s">
        <v>622</v>
      </c>
      <c r="AE30" s="79" t="b">
        <v>0</v>
      </c>
      <c r="AF30" s="79">
        <v>0</v>
      </c>
      <c r="AG30" s="87" t="s">
        <v>625</v>
      </c>
      <c r="AH30" s="79" t="b">
        <v>0</v>
      </c>
      <c r="AI30" s="79" t="s">
        <v>627</v>
      </c>
      <c r="AJ30" s="79"/>
      <c r="AK30" s="87" t="s">
        <v>623</v>
      </c>
      <c r="AL30" s="79" t="b">
        <v>0</v>
      </c>
      <c r="AM30" s="79">
        <v>0</v>
      </c>
      <c r="AN30" s="87" t="s">
        <v>623</v>
      </c>
      <c r="AO30" s="79" t="s">
        <v>634</v>
      </c>
      <c r="AP30" s="79" t="b">
        <v>0</v>
      </c>
      <c r="AQ30" s="87" t="s">
        <v>622</v>
      </c>
      <c r="AR30" s="79" t="s">
        <v>196</v>
      </c>
      <c r="AS30" s="79">
        <v>0</v>
      </c>
      <c r="AT30" s="79">
        <v>0</v>
      </c>
      <c r="AU30" s="79"/>
      <c r="AV30" s="79"/>
      <c r="AW30" s="79"/>
      <c r="AX30" s="79"/>
      <c r="AY30" s="79"/>
      <c r="AZ30" s="79"/>
      <c r="BA30" s="79"/>
      <c r="BB30" s="79"/>
      <c r="BC30">
        <v>27</v>
      </c>
      <c r="BD30" s="78" t="str">
        <f>REPLACE(INDEX(GroupVertices[Group],MATCH(Edges[[#This Row],[Vertex 1]],GroupVertices[Vertex],0)),1,1,"")</f>
        <v>3</v>
      </c>
      <c r="BE30" s="78" t="str">
        <f>REPLACE(INDEX(GroupVertices[Group],MATCH(Edges[[#This Row],[Vertex 2]],GroupVertices[Vertex],0)),1,1,"")</f>
        <v>3</v>
      </c>
      <c r="BF30" s="48">
        <v>1</v>
      </c>
      <c r="BG30" s="49">
        <v>3.8461538461538463</v>
      </c>
      <c r="BH30" s="48">
        <v>0</v>
      </c>
      <c r="BI30" s="49">
        <v>0</v>
      </c>
      <c r="BJ30" s="48">
        <v>0</v>
      </c>
      <c r="BK30" s="49">
        <v>0</v>
      </c>
      <c r="BL30" s="48">
        <v>25</v>
      </c>
      <c r="BM30" s="49">
        <v>96.15384615384616</v>
      </c>
      <c r="BN30" s="48">
        <v>26</v>
      </c>
    </row>
    <row r="31" spans="1:66" ht="15">
      <c r="A31" s="65" t="s">
        <v>240</v>
      </c>
      <c r="B31" s="65" t="s">
        <v>254</v>
      </c>
      <c r="C31" s="66" t="s">
        <v>1237</v>
      </c>
      <c r="D31" s="67">
        <v>3.0074626865671643</v>
      </c>
      <c r="E31" s="66" t="s">
        <v>136</v>
      </c>
      <c r="F31" s="69">
        <v>31.97496203563095</v>
      </c>
      <c r="G31" s="66"/>
      <c r="H31" s="70"/>
      <c r="I31" s="71"/>
      <c r="J31" s="71"/>
      <c r="K31" s="34" t="s">
        <v>65</v>
      </c>
      <c r="L31" s="72">
        <v>31</v>
      </c>
      <c r="M31" s="72"/>
      <c r="N31" s="73"/>
      <c r="O31" s="79" t="s">
        <v>258</v>
      </c>
      <c r="P31" s="81">
        <v>43754.600694444445</v>
      </c>
      <c r="Q31" s="79" t="s">
        <v>264</v>
      </c>
      <c r="R31" s="83" t="s">
        <v>303</v>
      </c>
      <c r="S31" s="79" t="s">
        <v>331</v>
      </c>
      <c r="T31" s="79"/>
      <c r="U31" s="79"/>
      <c r="V31" s="83" t="s">
        <v>373</v>
      </c>
      <c r="W31" s="81">
        <v>43754.600694444445</v>
      </c>
      <c r="X31" s="85">
        <v>43754</v>
      </c>
      <c r="Y31" s="87" t="s">
        <v>388</v>
      </c>
      <c r="Z31" s="83" t="s">
        <v>468</v>
      </c>
      <c r="AA31" s="79"/>
      <c r="AB31" s="79"/>
      <c r="AC31" s="87" t="s">
        <v>548</v>
      </c>
      <c r="AD31" s="87" t="s">
        <v>550</v>
      </c>
      <c r="AE31" s="79" t="b">
        <v>0</v>
      </c>
      <c r="AF31" s="79">
        <v>1</v>
      </c>
      <c r="AG31" s="87" t="s">
        <v>625</v>
      </c>
      <c r="AH31" s="79" t="b">
        <v>0</v>
      </c>
      <c r="AI31" s="79" t="s">
        <v>627</v>
      </c>
      <c r="AJ31" s="79"/>
      <c r="AK31" s="87" t="s">
        <v>623</v>
      </c>
      <c r="AL31" s="79" t="b">
        <v>0</v>
      </c>
      <c r="AM31" s="79">
        <v>1</v>
      </c>
      <c r="AN31" s="87" t="s">
        <v>623</v>
      </c>
      <c r="AO31" s="79" t="s">
        <v>634</v>
      </c>
      <c r="AP31" s="79" t="b">
        <v>0</v>
      </c>
      <c r="AQ31" s="87" t="s">
        <v>550</v>
      </c>
      <c r="AR31" s="79" t="s">
        <v>196</v>
      </c>
      <c r="AS31" s="79">
        <v>0</v>
      </c>
      <c r="AT31" s="79">
        <v>0</v>
      </c>
      <c r="AU31" s="79"/>
      <c r="AV31" s="79"/>
      <c r="AW31" s="79"/>
      <c r="AX31" s="79"/>
      <c r="AY31" s="79"/>
      <c r="AZ31" s="79"/>
      <c r="BA31" s="79"/>
      <c r="BB31" s="79"/>
      <c r="BC31">
        <v>27</v>
      </c>
      <c r="BD31" s="78" t="str">
        <f>REPLACE(INDEX(GroupVertices[Group],MATCH(Edges[[#This Row],[Vertex 1]],GroupVertices[Vertex],0)),1,1,"")</f>
        <v>3</v>
      </c>
      <c r="BE31" s="78" t="str">
        <f>REPLACE(INDEX(GroupVertices[Group],MATCH(Edges[[#This Row],[Vertex 2]],GroupVertices[Vertex],0)),1,1,"")</f>
        <v>3</v>
      </c>
      <c r="BF31" s="48">
        <v>0</v>
      </c>
      <c r="BG31" s="49">
        <v>0</v>
      </c>
      <c r="BH31" s="48">
        <v>3</v>
      </c>
      <c r="BI31" s="49">
        <v>9.090909090909092</v>
      </c>
      <c r="BJ31" s="48">
        <v>0</v>
      </c>
      <c r="BK31" s="49">
        <v>0</v>
      </c>
      <c r="BL31" s="48">
        <v>30</v>
      </c>
      <c r="BM31" s="49">
        <v>90.9090909090909</v>
      </c>
      <c r="BN31" s="48">
        <v>33</v>
      </c>
    </row>
    <row r="32" spans="1:66" ht="15">
      <c r="A32" s="65" t="s">
        <v>240</v>
      </c>
      <c r="B32" s="65" t="s">
        <v>254</v>
      </c>
      <c r="C32" s="66" t="s">
        <v>1237</v>
      </c>
      <c r="D32" s="67">
        <v>3.0074626865671643</v>
      </c>
      <c r="E32" s="66" t="s">
        <v>136</v>
      </c>
      <c r="F32" s="69">
        <v>31.97496203563095</v>
      </c>
      <c r="G32" s="66"/>
      <c r="H32" s="70"/>
      <c r="I32" s="71"/>
      <c r="J32" s="71"/>
      <c r="K32" s="34" t="s">
        <v>65</v>
      </c>
      <c r="L32" s="72">
        <v>32</v>
      </c>
      <c r="M32" s="72"/>
      <c r="N32" s="73"/>
      <c r="O32" s="79" t="s">
        <v>258</v>
      </c>
      <c r="P32" s="81">
        <v>43754.602372685185</v>
      </c>
      <c r="Q32" s="79" t="s">
        <v>266</v>
      </c>
      <c r="R32" s="83" t="s">
        <v>304</v>
      </c>
      <c r="S32" s="79" t="s">
        <v>332</v>
      </c>
      <c r="T32" s="79" t="s">
        <v>336</v>
      </c>
      <c r="U32" s="79"/>
      <c r="V32" s="83" t="s">
        <v>373</v>
      </c>
      <c r="W32" s="81">
        <v>43754.602372685185</v>
      </c>
      <c r="X32" s="85">
        <v>43754</v>
      </c>
      <c r="Y32" s="87" t="s">
        <v>389</v>
      </c>
      <c r="Z32" s="83" t="s">
        <v>469</v>
      </c>
      <c r="AA32" s="79"/>
      <c r="AB32" s="79"/>
      <c r="AC32" s="87" t="s">
        <v>549</v>
      </c>
      <c r="AD32" s="87" t="s">
        <v>548</v>
      </c>
      <c r="AE32" s="79" t="b">
        <v>0</v>
      </c>
      <c r="AF32" s="79">
        <v>2</v>
      </c>
      <c r="AG32" s="87" t="s">
        <v>625</v>
      </c>
      <c r="AH32" s="79" t="b">
        <v>0</v>
      </c>
      <c r="AI32" s="79" t="s">
        <v>627</v>
      </c>
      <c r="AJ32" s="79"/>
      <c r="AK32" s="87" t="s">
        <v>623</v>
      </c>
      <c r="AL32" s="79" t="b">
        <v>0</v>
      </c>
      <c r="AM32" s="79">
        <v>0</v>
      </c>
      <c r="AN32" s="87" t="s">
        <v>623</v>
      </c>
      <c r="AO32" s="79" t="s">
        <v>634</v>
      </c>
      <c r="AP32" s="79" t="b">
        <v>0</v>
      </c>
      <c r="AQ32" s="87" t="s">
        <v>548</v>
      </c>
      <c r="AR32" s="79" t="s">
        <v>196</v>
      </c>
      <c r="AS32" s="79">
        <v>0</v>
      </c>
      <c r="AT32" s="79">
        <v>0</v>
      </c>
      <c r="AU32" s="79"/>
      <c r="AV32" s="79"/>
      <c r="AW32" s="79"/>
      <c r="AX32" s="79"/>
      <c r="AY32" s="79"/>
      <c r="AZ32" s="79"/>
      <c r="BA32" s="79"/>
      <c r="BB32" s="79"/>
      <c r="BC32">
        <v>27</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32</v>
      </c>
      <c r="BM32" s="49">
        <v>100</v>
      </c>
      <c r="BN32" s="48">
        <v>32</v>
      </c>
    </row>
    <row r="33" spans="1:66" ht="15">
      <c r="A33" s="65" t="s">
        <v>240</v>
      </c>
      <c r="B33" s="65" t="s">
        <v>248</v>
      </c>
      <c r="C33" s="66" t="s">
        <v>1237</v>
      </c>
      <c r="D33" s="67">
        <v>3.0355912743972446</v>
      </c>
      <c r="E33" s="66" t="s">
        <v>136</v>
      </c>
      <c r="F33" s="69">
        <v>31.88058816993222</v>
      </c>
      <c r="G33" s="66"/>
      <c r="H33" s="70"/>
      <c r="I33" s="71"/>
      <c r="J33" s="71"/>
      <c r="K33" s="34" t="s">
        <v>65</v>
      </c>
      <c r="L33" s="72">
        <v>33</v>
      </c>
      <c r="M33" s="72"/>
      <c r="N33" s="73"/>
      <c r="O33" s="79" t="s">
        <v>259</v>
      </c>
      <c r="P33" s="81">
        <v>43753.78496527778</v>
      </c>
      <c r="Q33" s="79" t="s">
        <v>268</v>
      </c>
      <c r="R33" s="83" t="s">
        <v>305</v>
      </c>
      <c r="S33" s="79" t="s">
        <v>332</v>
      </c>
      <c r="T33" s="79" t="s">
        <v>337</v>
      </c>
      <c r="U33" s="79"/>
      <c r="V33" s="83" t="s">
        <v>373</v>
      </c>
      <c r="W33" s="81">
        <v>43753.78496527778</v>
      </c>
      <c r="X33" s="85">
        <v>43753</v>
      </c>
      <c r="Y33" s="87" t="s">
        <v>391</v>
      </c>
      <c r="Z33" s="83" t="s">
        <v>471</v>
      </c>
      <c r="AA33" s="79"/>
      <c r="AB33" s="79"/>
      <c r="AC33" s="87" t="s">
        <v>551</v>
      </c>
      <c r="AD33" s="79"/>
      <c r="AE33" s="79" t="b">
        <v>0</v>
      </c>
      <c r="AF33" s="79">
        <v>0</v>
      </c>
      <c r="AG33" s="87" t="s">
        <v>623</v>
      </c>
      <c r="AH33" s="79" t="b">
        <v>0</v>
      </c>
      <c r="AI33" s="79" t="s">
        <v>627</v>
      </c>
      <c r="AJ33" s="79"/>
      <c r="AK33" s="87" t="s">
        <v>623</v>
      </c>
      <c r="AL33" s="79" t="b">
        <v>0</v>
      </c>
      <c r="AM33" s="79">
        <v>0</v>
      </c>
      <c r="AN33" s="87" t="s">
        <v>623</v>
      </c>
      <c r="AO33" s="79" t="s">
        <v>634</v>
      </c>
      <c r="AP33" s="79" t="b">
        <v>0</v>
      </c>
      <c r="AQ33" s="87" t="s">
        <v>551</v>
      </c>
      <c r="AR33" s="79" t="s">
        <v>196</v>
      </c>
      <c r="AS33" s="79">
        <v>0</v>
      </c>
      <c r="AT33" s="79">
        <v>0</v>
      </c>
      <c r="AU33" s="79"/>
      <c r="AV33" s="79"/>
      <c r="AW33" s="79"/>
      <c r="AX33" s="79"/>
      <c r="AY33" s="79"/>
      <c r="AZ33" s="79"/>
      <c r="BA33" s="79"/>
      <c r="BB33" s="79"/>
      <c r="BC33">
        <v>125</v>
      </c>
      <c r="BD33" s="78" t="str">
        <f>REPLACE(INDEX(GroupVertices[Group],MATCH(Edges[[#This Row],[Vertex 1]],GroupVertices[Vertex],0)),1,1,"")</f>
        <v>3</v>
      </c>
      <c r="BE33" s="78" t="str">
        <f>REPLACE(INDEX(GroupVertices[Group],MATCH(Edges[[#This Row],[Vertex 2]],GroupVertices[Vertex],0)),1,1,"")</f>
        <v>1</v>
      </c>
      <c r="BF33" s="48"/>
      <c r="BG33" s="49"/>
      <c r="BH33" s="48"/>
      <c r="BI33" s="49"/>
      <c r="BJ33" s="48"/>
      <c r="BK33" s="49"/>
      <c r="BL33" s="48"/>
      <c r="BM33" s="49"/>
      <c r="BN33" s="48"/>
    </row>
    <row r="34" spans="1:66" ht="15">
      <c r="A34" s="65" t="s">
        <v>240</v>
      </c>
      <c r="B34" s="65" t="s">
        <v>248</v>
      </c>
      <c r="C34" s="66" t="s">
        <v>1237</v>
      </c>
      <c r="D34" s="67">
        <v>3.0355912743972446</v>
      </c>
      <c r="E34" s="66" t="s">
        <v>136</v>
      </c>
      <c r="F34" s="69">
        <v>31.88058816993222</v>
      </c>
      <c r="G34" s="66"/>
      <c r="H34" s="70"/>
      <c r="I34" s="71"/>
      <c r="J34" s="71"/>
      <c r="K34" s="34" t="s">
        <v>65</v>
      </c>
      <c r="L34" s="72">
        <v>34</v>
      </c>
      <c r="M34" s="72"/>
      <c r="N34" s="73"/>
      <c r="O34" s="79" t="s">
        <v>259</v>
      </c>
      <c r="P34" s="81">
        <v>43754.597349537034</v>
      </c>
      <c r="Q34" s="79" t="s">
        <v>267</v>
      </c>
      <c r="R34" s="83" t="s">
        <v>305</v>
      </c>
      <c r="S34" s="79" t="s">
        <v>332</v>
      </c>
      <c r="T34" s="79"/>
      <c r="U34" s="79"/>
      <c r="V34" s="83" t="s">
        <v>373</v>
      </c>
      <c r="W34" s="81">
        <v>43754.597349537034</v>
      </c>
      <c r="X34" s="85">
        <v>43754</v>
      </c>
      <c r="Y34" s="87" t="s">
        <v>390</v>
      </c>
      <c r="Z34" s="83" t="s">
        <v>470</v>
      </c>
      <c r="AA34" s="79"/>
      <c r="AB34" s="79"/>
      <c r="AC34" s="87" t="s">
        <v>550</v>
      </c>
      <c r="AD34" s="87" t="s">
        <v>622</v>
      </c>
      <c r="AE34" s="79" t="b">
        <v>0</v>
      </c>
      <c r="AF34" s="79">
        <v>0</v>
      </c>
      <c r="AG34" s="87" t="s">
        <v>625</v>
      </c>
      <c r="AH34" s="79" t="b">
        <v>0</v>
      </c>
      <c r="AI34" s="79" t="s">
        <v>627</v>
      </c>
      <c r="AJ34" s="79"/>
      <c r="AK34" s="87" t="s">
        <v>623</v>
      </c>
      <c r="AL34" s="79" t="b">
        <v>0</v>
      </c>
      <c r="AM34" s="79">
        <v>0</v>
      </c>
      <c r="AN34" s="87" t="s">
        <v>623</v>
      </c>
      <c r="AO34" s="79" t="s">
        <v>634</v>
      </c>
      <c r="AP34" s="79" t="b">
        <v>0</v>
      </c>
      <c r="AQ34" s="87" t="s">
        <v>622</v>
      </c>
      <c r="AR34" s="79" t="s">
        <v>196</v>
      </c>
      <c r="AS34" s="79">
        <v>0</v>
      </c>
      <c r="AT34" s="79">
        <v>0</v>
      </c>
      <c r="AU34" s="79"/>
      <c r="AV34" s="79"/>
      <c r="AW34" s="79"/>
      <c r="AX34" s="79"/>
      <c r="AY34" s="79"/>
      <c r="AZ34" s="79"/>
      <c r="BA34" s="79"/>
      <c r="BB34" s="79"/>
      <c r="BC34">
        <v>125</v>
      </c>
      <c r="BD34" s="78" t="str">
        <f>REPLACE(INDEX(GroupVertices[Group],MATCH(Edges[[#This Row],[Vertex 1]],GroupVertices[Vertex],0)),1,1,"")</f>
        <v>3</v>
      </c>
      <c r="BE34" s="78" t="str">
        <f>REPLACE(INDEX(GroupVertices[Group],MATCH(Edges[[#This Row],[Vertex 2]],GroupVertices[Vertex],0)),1,1,"")</f>
        <v>1</v>
      </c>
      <c r="BF34" s="48"/>
      <c r="BG34" s="49"/>
      <c r="BH34" s="48"/>
      <c r="BI34" s="49"/>
      <c r="BJ34" s="48"/>
      <c r="BK34" s="49"/>
      <c r="BL34" s="48"/>
      <c r="BM34" s="49"/>
      <c r="BN34" s="48"/>
    </row>
    <row r="35" spans="1:66" ht="15">
      <c r="A35" s="65" t="s">
        <v>240</v>
      </c>
      <c r="B35" s="65" t="s">
        <v>248</v>
      </c>
      <c r="C35" s="66" t="s">
        <v>1237</v>
      </c>
      <c r="D35" s="67">
        <v>3.0355912743972446</v>
      </c>
      <c r="E35" s="66" t="s">
        <v>136</v>
      </c>
      <c r="F35" s="69">
        <v>31.88058816993222</v>
      </c>
      <c r="G35" s="66"/>
      <c r="H35" s="70"/>
      <c r="I35" s="71"/>
      <c r="J35" s="71"/>
      <c r="K35" s="34" t="s">
        <v>65</v>
      </c>
      <c r="L35" s="72">
        <v>35</v>
      </c>
      <c r="M35" s="72"/>
      <c r="N35" s="73"/>
      <c r="O35" s="79" t="s">
        <v>259</v>
      </c>
      <c r="P35" s="81">
        <v>43754.600694444445</v>
      </c>
      <c r="Q35" s="79" t="s">
        <v>264</v>
      </c>
      <c r="R35" s="83" t="s">
        <v>303</v>
      </c>
      <c r="S35" s="79" t="s">
        <v>331</v>
      </c>
      <c r="T35" s="79"/>
      <c r="U35" s="79"/>
      <c r="V35" s="83" t="s">
        <v>373</v>
      </c>
      <c r="W35" s="81">
        <v>43754.600694444445</v>
      </c>
      <c r="X35" s="85">
        <v>43754</v>
      </c>
      <c r="Y35" s="87" t="s">
        <v>388</v>
      </c>
      <c r="Z35" s="83" t="s">
        <v>468</v>
      </c>
      <c r="AA35" s="79"/>
      <c r="AB35" s="79"/>
      <c r="AC35" s="87" t="s">
        <v>548</v>
      </c>
      <c r="AD35" s="87" t="s">
        <v>550</v>
      </c>
      <c r="AE35" s="79" t="b">
        <v>0</v>
      </c>
      <c r="AF35" s="79">
        <v>1</v>
      </c>
      <c r="AG35" s="87" t="s">
        <v>625</v>
      </c>
      <c r="AH35" s="79" t="b">
        <v>0</v>
      </c>
      <c r="AI35" s="79" t="s">
        <v>627</v>
      </c>
      <c r="AJ35" s="79"/>
      <c r="AK35" s="87" t="s">
        <v>623</v>
      </c>
      <c r="AL35" s="79" t="b">
        <v>0</v>
      </c>
      <c r="AM35" s="79">
        <v>1</v>
      </c>
      <c r="AN35" s="87" t="s">
        <v>623</v>
      </c>
      <c r="AO35" s="79" t="s">
        <v>634</v>
      </c>
      <c r="AP35" s="79" t="b">
        <v>0</v>
      </c>
      <c r="AQ35" s="87" t="s">
        <v>550</v>
      </c>
      <c r="AR35" s="79" t="s">
        <v>196</v>
      </c>
      <c r="AS35" s="79">
        <v>0</v>
      </c>
      <c r="AT35" s="79">
        <v>0</v>
      </c>
      <c r="AU35" s="79"/>
      <c r="AV35" s="79"/>
      <c r="AW35" s="79"/>
      <c r="AX35" s="79"/>
      <c r="AY35" s="79"/>
      <c r="AZ35" s="79"/>
      <c r="BA35" s="79"/>
      <c r="BB35" s="79"/>
      <c r="BC35">
        <v>125</v>
      </c>
      <c r="BD35" s="78" t="str">
        <f>REPLACE(INDEX(GroupVertices[Group],MATCH(Edges[[#This Row],[Vertex 1]],GroupVertices[Vertex],0)),1,1,"")</f>
        <v>3</v>
      </c>
      <c r="BE35" s="78" t="str">
        <f>REPLACE(INDEX(GroupVertices[Group],MATCH(Edges[[#This Row],[Vertex 2]],GroupVertices[Vertex],0)),1,1,"")</f>
        <v>1</v>
      </c>
      <c r="BF35" s="48"/>
      <c r="BG35" s="49"/>
      <c r="BH35" s="48"/>
      <c r="BI35" s="49"/>
      <c r="BJ35" s="48"/>
      <c r="BK35" s="49"/>
      <c r="BL35" s="48"/>
      <c r="BM35" s="49"/>
      <c r="BN35" s="48"/>
    </row>
    <row r="36" spans="1:66" ht="15">
      <c r="A36" s="65" t="s">
        <v>240</v>
      </c>
      <c r="B36" s="65" t="s">
        <v>248</v>
      </c>
      <c r="C36" s="66" t="s">
        <v>1237</v>
      </c>
      <c r="D36" s="67">
        <v>3.0355912743972446</v>
      </c>
      <c r="E36" s="66" t="s">
        <v>136</v>
      </c>
      <c r="F36" s="69">
        <v>31.88058816993222</v>
      </c>
      <c r="G36" s="66"/>
      <c r="H36" s="70"/>
      <c r="I36" s="71"/>
      <c r="J36" s="71"/>
      <c r="K36" s="34" t="s">
        <v>65</v>
      </c>
      <c r="L36" s="72">
        <v>36</v>
      </c>
      <c r="M36" s="72"/>
      <c r="N36" s="73"/>
      <c r="O36" s="79" t="s">
        <v>259</v>
      </c>
      <c r="P36" s="81">
        <v>43754.602372685185</v>
      </c>
      <c r="Q36" s="79" t="s">
        <v>266</v>
      </c>
      <c r="R36" s="83" t="s">
        <v>304</v>
      </c>
      <c r="S36" s="79" t="s">
        <v>332</v>
      </c>
      <c r="T36" s="79" t="s">
        <v>336</v>
      </c>
      <c r="U36" s="79"/>
      <c r="V36" s="83" t="s">
        <v>373</v>
      </c>
      <c r="W36" s="81">
        <v>43754.602372685185</v>
      </c>
      <c r="X36" s="85">
        <v>43754</v>
      </c>
      <c r="Y36" s="87" t="s">
        <v>389</v>
      </c>
      <c r="Z36" s="83" t="s">
        <v>469</v>
      </c>
      <c r="AA36" s="79"/>
      <c r="AB36" s="79"/>
      <c r="AC36" s="87" t="s">
        <v>549</v>
      </c>
      <c r="AD36" s="87" t="s">
        <v>548</v>
      </c>
      <c r="AE36" s="79" t="b">
        <v>0</v>
      </c>
      <c r="AF36" s="79">
        <v>2</v>
      </c>
      <c r="AG36" s="87" t="s">
        <v>625</v>
      </c>
      <c r="AH36" s="79" t="b">
        <v>0</v>
      </c>
      <c r="AI36" s="79" t="s">
        <v>627</v>
      </c>
      <c r="AJ36" s="79"/>
      <c r="AK36" s="87" t="s">
        <v>623</v>
      </c>
      <c r="AL36" s="79" t="b">
        <v>0</v>
      </c>
      <c r="AM36" s="79">
        <v>0</v>
      </c>
      <c r="AN36" s="87" t="s">
        <v>623</v>
      </c>
      <c r="AO36" s="79" t="s">
        <v>634</v>
      </c>
      <c r="AP36" s="79" t="b">
        <v>0</v>
      </c>
      <c r="AQ36" s="87" t="s">
        <v>548</v>
      </c>
      <c r="AR36" s="79" t="s">
        <v>196</v>
      </c>
      <c r="AS36" s="79">
        <v>0</v>
      </c>
      <c r="AT36" s="79">
        <v>0</v>
      </c>
      <c r="AU36" s="79"/>
      <c r="AV36" s="79"/>
      <c r="AW36" s="79"/>
      <c r="AX36" s="79"/>
      <c r="AY36" s="79"/>
      <c r="AZ36" s="79"/>
      <c r="BA36" s="79"/>
      <c r="BB36" s="79"/>
      <c r="BC36">
        <v>125</v>
      </c>
      <c r="BD36" s="78" t="str">
        <f>REPLACE(INDEX(GroupVertices[Group],MATCH(Edges[[#This Row],[Vertex 1]],GroupVertices[Vertex],0)),1,1,"")</f>
        <v>3</v>
      </c>
      <c r="BE36" s="78" t="str">
        <f>REPLACE(INDEX(GroupVertices[Group],MATCH(Edges[[#This Row],[Vertex 2]],GroupVertices[Vertex],0)),1,1,"")</f>
        <v>1</v>
      </c>
      <c r="BF36" s="48"/>
      <c r="BG36" s="49"/>
      <c r="BH36" s="48"/>
      <c r="BI36" s="49"/>
      <c r="BJ36" s="48"/>
      <c r="BK36" s="49"/>
      <c r="BL36" s="48"/>
      <c r="BM36" s="49"/>
      <c r="BN36" s="48"/>
    </row>
    <row r="37" spans="1:66" ht="15">
      <c r="A37" s="65" t="s">
        <v>240</v>
      </c>
      <c r="B37" s="65" t="s">
        <v>248</v>
      </c>
      <c r="C37" s="66" t="s">
        <v>1237</v>
      </c>
      <c r="D37" s="67">
        <v>3.0355912743972446</v>
      </c>
      <c r="E37" s="66" t="s">
        <v>136</v>
      </c>
      <c r="F37" s="69">
        <v>31.88058816993222</v>
      </c>
      <c r="G37" s="66"/>
      <c r="H37" s="70"/>
      <c r="I37" s="71"/>
      <c r="J37" s="71"/>
      <c r="K37" s="34" t="s">
        <v>65</v>
      </c>
      <c r="L37" s="72">
        <v>37</v>
      </c>
      <c r="M37" s="72"/>
      <c r="N37" s="73"/>
      <c r="O37" s="79" t="s">
        <v>259</v>
      </c>
      <c r="P37" s="81">
        <v>43756.67403935185</v>
      </c>
      <c r="Q37" s="79" t="s">
        <v>269</v>
      </c>
      <c r="R37" s="83" t="s">
        <v>306</v>
      </c>
      <c r="S37" s="79" t="s">
        <v>333</v>
      </c>
      <c r="T37" s="79"/>
      <c r="U37" s="79"/>
      <c r="V37" s="83" t="s">
        <v>373</v>
      </c>
      <c r="W37" s="81">
        <v>43756.67403935185</v>
      </c>
      <c r="X37" s="85">
        <v>43756</v>
      </c>
      <c r="Y37" s="87" t="s">
        <v>392</v>
      </c>
      <c r="Z37" s="83" t="s">
        <v>472</v>
      </c>
      <c r="AA37" s="79"/>
      <c r="AB37" s="79"/>
      <c r="AC37" s="87" t="s">
        <v>552</v>
      </c>
      <c r="AD37" s="79"/>
      <c r="AE37" s="79" t="b">
        <v>0</v>
      </c>
      <c r="AF37" s="79">
        <v>0</v>
      </c>
      <c r="AG37" s="87" t="s">
        <v>623</v>
      </c>
      <c r="AH37" s="79" t="b">
        <v>0</v>
      </c>
      <c r="AI37" s="79" t="s">
        <v>627</v>
      </c>
      <c r="AJ37" s="79"/>
      <c r="AK37" s="87" t="s">
        <v>623</v>
      </c>
      <c r="AL37" s="79" t="b">
        <v>0</v>
      </c>
      <c r="AM37" s="79">
        <v>0</v>
      </c>
      <c r="AN37" s="87" t="s">
        <v>623</v>
      </c>
      <c r="AO37" s="79" t="s">
        <v>634</v>
      </c>
      <c r="AP37" s="79" t="b">
        <v>0</v>
      </c>
      <c r="AQ37" s="87" t="s">
        <v>552</v>
      </c>
      <c r="AR37" s="79" t="s">
        <v>196</v>
      </c>
      <c r="AS37" s="79">
        <v>0</v>
      </c>
      <c r="AT37" s="79">
        <v>0</v>
      </c>
      <c r="AU37" s="79"/>
      <c r="AV37" s="79"/>
      <c r="AW37" s="79"/>
      <c r="AX37" s="79"/>
      <c r="AY37" s="79"/>
      <c r="AZ37" s="79"/>
      <c r="BA37" s="79"/>
      <c r="BB37" s="79"/>
      <c r="BC37">
        <v>125</v>
      </c>
      <c r="BD37" s="78" t="str">
        <f>REPLACE(INDEX(GroupVertices[Group],MATCH(Edges[[#This Row],[Vertex 1]],GroupVertices[Vertex],0)),1,1,"")</f>
        <v>3</v>
      </c>
      <c r="BE37" s="78" t="str">
        <f>REPLACE(INDEX(GroupVertices[Group],MATCH(Edges[[#This Row],[Vertex 2]],GroupVertices[Vertex],0)),1,1,"")</f>
        <v>1</v>
      </c>
      <c r="BF37" s="48">
        <v>0</v>
      </c>
      <c r="BG37" s="49">
        <v>0</v>
      </c>
      <c r="BH37" s="48">
        <v>0</v>
      </c>
      <c r="BI37" s="49">
        <v>0</v>
      </c>
      <c r="BJ37" s="48">
        <v>0</v>
      </c>
      <c r="BK37" s="49">
        <v>0</v>
      </c>
      <c r="BL37" s="48">
        <v>4</v>
      </c>
      <c r="BM37" s="49">
        <v>100</v>
      </c>
      <c r="BN37" s="48">
        <v>4</v>
      </c>
    </row>
    <row r="38" spans="1:66" ht="15">
      <c r="A38" s="65" t="s">
        <v>240</v>
      </c>
      <c r="B38" s="65" t="s">
        <v>248</v>
      </c>
      <c r="C38" s="66" t="s">
        <v>1237</v>
      </c>
      <c r="D38" s="67">
        <v>3</v>
      </c>
      <c r="E38" s="66" t="s">
        <v>132</v>
      </c>
      <c r="F38" s="69">
        <v>32</v>
      </c>
      <c r="G38" s="66"/>
      <c r="H38" s="70"/>
      <c r="I38" s="71"/>
      <c r="J38" s="71"/>
      <c r="K38" s="34" t="s">
        <v>65</v>
      </c>
      <c r="L38" s="72">
        <v>38</v>
      </c>
      <c r="M38" s="72"/>
      <c r="N38" s="73"/>
      <c r="O38" s="79" t="s">
        <v>258</v>
      </c>
      <c r="P38" s="81">
        <v>43756.677453703705</v>
      </c>
      <c r="Q38" s="79" t="s">
        <v>270</v>
      </c>
      <c r="R38" s="79"/>
      <c r="S38" s="79"/>
      <c r="T38" s="79"/>
      <c r="U38" s="79"/>
      <c r="V38" s="83" t="s">
        <v>373</v>
      </c>
      <c r="W38" s="81">
        <v>43756.677453703705</v>
      </c>
      <c r="X38" s="85">
        <v>43756</v>
      </c>
      <c r="Y38" s="87" t="s">
        <v>393</v>
      </c>
      <c r="Z38" s="83" t="s">
        <v>473</v>
      </c>
      <c r="AA38" s="79"/>
      <c r="AB38" s="79"/>
      <c r="AC38" s="87" t="s">
        <v>553</v>
      </c>
      <c r="AD38" s="87" t="s">
        <v>552</v>
      </c>
      <c r="AE38" s="79" t="b">
        <v>0</v>
      </c>
      <c r="AF38" s="79">
        <v>1</v>
      </c>
      <c r="AG38" s="87" t="s">
        <v>625</v>
      </c>
      <c r="AH38" s="79" t="b">
        <v>0</v>
      </c>
      <c r="AI38" s="79" t="s">
        <v>627</v>
      </c>
      <c r="AJ38" s="79"/>
      <c r="AK38" s="87" t="s">
        <v>623</v>
      </c>
      <c r="AL38" s="79" t="b">
        <v>0</v>
      </c>
      <c r="AM38" s="79">
        <v>0</v>
      </c>
      <c r="AN38" s="87" t="s">
        <v>623</v>
      </c>
      <c r="AO38" s="79" t="s">
        <v>634</v>
      </c>
      <c r="AP38" s="79" t="b">
        <v>0</v>
      </c>
      <c r="AQ38" s="87" t="s">
        <v>552</v>
      </c>
      <c r="AR38" s="79" t="s">
        <v>196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8">
        <v>1</v>
      </c>
      <c r="BG38" s="49">
        <v>2.1739130434782608</v>
      </c>
      <c r="BH38" s="48">
        <v>0</v>
      </c>
      <c r="BI38" s="49">
        <v>0</v>
      </c>
      <c r="BJ38" s="48">
        <v>0</v>
      </c>
      <c r="BK38" s="49">
        <v>0</v>
      </c>
      <c r="BL38" s="48">
        <v>45</v>
      </c>
      <c r="BM38" s="49">
        <v>97.82608695652173</v>
      </c>
      <c r="BN38" s="48">
        <v>46</v>
      </c>
    </row>
    <row r="39" spans="1:66" ht="15">
      <c r="A39" s="65" t="s">
        <v>241</v>
      </c>
      <c r="B39" s="65" t="s">
        <v>240</v>
      </c>
      <c r="C39" s="66" t="s">
        <v>1237</v>
      </c>
      <c r="D39" s="67">
        <v>3</v>
      </c>
      <c r="E39" s="66" t="s">
        <v>132</v>
      </c>
      <c r="F39" s="69">
        <v>32</v>
      </c>
      <c r="G39" s="66"/>
      <c r="H39" s="70"/>
      <c r="I39" s="71"/>
      <c r="J39" s="71"/>
      <c r="K39" s="34" t="s">
        <v>65</v>
      </c>
      <c r="L39" s="72">
        <v>39</v>
      </c>
      <c r="M39" s="72"/>
      <c r="N39" s="73"/>
      <c r="O39" s="79" t="s">
        <v>258</v>
      </c>
      <c r="P39" s="81">
        <v>43756.682071759256</v>
      </c>
      <c r="Q39" s="79" t="s">
        <v>271</v>
      </c>
      <c r="R39" s="79"/>
      <c r="S39" s="79"/>
      <c r="T39" s="79"/>
      <c r="U39" s="79"/>
      <c r="V39" s="83" t="s">
        <v>374</v>
      </c>
      <c r="W39" s="81">
        <v>43756.682071759256</v>
      </c>
      <c r="X39" s="85">
        <v>43756</v>
      </c>
      <c r="Y39" s="87" t="s">
        <v>394</v>
      </c>
      <c r="Z39" s="83" t="s">
        <v>474</v>
      </c>
      <c r="AA39" s="79"/>
      <c r="AB39" s="79"/>
      <c r="AC39" s="87" t="s">
        <v>554</v>
      </c>
      <c r="AD39" s="87" t="s">
        <v>553</v>
      </c>
      <c r="AE39" s="79" t="b">
        <v>0</v>
      </c>
      <c r="AF39" s="79">
        <v>0</v>
      </c>
      <c r="AG39" s="87" t="s">
        <v>625</v>
      </c>
      <c r="AH39" s="79" t="b">
        <v>0</v>
      </c>
      <c r="AI39" s="79" t="s">
        <v>627</v>
      </c>
      <c r="AJ39" s="79"/>
      <c r="AK39" s="87" t="s">
        <v>623</v>
      </c>
      <c r="AL39" s="79" t="b">
        <v>0</v>
      </c>
      <c r="AM39" s="79">
        <v>0</v>
      </c>
      <c r="AN39" s="87" t="s">
        <v>623</v>
      </c>
      <c r="AO39" s="79" t="s">
        <v>635</v>
      </c>
      <c r="AP39" s="79" t="b">
        <v>0</v>
      </c>
      <c r="AQ39" s="87" t="s">
        <v>553</v>
      </c>
      <c r="AR39" s="79" t="s">
        <v>196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3</v>
      </c>
      <c r="BF39" s="48"/>
      <c r="BG39" s="49"/>
      <c r="BH39" s="48"/>
      <c r="BI39" s="49"/>
      <c r="BJ39" s="48"/>
      <c r="BK39" s="49"/>
      <c r="BL39" s="48"/>
      <c r="BM39" s="49"/>
      <c r="BN39" s="48"/>
    </row>
    <row r="40" spans="1:66" ht="15">
      <c r="A40" s="65" t="s">
        <v>241</v>
      </c>
      <c r="B40" s="65" t="s">
        <v>248</v>
      </c>
      <c r="C40" s="66" t="s">
        <v>1237</v>
      </c>
      <c r="D40" s="67">
        <v>3</v>
      </c>
      <c r="E40" s="66" t="s">
        <v>132</v>
      </c>
      <c r="F40" s="69">
        <v>32</v>
      </c>
      <c r="G40" s="66"/>
      <c r="H40" s="70"/>
      <c r="I40" s="71"/>
      <c r="J40" s="71"/>
      <c r="K40" s="34" t="s">
        <v>65</v>
      </c>
      <c r="L40" s="72">
        <v>40</v>
      </c>
      <c r="M40" s="72"/>
      <c r="N40" s="73"/>
      <c r="O40" s="79" t="s">
        <v>259</v>
      </c>
      <c r="P40" s="81">
        <v>43756.682071759256</v>
      </c>
      <c r="Q40" s="79" t="s">
        <v>271</v>
      </c>
      <c r="R40" s="79"/>
      <c r="S40" s="79"/>
      <c r="T40" s="79"/>
      <c r="U40" s="79"/>
      <c r="V40" s="83" t="s">
        <v>374</v>
      </c>
      <c r="W40" s="81">
        <v>43756.682071759256</v>
      </c>
      <c r="X40" s="85">
        <v>43756</v>
      </c>
      <c r="Y40" s="87" t="s">
        <v>394</v>
      </c>
      <c r="Z40" s="83" t="s">
        <v>474</v>
      </c>
      <c r="AA40" s="79"/>
      <c r="AB40" s="79"/>
      <c r="AC40" s="87" t="s">
        <v>554</v>
      </c>
      <c r="AD40" s="87" t="s">
        <v>553</v>
      </c>
      <c r="AE40" s="79" t="b">
        <v>0</v>
      </c>
      <c r="AF40" s="79">
        <v>0</v>
      </c>
      <c r="AG40" s="87" t="s">
        <v>625</v>
      </c>
      <c r="AH40" s="79" t="b">
        <v>0</v>
      </c>
      <c r="AI40" s="79" t="s">
        <v>627</v>
      </c>
      <c r="AJ40" s="79"/>
      <c r="AK40" s="87" t="s">
        <v>623</v>
      </c>
      <c r="AL40" s="79" t="b">
        <v>0</v>
      </c>
      <c r="AM40" s="79">
        <v>0</v>
      </c>
      <c r="AN40" s="87" t="s">
        <v>623</v>
      </c>
      <c r="AO40" s="79" t="s">
        <v>635</v>
      </c>
      <c r="AP40" s="79" t="b">
        <v>0</v>
      </c>
      <c r="AQ40" s="87" t="s">
        <v>553</v>
      </c>
      <c r="AR40" s="79" t="s">
        <v>196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9.090909090909092</v>
      </c>
      <c r="BH40" s="48">
        <v>0</v>
      </c>
      <c r="BI40" s="49">
        <v>0</v>
      </c>
      <c r="BJ40" s="48">
        <v>0</v>
      </c>
      <c r="BK40" s="49">
        <v>0</v>
      </c>
      <c r="BL40" s="48">
        <v>10</v>
      </c>
      <c r="BM40" s="49">
        <v>90.9090909090909</v>
      </c>
      <c r="BN40" s="48">
        <v>11</v>
      </c>
    </row>
    <row r="41" spans="1:66" ht="15">
      <c r="A41" s="65" t="s">
        <v>242</v>
      </c>
      <c r="B41" s="65" t="s">
        <v>246</v>
      </c>
      <c r="C41" s="66" t="s">
        <v>1237</v>
      </c>
      <c r="D41" s="67">
        <v>3</v>
      </c>
      <c r="E41" s="66" t="s">
        <v>132</v>
      </c>
      <c r="F41" s="69">
        <v>32</v>
      </c>
      <c r="G41" s="66"/>
      <c r="H41" s="70"/>
      <c r="I41" s="71"/>
      <c r="J41" s="71"/>
      <c r="K41" s="34" t="s">
        <v>65</v>
      </c>
      <c r="L41" s="72">
        <v>41</v>
      </c>
      <c r="M41" s="72"/>
      <c r="N41" s="73"/>
      <c r="O41" s="79" t="s">
        <v>257</v>
      </c>
      <c r="P41" s="81">
        <v>43757.94565972222</v>
      </c>
      <c r="Q41" s="79" t="s">
        <v>272</v>
      </c>
      <c r="R41" s="79"/>
      <c r="S41" s="79"/>
      <c r="T41" s="79" t="s">
        <v>338</v>
      </c>
      <c r="U41" s="79"/>
      <c r="V41" s="83" t="s">
        <v>375</v>
      </c>
      <c r="W41" s="81">
        <v>43757.94565972222</v>
      </c>
      <c r="X41" s="85">
        <v>43757</v>
      </c>
      <c r="Y41" s="87" t="s">
        <v>395</v>
      </c>
      <c r="Z41" s="83" t="s">
        <v>475</v>
      </c>
      <c r="AA41" s="79"/>
      <c r="AB41" s="79"/>
      <c r="AC41" s="87" t="s">
        <v>555</v>
      </c>
      <c r="AD41" s="79"/>
      <c r="AE41" s="79" t="b">
        <v>0</v>
      </c>
      <c r="AF41" s="79">
        <v>0</v>
      </c>
      <c r="AG41" s="87" t="s">
        <v>623</v>
      </c>
      <c r="AH41" s="79" t="b">
        <v>1</v>
      </c>
      <c r="AI41" s="79" t="s">
        <v>627</v>
      </c>
      <c r="AJ41" s="79"/>
      <c r="AK41" s="87" t="s">
        <v>630</v>
      </c>
      <c r="AL41" s="79" t="b">
        <v>0</v>
      </c>
      <c r="AM41" s="79">
        <v>4</v>
      </c>
      <c r="AN41" s="87" t="s">
        <v>560</v>
      </c>
      <c r="AO41" s="79" t="s">
        <v>635</v>
      </c>
      <c r="AP41" s="79" t="b">
        <v>0</v>
      </c>
      <c r="AQ41" s="87" t="s">
        <v>560</v>
      </c>
      <c r="AR41" s="79" t="s">
        <v>196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5" t="s">
        <v>242</v>
      </c>
      <c r="B42" s="65" t="s">
        <v>256</v>
      </c>
      <c r="C42" s="66" t="s">
        <v>1237</v>
      </c>
      <c r="D42" s="67">
        <v>3</v>
      </c>
      <c r="E42" s="66" t="s">
        <v>132</v>
      </c>
      <c r="F42" s="69">
        <v>32</v>
      </c>
      <c r="G42" s="66"/>
      <c r="H42" s="70"/>
      <c r="I42" s="71"/>
      <c r="J42" s="71"/>
      <c r="K42" s="34" t="s">
        <v>65</v>
      </c>
      <c r="L42" s="72">
        <v>42</v>
      </c>
      <c r="M42" s="72"/>
      <c r="N42" s="73"/>
      <c r="O42" s="79" t="s">
        <v>259</v>
      </c>
      <c r="P42" s="81">
        <v>43757.94565972222</v>
      </c>
      <c r="Q42" s="79" t="s">
        <v>272</v>
      </c>
      <c r="R42" s="79"/>
      <c r="S42" s="79"/>
      <c r="T42" s="79" t="s">
        <v>338</v>
      </c>
      <c r="U42" s="79"/>
      <c r="V42" s="83" t="s">
        <v>375</v>
      </c>
      <c r="W42" s="81">
        <v>43757.94565972222</v>
      </c>
      <c r="X42" s="85">
        <v>43757</v>
      </c>
      <c r="Y42" s="87" t="s">
        <v>395</v>
      </c>
      <c r="Z42" s="83" t="s">
        <v>475</v>
      </c>
      <c r="AA42" s="79"/>
      <c r="AB42" s="79"/>
      <c r="AC42" s="87" t="s">
        <v>555</v>
      </c>
      <c r="AD42" s="79"/>
      <c r="AE42" s="79" t="b">
        <v>0</v>
      </c>
      <c r="AF42" s="79">
        <v>0</v>
      </c>
      <c r="AG42" s="87" t="s">
        <v>623</v>
      </c>
      <c r="AH42" s="79" t="b">
        <v>1</v>
      </c>
      <c r="AI42" s="79" t="s">
        <v>627</v>
      </c>
      <c r="AJ42" s="79"/>
      <c r="AK42" s="87" t="s">
        <v>630</v>
      </c>
      <c r="AL42" s="79" t="b">
        <v>0</v>
      </c>
      <c r="AM42" s="79">
        <v>4</v>
      </c>
      <c r="AN42" s="87" t="s">
        <v>560</v>
      </c>
      <c r="AO42" s="79" t="s">
        <v>635</v>
      </c>
      <c r="AP42" s="79" t="b">
        <v>0</v>
      </c>
      <c r="AQ42" s="87" t="s">
        <v>560</v>
      </c>
      <c r="AR42" s="79" t="s">
        <v>196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5" t="s">
        <v>242</v>
      </c>
      <c r="B43" s="65" t="s">
        <v>248</v>
      </c>
      <c r="C43" s="66" t="s">
        <v>1237</v>
      </c>
      <c r="D43" s="67">
        <v>3</v>
      </c>
      <c r="E43" s="66" t="s">
        <v>132</v>
      </c>
      <c r="F43" s="69">
        <v>32</v>
      </c>
      <c r="G43" s="66"/>
      <c r="H43" s="70"/>
      <c r="I43" s="71"/>
      <c r="J43" s="71"/>
      <c r="K43" s="34" t="s">
        <v>65</v>
      </c>
      <c r="L43" s="72">
        <v>43</v>
      </c>
      <c r="M43" s="72"/>
      <c r="N43" s="73"/>
      <c r="O43" s="79" t="s">
        <v>259</v>
      </c>
      <c r="P43" s="81">
        <v>43757.94565972222</v>
      </c>
      <c r="Q43" s="79" t="s">
        <v>272</v>
      </c>
      <c r="R43" s="79"/>
      <c r="S43" s="79"/>
      <c r="T43" s="79" t="s">
        <v>338</v>
      </c>
      <c r="U43" s="79"/>
      <c r="V43" s="83" t="s">
        <v>375</v>
      </c>
      <c r="W43" s="81">
        <v>43757.94565972222</v>
      </c>
      <c r="X43" s="85">
        <v>43757</v>
      </c>
      <c r="Y43" s="87" t="s">
        <v>395</v>
      </c>
      <c r="Z43" s="83" t="s">
        <v>475</v>
      </c>
      <c r="AA43" s="79"/>
      <c r="AB43" s="79"/>
      <c r="AC43" s="87" t="s">
        <v>555</v>
      </c>
      <c r="AD43" s="79"/>
      <c r="AE43" s="79" t="b">
        <v>0</v>
      </c>
      <c r="AF43" s="79">
        <v>0</v>
      </c>
      <c r="AG43" s="87" t="s">
        <v>623</v>
      </c>
      <c r="AH43" s="79" t="b">
        <v>1</v>
      </c>
      <c r="AI43" s="79" t="s">
        <v>627</v>
      </c>
      <c r="AJ43" s="79"/>
      <c r="AK43" s="87" t="s">
        <v>630</v>
      </c>
      <c r="AL43" s="79" t="b">
        <v>0</v>
      </c>
      <c r="AM43" s="79">
        <v>4</v>
      </c>
      <c r="AN43" s="87" t="s">
        <v>560</v>
      </c>
      <c r="AO43" s="79" t="s">
        <v>635</v>
      </c>
      <c r="AP43" s="79" t="b">
        <v>0</v>
      </c>
      <c r="AQ43" s="87" t="s">
        <v>560</v>
      </c>
      <c r="AR43" s="79" t="s">
        <v>196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8"/>
      <c r="BG43" s="49"/>
      <c r="BH43" s="48"/>
      <c r="BI43" s="49"/>
      <c r="BJ43" s="48"/>
      <c r="BK43" s="49"/>
      <c r="BL43" s="48"/>
      <c r="BM43" s="49"/>
      <c r="BN43" s="48"/>
    </row>
    <row r="44" spans="1:66" ht="15">
      <c r="A44" s="65" t="s">
        <v>242</v>
      </c>
      <c r="B44" s="65" t="s">
        <v>247</v>
      </c>
      <c r="C44" s="66" t="s">
        <v>1237</v>
      </c>
      <c r="D44" s="67">
        <v>3</v>
      </c>
      <c r="E44" s="66" t="s">
        <v>132</v>
      </c>
      <c r="F44" s="69">
        <v>32</v>
      </c>
      <c r="G44" s="66"/>
      <c r="H44" s="70"/>
      <c r="I44" s="71"/>
      <c r="J44" s="71"/>
      <c r="K44" s="34" t="s">
        <v>65</v>
      </c>
      <c r="L44" s="72">
        <v>44</v>
      </c>
      <c r="M44" s="72"/>
      <c r="N44" s="73"/>
      <c r="O44" s="79" t="s">
        <v>259</v>
      </c>
      <c r="P44" s="81">
        <v>43757.94565972222</v>
      </c>
      <c r="Q44" s="79" t="s">
        <v>272</v>
      </c>
      <c r="R44" s="79"/>
      <c r="S44" s="79"/>
      <c r="T44" s="79" t="s">
        <v>338</v>
      </c>
      <c r="U44" s="79"/>
      <c r="V44" s="83" t="s">
        <v>375</v>
      </c>
      <c r="W44" s="81">
        <v>43757.94565972222</v>
      </c>
      <c r="X44" s="85">
        <v>43757</v>
      </c>
      <c r="Y44" s="87" t="s">
        <v>395</v>
      </c>
      <c r="Z44" s="83" t="s">
        <v>475</v>
      </c>
      <c r="AA44" s="79"/>
      <c r="AB44" s="79"/>
      <c r="AC44" s="87" t="s">
        <v>555</v>
      </c>
      <c r="AD44" s="79"/>
      <c r="AE44" s="79" t="b">
        <v>0</v>
      </c>
      <c r="AF44" s="79">
        <v>0</v>
      </c>
      <c r="AG44" s="87" t="s">
        <v>623</v>
      </c>
      <c r="AH44" s="79" t="b">
        <v>1</v>
      </c>
      <c r="AI44" s="79" t="s">
        <v>627</v>
      </c>
      <c r="AJ44" s="79"/>
      <c r="AK44" s="87" t="s">
        <v>630</v>
      </c>
      <c r="AL44" s="79" t="b">
        <v>0</v>
      </c>
      <c r="AM44" s="79">
        <v>4</v>
      </c>
      <c r="AN44" s="87" t="s">
        <v>560</v>
      </c>
      <c r="AO44" s="79" t="s">
        <v>635</v>
      </c>
      <c r="AP44" s="79" t="b">
        <v>0</v>
      </c>
      <c r="AQ44" s="87" t="s">
        <v>560</v>
      </c>
      <c r="AR44" s="79" t="s">
        <v>196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1</v>
      </c>
      <c r="BG44" s="49">
        <v>6.25</v>
      </c>
      <c r="BH44" s="48">
        <v>0</v>
      </c>
      <c r="BI44" s="49">
        <v>0</v>
      </c>
      <c r="BJ44" s="48">
        <v>0</v>
      </c>
      <c r="BK44" s="49">
        <v>0</v>
      </c>
      <c r="BL44" s="48">
        <v>15</v>
      </c>
      <c r="BM44" s="49">
        <v>93.75</v>
      </c>
      <c r="BN44" s="48">
        <v>16</v>
      </c>
    </row>
    <row r="45" spans="1:66" ht="15">
      <c r="A45" s="65" t="s">
        <v>243</v>
      </c>
      <c r="B45" s="65" t="s">
        <v>246</v>
      </c>
      <c r="C45" s="66" t="s">
        <v>1237</v>
      </c>
      <c r="D45" s="67">
        <v>3</v>
      </c>
      <c r="E45" s="66" t="s">
        <v>132</v>
      </c>
      <c r="F45" s="69">
        <v>32</v>
      </c>
      <c r="G45" s="66"/>
      <c r="H45" s="70"/>
      <c r="I45" s="71"/>
      <c r="J45" s="71"/>
      <c r="K45" s="34" t="s">
        <v>65</v>
      </c>
      <c r="L45" s="72">
        <v>45</v>
      </c>
      <c r="M45" s="72"/>
      <c r="N45" s="73"/>
      <c r="O45" s="79" t="s">
        <v>257</v>
      </c>
      <c r="P45" s="81">
        <v>43758.03207175926</v>
      </c>
      <c r="Q45" s="79" t="s">
        <v>272</v>
      </c>
      <c r="R45" s="79"/>
      <c r="S45" s="79"/>
      <c r="T45" s="79" t="s">
        <v>338</v>
      </c>
      <c r="U45" s="79"/>
      <c r="V45" s="83" t="s">
        <v>376</v>
      </c>
      <c r="W45" s="81">
        <v>43758.03207175926</v>
      </c>
      <c r="X45" s="85">
        <v>43758</v>
      </c>
      <c r="Y45" s="87" t="s">
        <v>396</v>
      </c>
      <c r="Z45" s="83" t="s">
        <v>476</v>
      </c>
      <c r="AA45" s="79"/>
      <c r="AB45" s="79"/>
      <c r="AC45" s="87" t="s">
        <v>556</v>
      </c>
      <c r="AD45" s="79"/>
      <c r="AE45" s="79" t="b">
        <v>0</v>
      </c>
      <c r="AF45" s="79">
        <v>0</v>
      </c>
      <c r="AG45" s="87" t="s">
        <v>623</v>
      </c>
      <c r="AH45" s="79" t="b">
        <v>1</v>
      </c>
      <c r="AI45" s="79" t="s">
        <v>627</v>
      </c>
      <c r="AJ45" s="79"/>
      <c r="AK45" s="87" t="s">
        <v>630</v>
      </c>
      <c r="AL45" s="79" t="b">
        <v>0</v>
      </c>
      <c r="AM45" s="79">
        <v>4</v>
      </c>
      <c r="AN45" s="87" t="s">
        <v>560</v>
      </c>
      <c r="AO45" s="79" t="s">
        <v>636</v>
      </c>
      <c r="AP45" s="79" t="b">
        <v>0</v>
      </c>
      <c r="AQ45" s="87" t="s">
        <v>560</v>
      </c>
      <c r="AR45" s="79" t="s">
        <v>196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5" t="s">
        <v>243</v>
      </c>
      <c r="B46" s="65" t="s">
        <v>256</v>
      </c>
      <c r="C46" s="66" t="s">
        <v>1237</v>
      </c>
      <c r="D46" s="67">
        <v>3.0020091848450057</v>
      </c>
      <c r="E46" s="66" t="s">
        <v>136</v>
      </c>
      <c r="F46" s="69">
        <v>31.993259009592947</v>
      </c>
      <c r="G46" s="66"/>
      <c r="H46" s="70"/>
      <c r="I46" s="71"/>
      <c r="J46" s="71"/>
      <c r="K46" s="34" t="s">
        <v>65</v>
      </c>
      <c r="L46" s="72">
        <v>46</v>
      </c>
      <c r="M46" s="72"/>
      <c r="N46" s="73"/>
      <c r="O46" s="79" t="s">
        <v>259</v>
      </c>
      <c r="P46" s="81">
        <v>43758.03207175926</v>
      </c>
      <c r="Q46" s="79" t="s">
        <v>272</v>
      </c>
      <c r="R46" s="79"/>
      <c r="S46" s="79"/>
      <c r="T46" s="79" t="s">
        <v>338</v>
      </c>
      <c r="U46" s="79"/>
      <c r="V46" s="83" t="s">
        <v>376</v>
      </c>
      <c r="W46" s="81">
        <v>43758.03207175926</v>
      </c>
      <c r="X46" s="85">
        <v>43758</v>
      </c>
      <c r="Y46" s="87" t="s">
        <v>396</v>
      </c>
      <c r="Z46" s="83" t="s">
        <v>476</v>
      </c>
      <c r="AA46" s="79"/>
      <c r="AB46" s="79"/>
      <c r="AC46" s="87" t="s">
        <v>556</v>
      </c>
      <c r="AD46" s="79"/>
      <c r="AE46" s="79" t="b">
        <v>0</v>
      </c>
      <c r="AF46" s="79">
        <v>0</v>
      </c>
      <c r="AG46" s="87" t="s">
        <v>623</v>
      </c>
      <c r="AH46" s="79" t="b">
        <v>1</v>
      </c>
      <c r="AI46" s="79" t="s">
        <v>627</v>
      </c>
      <c r="AJ46" s="79"/>
      <c r="AK46" s="87" t="s">
        <v>630</v>
      </c>
      <c r="AL46" s="79" t="b">
        <v>0</v>
      </c>
      <c r="AM46" s="79">
        <v>4</v>
      </c>
      <c r="AN46" s="87" t="s">
        <v>560</v>
      </c>
      <c r="AO46" s="79" t="s">
        <v>636</v>
      </c>
      <c r="AP46" s="79" t="b">
        <v>0</v>
      </c>
      <c r="AQ46" s="87" t="s">
        <v>560</v>
      </c>
      <c r="AR46" s="79" t="s">
        <v>196</v>
      </c>
      <c r="AS46" s="79">
        <v>0</v>
      </c>
      <c r="AT46" s="79">
        <v>0</v>
      </c>
      <c r="AU46" s="79"/>
      <c r="AV46" s="79"/>
      <c r="AW46" s="79"/>
      <c r="AX46" s="79"/>
      <c r="AY46" s="79"/>
      <c r="AZ46" s="79"/>
      <c r="BA46" s="79"/>
      <c r="BB46" s="79"/>
      <c r="BC46">
        <v>8</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5" t="s">
        <v>243</v>
      </c>
      <c r="B47" s="65" t="s">
        <v>248</v>
      </c>
      <c r="C47" s="66" t="s">
        <v>1237</v>
      </c>
      <c r="D47" s="67">
        <v>3.0020091848450057</v>
      </c>
      <c r="E47" s="66" t="s">
        <v>136</v>
      </c>
      <c r="F47" s="69">
        <v>31.993259009592947</v>
      </c>
      <c r="G47" s="66"/>
      <c r="H47" s="70"/>
      <c r="I47" s="71"/>
      <c r="J47" s="71"/>
      <c r="K47" s="34" t="s">
        <v>65</v>
      </c>
      <c r="L47" s="72">
        <v>47</v>
      </c>
      <c r="M47" s="72"/>
      <c r="N47" s="73"/>
      <c r="O47" s="79" t="s">
        <v>259</v>
      </c>
      <c r="P47" s="81">
        <v>43758.03207175926</v>
      </c>
      <c r="Q47" s="79" t="s">
        <v>272</v>
      </c>
      <c r="R47" s="79"/>
      <c r="S47" s="79"/>
      <c r="T47" s="79" t="s">
        <v>338</v>
      </c>
      <c r="U47" s="79"/>
      <c r="V47" s="83" t="s">
        <v>376</v>
      </c>
      <c r="W47" s="81">
        <v>43758.03207175926</v>
      </c>
      <c r="X47" s="85">
        <v>43758</v>
      </c>
      <c r="Y47" s="87" t="s">
        <v>396</v>
      </c>
      <c r="Z47" s="83" t="s">
        <v>476</v>
      </c>
      <c r="AA47" s="79"/>
      <c r="AB47" s="79"/>
      <c r="AC47" s="87" t="s">
        <v>556</v>
      </c>
      <c r="AD47" s="79"/>
      <c r="AE47" s="79" t="b">
        <v>0</v>
      </c>
      <c r="AF47" s="79">
        <v>0</v>
      </c>
      <c r="AG47" s="87" t="s">
        <v>623</v>
      </c>
      <c r="AH47" s="79" t="b">
        <v>1</v>
      </c>
      <c r="AI47" s="79" t="s">
        <v>627</v>
      </c>
      <c r="AJ47" s="79"/>
      <c r="AK47" s="87" t="s">
        <v>630</v>
      </c>
      <c r="AL47" s="79" t="b">
        <v>0</v>
      </c>
      <c r="AM47" s="79">
        <v>4</v>
      </c>
      <c r="AN47" s="87" t="s">
        <v>560</v>
      </c>
      <c r="AO47" s="79" t="s">
        <v>636</v>
      </c>
      <c r="AP47" s="79" t="b">
        <v>0</v>
      </c>
      <c r="AQ47" s="87" t="s">
        <v>560</v>
      </c>
      <c r="AR47" s="79" t="s">
        <v>196</v>
      </c>
      <c r="AS47" s="79">
        <v>0</v>
      </c>
      <c r="AT47" s="79">
        <v>0</v>
      </c>
      <c r="AU47" s="79"/>
      <c r="AV47" s="79"/>
      <c r="AW47" s="79"/>
      <c r="AX47" s="79"/>
      <c r="AY47" s="79"/>
      <c r="AZ47" s="79"/>
      <c r="BA47" s="79"/>
      <c r="BB47" s="79"/>
      <c r="BC47">
        <v>8</v>
      </c>
      <c r="BD47" s="78" t="str">
        <f>REPLACE(INDEX(GroupVertices[Group],MATCH(Edges[[#This Row],[Vertex 1]],GroupVertices[Vertex],0)),1,1,"")</f>
        <v>2</v>
      </c>
      <c r="BE47" s="78" t="str">
        <f>REPLACE(INDEX(GroupVertices[Group],MATCH(Edges[[#This Row],[Vertex 2]],GroupVertices[Vertex],0)),1,1,"")</f>
        <v>1</v>
      </c>
      <c r="BF47" s="48"/>
      <c r="BG47" s="49"/>
      <c r="BH47" s="48"/>
      <c r="BI47" s="49"/>
      <c r="BJ47" s="48"/>
      <c r="BK47" s="49"/>
      <c r="BL47" s="48"/>
      <c r="BM47" s="49"/>
      <c r="BN47" s="48"/>
    </row>
    <row r="48" spans="1:66" ht="15">
      <c r="A48" s="65" t="s">
        <v>243</v>
      </c>
      <c r="B48" s="65" t="s">
        <v>247</v>
      </c>
      <c r="C48" s="66" t="s">
        <v>1237</v>
      </c>
      <c r="D48" s="67">
        <v>3.0020091848450057</v>
      </c>
      <c r="E48" s="66" t="s">
        <v>136</v>
      </c>
      <c r="F48" s="69">
        <v>31.993259009592947</v>
      </c>
      <c r="G48" s="66"/>
      <c r="H48" s="70"/>
      <c r="I48" s="71"/>
      <c r="J48" s="71"/>
      <c r="K48" s="34" t="s">
        <v>65</v>
      </c>
      <c r="L48" s="72">
        <v>48</v>
      </c>
      <c r="M48" s="72"/>
      <c r="N48" s="73"/>
      <c r="O48" s="79" t="s">
        <v>259</v>
      </c>
      <c r="P48" s="81">
        <v>43758.03207175926</v>
      </c>
      <c r="Q48" s="79" t="s">
        <v>272</v>
      </c>
      <c r="R48" s="79"/>
      <c r="S48" s="79"/>
      <c r="T48" s="79" t="s">
        <v>338</v>
      </c>
      <c r="U48" s="79"/>
      <c r="V48" s="83" t="s">
        <v>376</v>
      </c>
      <c r="W48" s="81">
        <v>43758.03207175926</v>
      </c>
      <c r="X48" s="85">
        <v>43758</v>
      </c>
      <c r="Y48" s="87" t="s">
        <v>396</v>
      </c>
      <c r="Z48" s="83" t="s">
        <v>476</v>
      </c>
      <c r="AA48" s="79"/>
      <c r="AB48" s="79"/>
      <c r="AC48" s="87" t="s">
        <v>556</v>
      </c>
      <c r="AD48" s="79"/>
      <c r="AE48" s="79" t="b">
        <v>0</v>
      </c>
      <c r="AF48" s="79">
        <v>0</v>
      </c>
      <c r="AG48" s="87" t="s">
        <v>623</v>
      </c>
      <c r="AH48" s="79" t="b">
        <v>1</v>
      </c>
      <c r="AI48" s="79" t="s">
        <v>627</v>
      </c>
      <c r="AJ48" s="79"/>
      <c r="AK48" s="87" t="s">
        <v>630</v>
      </c>
      <c r="AL48" s="79" t="b">
        <v>0</v>
      </c>
      <c r="AM48" s="79">
        <v>4</v>
      </c>
      <c r="AN48" s="87" t="s">
        <v>560</v>
      </c>
      <c r="AO48" s="79" t="s">
        <v>636</v>
      </c>
      <c r="AP48" s="79" t="b">
        <v>0</v>
      </c>
      <c r="AQ48" s="87" t="s">
        <v>560</v>
      </c>
      <c r="AR48" s="79" t="s">
        <v>196</v>
      </c>
      <c r="AS48" s="79">
        <v>0</v>
      </c>
      <c r="AT48" s="79">
        <v>0</v>
      </c>
      <c r="AU48" s="79"/>
      <c r="AV48" s="79"/>
      <c r="AW48" s="79"/>
      <c r="AX48" s="79"/>
      <c r="AY48" s="79"/>
      <c r="AZ48" s="79"/>
      <c r="BA48" s="79"/>
      <c r="BB48" s="79"/>
      <c r="BC48">
        <v>8</v>
      </c>
      <c r="BD48" s="78" t="str">
        <f>REPLACE(INDEX(GroupVertices[Group],MATCH(Edges[[#This Row],[Vertex 1]],GroupVertices[Vertex],0)),1,1,"")</f>
        <v>2</v>
      </c>
      <c r="BE48" s="78" t="str">
        <f>REPLACE(INDEX(GroupVertices[Group],MATCH(Edges[[#This Row],[Vertex 2]],GroupVertices[Vertex],0)),1,1,"")</f>
        <v>2</v>
      </c>
      <c r="BF48" s="48">
        <v>1</v>
      </c>
      <c r="BG48" s="49">
        <v>6.25</v>
      </c>
      <c r="BH48" s="48">
        <v>0</v>
      </c>
      <c r="BI48" s="49">
        <v>0</v>
      </c>
      <c r="BJ48" s="48">
        <v>0</v>
      </c>
      <c r="BK48" s="49">
        <v>0</v>
      </c>
      <c r="BL48" s="48">
        <v>15</v>
      </c>
      <c r="BM48" s="49">
        <v>93.75</v>
      </c>
      <c r="BN48" s="48">
        <v>16</v>
      </c>
    </row>
    <row r="49" spans="1:66" ht="15">
      <c r="A49" s="65" t="s">
        <v>243</v>
      </c>
      <c r="B49" s="65" t="s">
        <v>256</v>
      </c>
      <c r="C49" s="66" t="s">
        <v>1237</v>
      </c>
      <c r="D49" s="67">
        <v>3.0020091848450057</v>
      </c>
      <c r="E49" s="66" t="s">
        <v>136</v>
      </c>
      <c r="F49" s="69">
        <v>31.993259009592947</v>
      </c>
      <c r="G49" s="66"/>
      <c r="H49" s="70"/>
      <c r="I49" s="71"/>
      <c r="J49" s="71"/>
      <c r="K49" s="34" t="s">
        <v>65</v>
      </c>
      <c r="L49" s="72">
        <v>49</v>
      </c>
      <c r="M49" s="72"/>
      <c r="N49" s="73"/>
      <c r="O49" s="79" t="s">
        <v>259</v>
      </c>
      <c r="P49" s="81">
        <v>43758.03273148148</v>
      </c>
      <c r="Q49" s="79" t="s">
        <v>273</v>
      </c>
      <c r="R49" s="79"/>
      <c r="S49" s="79"/>
      <c r="T49" s="79"/>
      <c r="U49" s="79"/>
      <c r="V49" s="83" t="s">
        <v>376</v>
      </c>
      <c r="W49" s="81">
        <v>43758.03273148148</v>
      </c>
      <c r="X49" s="85">
        <v>43758</v>
      </c>
      <c r="Y49" s="87" t="s">
        <v>397</v>
      </c>
      <c r="Z49" s="83" t="s">
        <v>477</v>
      </c>
      <c r="AA49" s="79"/>
      <c r="AB49" s="79"/>
      <c r="AC49" s="87" t="s">
        <v>557</v>
      </c>
      <c r="AD49" s="87" t="s">
        <v>560</v>
      </c>
      <c r="AE49" s="79" t="b">
        <v>0</v>
      </c>
      <c r="AF49" s="79">
        <v>2</v>
      </c>
      <c r="AG49" s="87" t="s">
        <v>626</v>
      </c>
      <c r="AH49" s="79" t="b">
        <v>0</v>
      </c>
      <c r="AI49" s="79" t="s">
        <v>627</v>
      </c>
      <c r="AJ49" s="79"/>
      <c r="AK49" s="87" t="s">
        <v>623</v>
      </c>
      <c r="AL49" s="79" t="b">
        <v>0</v>
      </c>
      <c r="AM49" s="79">
        <v>1</v>
      </c>
      <c r="AN49" s="87" t="s">
        <v>623</v>
      </c>
      <c r="AO49" s="79" t="s">
        <v>636</v>
      </c>
      <c r="AP49" s="79" t="b">
        <v>0</v>
      </c>
      <c r="AQ49" s="87" t="s">
        <v>560</v>
      </c>
      <c r="AR49" s="79" t="s">
        <v>196</v>
      </c>
      <c r="AS49" s="79">
        <v>0</v>
      </c>
      <c r="AT49" s="79">
        <v>0</v>
      </c>
      <c r="AU49" s="79"/>
      <c r="AV49" s="79"/>
      <c r="AW49" s="79"/>
      <c r="AX49" s="79"/>
      <c r="AY49" s="79"/>
      <c r="AZ49" s="79"/>
      <c r="BA49" s="79"/>
      <c r="BB49" s="79"/>
      <c r="BC49">
        <v>8</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5" t="s">
        <v>243</v>
      </c>
      <c r="B50" s="65" t="s">
        <v>248</v>
      </c>
      <c r="C50" s="66" t="s">
        <v>1237</v>
      </c>
      <c r="D50" s="67">
        <v>3.0020091848450057</v>
      </c>
      <c r="E50" s="66" t="s">
        <v>136</v>
      </c>
      <c r="F50" s="69">
        <v>31.993259009592947</v>
      </c>
      <c r="G50" s="66"/>
      <c r="H50" s="70"/>
      <c r="I50" s="71"/>
      <c r="J50" s="71"/>
      <c r="K50" s="34" t="s">
        <v>65</v>
      </c>
      <c r="L50" s="72">
        <v>50</v>
      </c>
      <c r="M50" s="72"/>
      <c r="N50" s="73"/>
      <c r="O50" s="79" t="s">
        <v>259</v>
      </c>
      <c r="P50" s="81">
        <v>43758.03273148148</v>
      </c>
      <c r="Q50" s="79" t="s">
        <v>273</v>
      </c>
      <c r="R50" s="79"/>
      <c r="S50" s="79"/>
      <c r="T50" s="79"/>
      <c r="U50" s="79"/>
      <c r="V50" s="83" t="s">
        <v>376</v>
      </c>
      <c r="W50" s="81">
        <v>43758.03273148148</v>
      </c>
      <c r="X50" s="85">
        <v>43758</v>
      </c>
      <c r="Y50" s="87" t="s">
        <v>397</v>
      </c>
      <c r="Z50" s="83" t="s">
        <v>477</v>
      </c>
      <c r="AA50" s="79"/>
      <c r="AB50" s="79"/>
      <c r="AC50" s="87" t="s">
        <v>557</v>
      </c>
      <c r="AD50" s="87" t="s">
        <v>560</v>
      </c>
      <c r="AE50" s="79" t="b">
        <v>0</v>
      </c>
      <c r="AF50" s="79">
        <v>2</v>
      </c>
      <c r="AG50" s="87" t="s">
        <v>626</v>
      </c>
      <c r="AH50" s="79" t="b">
        <v>0</v>
      </c>
      <c r="AI50" s="79" t="s">
        <v>627</v>
      </c>
      <c r="AJ50" s="79"/>
      <c r="AK50" s="87" t="s">
        <v>623</v>
      </c>
      <c r="AL50" s="79" t="b">
        <v>0</v>
      </c>
      <c r="AM50" s="79">
        <v>1</v>
      </c>
      <c r="AN50" s="87" t="s">
        <v>623</v>
      </c>
      <c r="AO50" s="79" t="s">
        <v>636</v>
      </c>
      <c r="AP50" s="79" t="b">
        <v>0</v>
      </c>
      <c r="AQ50" s="87" t="s">
        <v>560</v>
      </c>
      <c r="AR50" s="79" t="s">
        <v>196</v>
      </c>
      <c r="AS50" s="79">
        <v>0</v>
      </c>
      <c r="AT50" s="79">
        <v>0</v>
      </c>
      <c r="AU50" s="79"/>
      <c r="AV50" s="79"/>
      <c r="AW50" s="79"/>
      <c r="AX50" s="79"/>
      <c r="AY50" s="79"/>
      <c r="AZ50" s="79"/>
      <c r="BA50" s="79"/>
      <c r="BB50" s="79"/>
      <c r="BC50">
        <v>8</v>
      </c>
      <c r="BD50" s="78" t="str">
        <f>REPLACE(INDEX(GroupVertices[Group],MATCH(Edges[[#This Row],[Vertex 1]],GroupVertices[Vertex],0)),1,1,"")</f>
        <v>2</v>
      </c>
      <c r="BE50" s="78" t="str">
        <f>REPLACE(INDEX(GroupVertices[Group],MATCH(Edges[[#This Row],[Vertex 2]],GroupVertices[Vertex],0)),1,1,"")</f>
        <v>1</v>
      </c>
      <c r="BF50" s="48"/>
      <c r="BG50" s="49"/>
      <c r="BH50" s="48"/>
      <c r="BI50" s="49"/>
      <c r="BJ50" s="48"/>
      <c r="BK50" s="49"/>
      <c r="BL50" s="48"/>
      <c r="BM50" s="49"/>
      <c r="BN50" s="48"/>
    </row>
    <row r="51" spans="1:66" ht="15">
      <c r="A51" s="65" t="s">
        <v>243</v>
      </c>
      <c r="B51" s="65" t="s">
        <v>247</v>
      </c>
      <c r="C51" s="66" t="s">
        <v>1237</v>
      </c>
      <c r="D51" s="67">
        <v>3.0020091848450057</v>
      </c>
      <c r="E51" s="66" t="s">
        <v>136</v>
      </c>
      <c r="F51" s="69">
        <v>31.993259009592947</v>
      </c>
      <c r="G51" s="66"/>
      <c r="H51" s="70"/>
      <c r="I51" s="71"/>
      <c r="J51" s="71"/>
      <c r="K51" s="34" t="s">
        <v>65</v>
      </c>
      <c r="L51" s="72">
        <v>51</v>
      </c>
      <c r="M51" s="72"/>
      <c r="N51" s="73"/>
      <c r="O51" s="79" t="s">
        <v>259</v>
      </c>
      <c r="P51" s="81">
        <v>43758.03273148148</v>
      </c>
      <c r="Q51" s="79" t="s">
        <v>273</v>
      </c>
      <c r="R51" s="79"/>
      <c r="S51" s="79"/>
      <c r="T51" s="79"/>
      <c r="U51" s="79"/>
      <c r="V51" s="83" t="s">
        <v>376</v>
      </c>
      <c r="W51" s="81">
        <v>43758.03273148148</v>
      </c>
      <c r="X51" s="85">
        <v>43758</v>
      </c>
      <c r="Y51" s="87" t="s">
        <v>397</v>
      </c>
      <c r="Z51" s="83" t="s">
        <v>477</v>
      </c>
      <c r="AA51" s="79"/>
      <c r="AB51" s="79"/>
      <c r="AC51" s="87" t="s">
        <v>557</v>
      </c>
      <c r="AD51" s="87" t="s">
        <v>560</v>
      </c>
      <c r="AE51" s="79" t="b">
        <v>0</v>
      </c>
      <c r="AF51" s="79">
        <v>2</v>
      </c>
      <c r="AG51" s="87" t="s">
        <v>626</v>
      </c>
      <c r="AH51" s="79" t="b">
        <v>0</v>
      </c>
      <c r="AI51" s="79" t="s">
        <v>627</v>
      </c>
      <c r="AJ51" s="79"/>
      <c r="AK51" s="87" t="s">
        <v>623</v>
      </c>
      <c r="AL51" s="79" t="b">
        <v>0</v>
      </c>
      <c r="AM51" s="79">
        <v>1</v>
      </c>
      <c r="AN51" s="87" t="s">
        <v>623</v>
      </c>
      <c r="AO51" s="79" t="s">
        <v>636</v>
      </c>
      <c r="AP51" s="79" t="b">
        <v>0</v>
      </c>
      <c r="AQ51" s="87" t="s">
        <v>560</v>
      </c>
      <c r="AR51" s="79" t="s">
        <v>196</v>
      </c>
      <c r="AS51" s="79">
        <v>0</v>
      </c>
      <c r="AT51" s="79">
        <v>0</v>
      </c>
      <c r="AU51" s="79"/>
      <c r="AV51" s="79"/>
      <c r="AW51" s="79"/>
      <c r="AX51" s="79"/>
      <c r="AY51" s="79"/>
      <c r="AZ51" s="79"/>
      <c r="BA51" s="79"/>
      <c r="BB51" s="79"/>
      <c r="BC51">
        <v>8</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5" t="s">
        <v>243</v>
      </c>
      <c r="B52" s="65" t="s">
        <v>245</v>
      </c>
      <c r="C52" s="66" t="s">
        <v>1237</v>
      </c>
      <c r="D52" s="67">
        <v>3</v>
      </c>
      <c r="E52" s="66" t="s">
        <v>132</v>
      </c>
      <c r="F52" s="69">
        <v>32</v>
      </c>
      <c r="G52" s="66"/>
      <c r="H52" s="70"/>
      <c r="I52" s="71"/>
      <c r="J52" s="71"/>
      <c r="K52" s="34" t="s">
        <v>65</v>
      </c>
      <c r="L52" s="72">
        <v>52</v>
      </c>
      <c r="M52" s="72"/>
      <c r="N52" s="73"/>
      <c r="O52" s="79" t="s">
        <v>259</v>
      </c>
      <c r="P52" s="81">
        <v>43758.03273148148</v>
      </c>
      <c r="Q52" s="79" t="s">
        <v>273</v>
      </c>
      <c r="R52" s="79"/>
      <c r="S52" s="79"/>
      <c r="T52" s="79"/>
      <c r="U52" s="79"/>
      <c r="V52" s="83" t="s">
        <v>376</v>
      </c>
      <c r="W52" s="81">
        <v>43758.03273148148</v>
      </c>
      <c r="X52" s="85">
        <v>43758</v>
      </c>
      <c r="Y52" s="87" t="s">
        <v>397</v>
      </c>
      <c r="Z52" s="83" t="s">
        <v>477</v>
      </c>
      <c r="AA52" s="79"/>
      <c r="AB52" s="79"/>
      <c r="AC52" s="87" t="s">
        <v>557</v>
      </c>
      <c r="AD52" s="87" t="s">
        <v>560</v>
      </c>
      <c r="AE52" s="79" t="b">
        <v>0</v>
      </c>
      <c r="AF52" s="79">
        <v>2</v>
      </c>
      <c r="AG52" s="87" t="s">
        <v>626</v>
      </c>
      <c r="AH52" s="79" t="b">
        <v>0</v>
      </c>
      <c r="AI52" s="79" t="s">
        <v>627</v>
      </c>
      <c r="AJ52" s="79"/>
      <c r="AK52" s="87" t="s">
        <v>623</v>
      </c>
      <c r="AL52" s="79" t="b">
        <v>0</v>
      </c>
      <c r="AM52" s="79">
        <v>1</v>
      </c>
      <c r="AN52" s="87" t="s">
        <v>623</v>
      </c>
      <c r="AO52" s="79" t="s">
        <v>636</v>
      </c>
      <c r="AP52" s="79" t="b">
        <v>0</v>
      </c>
      <c r="AQ52" s="87" t="s">
        <v>560</v>
      </c>
      <c r="AR52" s="79" t="s">
        <v>196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3</v>
      </c>
      <c r="BG52" s="49">
        <v>15</v>
      </c>
      <c r="BH52" s="48">
        <v>0</v>
      </c>
      <c r="BI52" s="49">
        <v>0</v>
      </c>
      <c r="BJ52" s="48">
        <v>0</v>
      </c>
      <c r="BK52" s="49">
        <v>0</v>
      </c>
      <c r="BL52" s="48">
        <v>17</v>
      </c>
      <c r="BM52" s="49">
        <v>85</v>
      </c>
      <c r="BN52" s="48">
        <v>20</v>
      </c>
    </row>
    <row r="53" spans="1:66" ht="15">
      <c r="A53" s="65" t="s">
        <v>243</v>
      </c>
      <c r="B53" s="65" t="s">
        <v>246</v>
      </c>
      <c r="C53" s="66" t="s">
        <v>1237</v>
      </c>
      <c r="D53" s="67">
        <v>3</v>
      </c>
      <c r="E53" s="66" t="s">
        <v>132</v>
      </c>
      <c r="F53" s="69">
        <v>32</v>
      </c>
      <c r="G53" s="66"/>
      <c r="H53" s="70"/>
      <c r="I53" s="71"/>
      <c r="J53" s="71"/>
      <c r="K53" s="34" t="s">
        <v>65</v>
      </c>
      <c r="L53" s="72">
        <v>53</v>
      </c>
      <c r="M53" s="72"/>
      <c r="N53" s="73"/>
      <c r="O53" s="79" t="s">
        <v>258</v>
      </c>
      <c r="P53" s="81">
        <v>43758.03273148148</v>
      </c>
      <c r="Q53" s="79" t="s">
        <v>273</v>
      </c>
      <c r="R53" s="79"/>
      <c r="S53" s="79"/>
      <c r="T53" s="79"/>
      <c r="U53" s="79"/>
      <c r="V53" s="83" t="s">
        <v>376</v>
      </c>
      <c r="W53" s="81">
        <v>43758.03273148148</v>
      </c>
      <c r="X53" s="85">
        <v>43758</v>
      </c>
      <c r="Y53" s="87" t="s">
        <v>397</v>
      </c>
      <c r="Z53" s="83" t="s">
        <v>477</v>
      </c>
      <c r="AA53" s="79"/>
      <c r="AB53" s="79"/>
      <c r="AC53" s="87" t="s">
        <v>557</v>
      </c>
      <c r="AD53" s="87" t="s">
        <v>560</v>
      </c>
      <c r="AE53" s="79" t="b">
        <v>0</v>
      </c>
      <c r="AF53" s="79">
        <v>2</v>
      </c>
      <c r="AG53" s="87" t="s">
        <v>626</v>
      </c>
      <c r="AH53" s="79" t="b">
        <v>0</v>
      </c>
      <c r="AI53" s="79" t="s">
        <v>627</v>
      </c>
      <c r="AJ53" s="79"/>
      <c r="AK53" s="87" t="s">
        <v>623</v>
      </c>
      <c r="AL53" s="79" t="b">
        <v>0</v>
      </c>
      <c r="AM53" s="79">
        <v>1</v>
      </c>
      <c r="AN53" s="87" t="s">
        <v>623</v>
      </c>
      <c r="AO53" s="79" t="s">
        <v>636</v>
      </c>
      <c r="AP53" s="79" t="b">
        <v>0</v>
      </c>
      <c r="AQ53" s="87" t="s">
        <v>560</v>
      </c>
      <c r="AR53" s="79" t="s">
        <v>196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5" t="s">
        <v>244</v>
      </c>
      <c r="B54" s="65" t="s">
        <v>243</v>
      </c>
      <c r="C54" s="66" t="s">
        <v>1237</v>
      </c>
      <c r="D54" s="67">
        <v>3</v>
      </c>
      <c r="E54" s="66" t="s">
        <v>132</v>
      </c>
      <c r="F54" s="69">
        <v>32</v>
      </c>
      <c r="G54" s="66"/>
      <c r="H54" s="70"/>
      <c r="I54" s="71"/>
      <c r="J54" s="71"/>
      <c r="K54" s="34" t="s">
        <v>65</v>
      </c>
      <c r="L54" s="72">
        <v>54</v>
      </c>
      <c r="M54" s="72"/>
      <c r="N54" s="73"/>
      <c r="O54" s="79" t="s">
        <v>257</v>
      </c>
      <c r="P54" s="81">
        <v>43758.033009259256</v>
      </c>
      <c r="Q54" s="79" t="s">
        <v>273</v>
      </c>
      <c r="R54" s="79"/>
      <c r="S54" s="79"/>
      <c r="T54" s="79"/>
      <c r="U54" s="79"/>
      <c r="V54" s="83" t="s">
        <v>377</v>
      </c>
      <c r="W54" s="81">
        <v>43758.033009259256</v>
      </c>
      <c r="X54" s="85">
        <v>43758</v>
      </c>
      <c r="Y54" s="87" t="s">
        <v>398</v>
      </c>
      <c r="Z54" s="83" t="s">
        <v>478</v>
      </c>
      <c r="AA54" s="79"/>
      <c r="AB54" s="79"/>
      <c r="AC54" s="87" t="s">
        <v>558</v>
      </c>
      <c r="AD54" s="79"/>
      <c r="AE54" s="79" t="b">
        <v>0</v>
      </c>
      <c r="AF54" s="79">
        <v>0</v>
      </c>
      <c r="AG54" s="87" t="s">
        <v>623</v>
      </c>
      <c r="AH54" s="79" t="b">
        <v>0</v>
      </c>
      <c r="AI54" s="79" t="s">
        <v>627</v>
      </c>
      <c r="AJ54" s="79"/>
      <c r="AK54" s="87" t="s">
        <v>623</v>
      </c>
      <c r="AL54" s="79" t="b">
        <v>0</v>
      </c>
      <c r="AM54" s="79">
        <v>1</v>
      </c>
      <c r="AN54" s="87" t="s">
        <v>557</v>
      </c>
      <c r="AO54" s="79" t="s">
        <v>636</v>
      </c>
      <c r="AP54" s="79" t="b">
        <v>0</v>
      </c>
      <c r="AQ54" s="87" t="s">
        <v>557</v>
      </c>
      <c r="AR54" s="79" t="s">
        <v>196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5" t="s">
        <v>245</v>
      </c>
      <c r="B55" s="65" t="s">
        <v>256</v>
      </c>
      <c r="C55" s="66" t="s">
        <v>1237</v>
      </c>
      <c r="D55" s="67">
        <v>3</v>
      </c>
      <c r="E55" s="66" t="s">
        <v>132</v>
      </c>
      <c r="F55" s="69">
        <v>32</v>
      </c>
      <c r="G55" s="66"/>
      <c r="H55" s="70"/>
      <c r="I55" s="71"/>
      <c r="J55" s="71"/>
      <c r="K55" s="34" t="s">
        <v>65</v>
      </c>
      <c r="L55" s="72">
        <v>55</v>
      </c>
      <c r="M55" s="72"/>
      <c r="N55" s="73"/>
      <c r="O55" s="79" t="s">
        <v>259</v>
      </c>
      <c r="P55" s="81">
        <v>43758.02516203704</v>
      </c>
      <c r="Q55" s="79" t="s">
        <v>272</v>
      </c>
      <c r="R55" s="79"/>
      <c r="S55" s="79"/>
      <c r="T55" s="79" t="s">
        <v>338</v>
      </c>
      <c r="U55" s="79"/>
      <c r="V55" s="83" t="s">
        <v>378</v>
      </c>
      <c r="W55" s="81">
        <v>43758.02516203704</v>
      </c>
      <c r="X55" s="85">
        <v>43758</v>
      </c>
      <c r="Y55" s="87" t="s">
        <v>399</v>
      </c>
      <c r="Z55" s="83" t="s">
        <v>479</v>
      </c>
      <c r="AA55" s="79"/>
      <c r="AB55" s="79"/>
      <c r="AC55" s="87" t="s">
        <v>559</v>
      </c>
      <c r="AD55" s="79"/>
      <c r="AE55" s="79" t="b">
        <v>0</v>
      </c>
      <c r="AF55" s="79">
        <v>0</v>
      </c>
      <c r="AG55" s="87" t="s">
        <v>623</v>
      </c>
      <c r="AH55" s="79" t="b">
        <v>1</v>
      </c>
      <c r="AI55" s="79" t="s">
        <v>627</v>
      </c>
      <c r="AJ55" s="79"/>
      <c r="AK55" s="87" t="s">
        <v>630</v>
      </c>
      <c r="AL55" s="79" t="b">
        <v>0</v>
      </c>
      <c r="AM55" s="79">
        <v>4</v>
      </c>
      <c r="AN55" s="87" t="s">
        <v>560</v>
      </c>
      <c r="AO55" s="79" t="s">
        <v>631</v>
      </c>
      <c r="AP55" s="79" t="b">
        <v>0</v>
      </c>
      <c r="AQ55" s="87" t="s">
        <v>560</v>
      </c>
      <c r="AR55" s="79"/>
      <c r="AS55" s="79">
        <v>1</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5" t="s">
        <v>246</v>
      </c>
      <c r="B56" s="65" t="s">
        <v>256</v>
      </c>
      <c r="C56" s="66" t="s">
        <v>1237</v>
      </c>
      <c r="D56" s="67">
        <v>3</v>
      </c>
      <c r="E56" s="66" t="s">
        <v>132</v>
      </c>
      <c r="F56" s="69">
        <v>32</v>
      </c>
      <c r="G56" s="66"/>
      <c r="H56" s="70"/>
      <c r="I56" s="71"/>
      <c r="J56" s="71"/>
      <c r="K56" s="34" t="s">
        <v>65</v>
      </c>
      <c r="L56" s="72">
        <v>56</v>
      </c>
      <c r="M56" s="72"/>
      <c r="N56" s="73"/>
      <c r="O56" s="79" t="s">
        <v>259</v>
      </c>
      <c r="P56" s="81">
        <v>43757.88731481481</v>
      </c>
      <c r="Q56" s="79" t="s">
        <v>272</v>
      </c>
      <c r="R56" s="83" t="s">
        <v>307</v>
      </c>
      <c r="S56" s="79" t="s">
        <v>334</v>
      </c>
      <c r="T56" s="79" t="s">
        <v>338</v>
      </c>
      <c r="U56" s="79"/>
      <c r="V56" s="83" t="s">
        <v>379</v>
      </c>
      <c r="W56" s="81">
        <v>43757.88731481481</v>
      </c>
      <c r="X56" s="85">
        <v>43757</v>
      </c>
      <c r="Y56" s="87" t="s">
        <v>400</v>
      </c>
      <c r="Z56" s="83" t="s">
        <v>480</v>
      </c>
      <c r="AA56" s="79"/>
      <c r="AB56" s="79"/>
      <c r="AC56" s="87" t="s">
        <v>560</v>
      </c>
      <c r="AD56" s="79"/>
      <c r="AE56" s="79" t="b">
        <v>0</v>
      </c>
      <c r="AF56" s="79">
        <v>18</v>
      </c>
      <c r="AG56" s="87" t="s">
        <v>623</v>
      </c>
      <c r="AH56" s="79" t="b">
        <v>1</v>
      </c>
      <c r="AI56" s="79" t="s">
        <v>627</v>
      </c>
      <c r="AJ56" s="79"/>
      <c r="AK56" s="87" t="s">
        <v>630</v>
      </c>
      <c r="AL56" s="79" t="b">
        <v>0</v>
      </c>
      <c r="AM56" s="79">
        <v>4</v>
      </c>
      <c r="AN56" s="87" t="s">
        <v>623</v>
      </c>
      <c r="AO56" s="79" t="s">
        <v>635</v>
      </c>
      <c r="AP56" s="79" t="b">
        <v>0</v>
      </c>
      <c r="AQ56" s="87" t="s">
        <v>560</v>
      </c>
      <c r="AR56" s="79" t="s">
        <v>196</v>
      </c>
      <c r="AS56" s="79">
        <v>0</v>
      </c>
      <c r="AT56" s="79">
        <v>0</v>
      </c>
      <c r="AU56" s="79" t="s">
        <v>638</v>
      </c>
      <c r="AV56" s="79" t="s">
        <v>639</v>
      </c>
      <c r="AW56" s="79" t="s">
        <v>640</v>
      </c>
      <c r="AX56" s="79" t="s">
        <v>641</v>
      </c>
      <c r="AY56" s="79" t="s">
        <v>642</v>
      </c>
      <c r="AZ56" s="79" t="s">
        <v>643</v>
      </c>
      <c r="BA56" s="79" t="s">
        <v>644</v>
      </c>
      <c r="BB56" s="83" t="s">
        <v>645</v>
      </c>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5" t="s">
        <v>247</v>
      </c>
      <c r="B57" s="65" t="s">
        <v>256</v>
      </c>
      <c r="C57" s="66" t="s">
        <v>1237</v>
      </c>
      <c r="D57" s="67">
        <v>3</v>
      </c>
      <c r="E57" s="66" t="s">
        <v>132</v>
      </c>
      <c r="F57" s="69">
        <v>32</v>
      </c>
      <c r="G57" s="66"/>
      <c r="H57" s="70"/>
      <c r="I57" s="71"/>
      <c r="J57" s="71"/>
      <c r="K57" s="34" t="s">
        <v>65</v>
      </c>
      <c r="L57" s="72">
        <v>57</v>
      </c>
      <c r="M57" s="72"/>
      <c r="N57" s="73"/>
      <c r="O57" s="79" t="s">
        <v>259</v>
      </c>
      <c r="P57" s="81">
        <v>43757.889340277776</v>
      </c>
      <c r="Q57" s="79" t="s">
        <v>272</v>
      </c>
      <c r="R57" s="79"/>
      <c r="S57" s="79"/>
      <c r="T57" s="79" t="s">
        <v>338</v>
      </c>
      <c r="U57" s="79"/>
      <c r="V57" s="83" t="s">
        <v>380</v>
      </c>
      <c r="W57" s="81">
        <v>43757.889340277776</v>
      </c>
      <c r="X57" s="85">
        <v>43757</v>
      </c>
      <c r="Y57" s="87" t="s">
        <v>401</v>
      </c>
      <c r="Z57" s="83" t="s">
        <v>481</v>
      </c>
      <c r="AA57" s="79"/>
      <c r="AB57" s="79"/>
      <c r="AC57" s="87" t="s">
        <v>561</v>
      </c>
      <c r="AD57" s="79"/>
      <c r="AE57" s="79" t="b">
        <v>0</v>
      </c>
      <c r="AF57" s="79">
        <v>0</v>
      </c>
      <c r="AG57" s="87" t="s">
        <v>623</v>
      </c>
      <c r="AH57" s="79" t="b">
        <v>1</v>
      </c>
      <c r="AI57" s="79" t="s">
        <v>627</v>
      </c>
      <c r="AJ57" s="79"/>
      <c r="AK57" s="87" t="s">
        <v>630</v>
      </c>
      <c r="AL57" s="79" t="b">
        <v>0</v>
      </c>
      <c r="AM57" s="79">
        <v>4</v>
      </c>
      <c r="AN57" s="87" t="s">
        <v>560</v>
      </c>
      <c r="AO57" s="79" t="s">
        <v>631</v>
      </c>
      <c r="AP57" s="79" t="b">
        <v>0</v>
      </c>
      <c r="AQ57" s="87" t="s">
        <v>560</v>
      </c>
      <c r="AR57" s="79" t="s">
        <v>196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5" t="s">
        <v>244</v>
      </c>
      <c r="B58" s="65" t="s">
        <v>256</v>
      </c>
      <c r="C58" s="66" t="s">
        <v>1237</v>
      </c>
      <c r="D58" s="67">
        <v>3</v>
      </c>
      <c r="E58" s="66" t="s">
        <v>132</v>
      </c>
      <c r="F58" s="69">
        <v>32</v>
      </c>
      <c r="G58" s="66"/>
      <c r="H58" s="70"/>
      <c r="I58" s="71"/>
      <c r="J58" s="71"/>
      <c r="K58" s="34" t="s">
        <v>65</v>
      </c>
      <c r="L58" s="72">
        <v>58</v>
      </c>
      <c r="M58" s="72"/>
      <c r="N58" s="73"/>
      <c r="O58" s="79" t="s">
        <v>259</v>
      </c>
      <c r="P58" s="81">
        <v>43758.033009259256</v>
      </c>
      <c r="Q58" s="79" t="s">
        <v>273</v>
      </c>
      <c r="R58" s="79"/>
      <c r="S58" s="79"/>
      <c r="T58" s="79"/>
      <c r="U58" s="79"/>
      <c r="V58" s="83" t="s">
        <v>377</v>
      </c>
      <c r="W58" s="81">
        <v>43758.033009259256</v>
      </c>
      <c r="X58" s="85">
        <v>43758</v>
      </c>
      <c r="Y58" s="87" t="s">
        <v>398</v>
      </c>
      <c r="Z58" s="83" t="s">
        <v>478</v>
      </c>
      <c r="AA58" s="79"/>
      <c r="AB58" s="79"/>
      <c r="AC58" s="87" t="s">
        <v>558</v>
      </c>
      <c r="AD58" s="79"/>
      <c r="AE58" s="79" t="b">
        <v>0</v>
      </c>
      <c r="AF58" s="79">
        <v>0</v>
      </c>
      <c r="AG58" s="87" t="s">
        <v>623</v>
      </c>
      <c r="AH58" s="79" t="b">
        <v>0</v>
      </c>
      <c r="AI58" s="79" t="s">
        <v>627</v>
      </c>
      <c r="AJ58" s="79"/>
      <c r="AK58" s="87" t="s">
        <v>623</v>
      </c>
      <c r="AL58" s="79" t="b">
        <v>0</v>
      </c>
      <c r="AM58" s="79">
        <v>1</v>
      </c>
      <c r="AN58" s="87" t="s">
        <v>557</v>
      </c>
      <c r="AO58" s="79" t="s">
        <v>636</v>
      </c>
      <c r="AP58" s="79" t="b">
        <v>0</v>
      </c>
      <c r="AQ58" s="87" t="s">
        <v>557</v>
      </c>
      <c r="AR58" s="79" t="s">
        <v>196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5" t="s">
        <v>245</v>
      </c>
      <c r="B59" s="65" t="s">
        <v>247</v>
      </c>
      <c r="C59" s="66" t="s">
        <v>1237</v>
      </c>
      <c r="D59" s="67">
        <v>3</v>
      </c>
      <c r="E59" s="66" t="s">
        <v>132</v>
      </c>
      <c r="F59" s="69">
        <v>32</v>
      </c>
      <c r="G59" s="66"/>
      <c r="H59" s="70"/>
      <c r="I59" s="71"/>
      <c r="J59" s="71"/>
      <c r="K59" s="34" t="s">
        <v>65</v>
      </c>
      <c r="L59" s="72">
        <v>59</v>
      </c>
      <c r="M59" s="72"/>
      <c r="N59" s="73"/>
      <c r="O59" s="79" t="s">
        <v>259</v>
      </c>
      <c r="P59" s="81">
        <v>43758.02516203704</v>
      </c>
      <c r="Q59" s="79" t="s">
        <v>272</v>
      </c>
      <c r="R59" s="79"/>
      <c r="S59" s="79"/>
      <c r="T59" s="79" t="s">
        <v>338</v>
      </c>
      <c r="U59" s="79"/>
      <c r="V59" s="83" t="s">
        <v>378</v>
      </c>
      <c r="W59" s="81">
        <v>43758.02516203704</v>
      </c>
      <c r="X59" s="85">
        <v>43758</v>
      </c>
      <c r="Y59" s="87" t="s">
        <v>399</v>
      </c>
      <c r="Z59" s="83" t="s">
        <v>479</v>
      </c>
      <c r="AA59" s="79"/>
      <c r="AB59" s="79"/>
      <c r="AC59" s="87" t="s">
        <v>559</v>
      </c>
      <c r="AD59" s="79"/>
      <c r="AE59" s="79" t="b">
        <v>0</v>
      </c>
      <c r="AF59" s="79">
        <v>0</v>
      </c>
      <c r="AG59" s="87" t="s">
        <v>623</v>
      </c>
      <c r="AH59" s="79" t="b">
        <v>1</v>
      </c>
      <c r="AI59" s="79" t="s">
        <v>627</v>
      </c>
      <c r="AJ59" s="79"/>
      <c r="AK59" s="87" t="s">
        <v>630</v>
      </c>
      <c r="AL59" s="79" t="b">
        <v>0</v>
      </c>
      <c r="AM59" s="79">
        <v>4</v>
      </c>
      <c r="AN59" s="87" t="s">
        <v>560</v>
      </c>
      <c r="AO59" s="79" t="s">
        <v>631</v>
      </c>
      <c r="AP59" s="79" t="b">
        <v>0</v>
      </c>
      <c r="AQ59" s="87" t="s">
        <v>560</v>
      </c>
      <c r="AR59" s="79"/>
      <c r="AS59" s="79">
        <v>1</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5" t="s">
        <v>246</v>
      </c>
      <c r="B60" s="65" t="s">
        <v>247</v>
      </c>
      <c r="C60" s="66" t="s">
        <v>1237</v>
      </c>
      <c r="D60" s="67">
        <v>3</v>
      </c>
      <c r="E60" s="66" t="s">
        <v>132</v>
      </c>
      <c r="F60" s="69">
        <v>32</v>
      </c>
      <c r="G60" s="66"/>
      <c r="H60" s="70"/>
      <c r="I60" s="71"/>
      <c r="J60" s="71"/>
      <c r="K60" s="34" t="s">
        <v>66</v>
      </c>
      <c r="L60" s="72">
        <v>60</v>
      </c>
      <c r="M60" s="72"/>
      <c r="N60" s="73"/>
      <c r="O60" s="79" t="s">
        <v>259</v>
      </c>
      <c r="P60" s="81">
        <v>43757.88731481481</v>
      </c>
      <c r="Q60" s="79" t="s">
        <v>272</v>
      </c>
      <c r="R60" s="83" t="s">
        <v>307</v>
      </c>
      <c r="S60" s="79" t="s">
        <v>334</v>
      </c>
      <c r="T60" s="79" t="s">
        <v>338</v>
      </c>
      <c r="U60" s="79"/>
      <c r="V60" s="83" t="s">
        <v>379</v>
      </c>
      <c r="W60" s="81">
        <v>43757.88731481481</v>
      </c>
      <c r="X60" s="85">
        <v>43757</v>
      </c>
      <c r="Y60" s="87" t="s">
        <v>400</v>
      </c>
      <c r="Z60" s="83" t="s">
        <v>480</v>
      </c>
      <c r="AA60" s="79"/>
      <c r="AB60" s="79"/>
      <c r="AC60" s="87" t="s">
        <v>560</v>
      </c>
      <c r="AD60" s="79"/>
      <c r="AE60" s="79" t="b">
        <v>0</v>
      </c>
      <c r="AF60" s="79">
        <v>18</v>
      </c>
      <c r="AG60" s="87" t="s">
        <v>623</v>
      </c>
      <c r="AH60" s="79" t="b">
        <v>1</v>
      </c>
      <c r="AI60" s="79" t="s">
        <v>627</v>
      </c>
      <c r="AJ60" s="79"/>
      <c r="AK60" s="87" t="s">
        <v>630</v>
      </c>
      <c r="AL60" s="79" t="b">
        <v>0</v>
      </c>
      <c r="AM60" s="79">
        <v>4</v>
      </c>
      <c r="AN60" s="87" t="s">
        <v>623</v>
      </c>
      <c r="AO60" s="79" t="s">
        <v>635</v>
      </c>
      <c r="AP60" s="79" t="b">
        <v>0</v>
      </c>
      <c r="AQ60" s="87" t="s">
        <v>560</v>
      </c>
      <c r="AR60" s="79" t="s">
        <v>196</v>
      </c>
      <c r="AS60" s="79">
        <v>0</v>
      </c>
      <c r="AT60" s="79">
        <v>0</v>
      </c>
      <c r="AU60" s="79" t="s">
        <v>638</v>
      </c>
      <c r="AV60" s="79" t="s">
        <v>639</v>
      </c>
      <c r="AW60" s="79" t="s">
        <v>640</v>
      </c>
      <c r="AX60" s="79" t="s">
        <v>641</v>
      </c>
      <c r="AY60" s="79" t="s">
        <v>642</v>
      </c>
      <c r="AZ60" s="79" t="s">
        <v>643</v>
      </c>
      <c r="BA60" s="79" t="s">
        <v>644</v>
      </c>
      <c r="BB60" s="83" t="s">
        <v>645</v>
      </c>
      <c r="BC60">
        <v>1</v>
      </c>
      <c r="BD60" s="78" t="str">
        <f>REPLACE(INDEX(GroupVertices[Group],MATCH(Edges[[#This Row],[Vertex 1]],GroupVertices[Vertex],0)),1,1,"")</f>
        <v>2</v>
      </c>
      <c r="BE60" s="78" t="str">
        <f>REPLACE(INDEX(GroupVertices[Group],MATCH(Edges[[#This Row],[Vertex 2]],GroupVertices[Vertex],0)),1,1,"")</f>
        <v>2</v>
      </c>
      <c r="BF60" s="48">
        <v>1</v>
      </c>
      <c r="BG60" s="49">
        <v>6.25</v>
      </c>
      <c r="BH60" s="48">
        <v>0</v>
      </c>
      <c r="BI60" s="49">
        <v>0</v>
      </c>
      <c r="BJ60" s="48">
        <v>0</v>
      </c>
      <c r="BK60" s="49">
        <v>0</v>
      </c>
      <c r="BL60" s="48">
        <v>15</v>
      </c>
      <c r="BM60" s="49">
        <v>93.75</v>
      </c>
      <c r="BN60" s="48">
        <v>16</v>
      </c>
    </row>
    <row r="61" spans="1:66" ht="15">
      <c r="A61" s="65" t="s">
        <v>247</v>
      </c>
      <c r="B61" s="65" t="s">
        <v>246</v>
      </c>
      <c r="C61" s="66" t="s">
        <v>1237</v>
      </c>
      <c r="D61" s="67">
        <v>3</v>
      </c>
      <c r="E61" s="66" t="s">
        <v>132</v>
      </c>
      <c r="F61" s="69">
        <v>32</v>
      </c>
      <c r="G61" s="66"/>
      <c r="H61" s="70"/>
      <c r="I61" s="71"/>
      <c r="J61" s="71"/>
      <c r="K61" s="34" t="s">
        <v>66</v>
      </c>
      <c r="L61" s="72">
        <v>61</v>
      </c>
      <c r="M61" s="72"/>
      <c r="N61" s="73"/>
      <c r="O61" s="79" t="s">
        <v>257</v>
      </c>
      <c r="P61" s="81">
        <v>43757.889340277776</v>
      </c>
      <c r="Q61" s="79" t="s">
        <v>272</v>
      </c>
      <c r="R61" s="79"/>
      <c r="S61" s="79"/>
      <c r="T61" s="79" t="s">
        <v>338</v>
      </c>
      <c r="U61" s="79"/>
      <c r="V61" s="83" t="s">
        <v>380</v>
      </c>
      <c r="W61" s="81">
        <v>43757.889340277776</v>
      </c>
      <c r="X61" s="85">
        <v>43757</v>
      </c>
      <c r="Y61" s="87" t="s">
        <v>401</v>
      </c>
      <c r="Z61" s="83" t="s">
        <v>481</v>
      </c>
      <c r="AA61" s="79"/>
      <c r="AB61" s="79"/>
      <c r="AC61" s="87" t="s">
        <v>561</v>
      </c>
      <c r="AD61" s="79"/>
      <c r="AE61" s="79" t="b">
        <v>0</v>
      </c>
      <c r="AF61" s="79">
        <v>0</v>
      </c>
      <c r="AG61" s="87" t="s">
        <v>623</v>
      </c>
      <c r="AH61" s="79" t="b">
        <v>1</v>
      </c>
      <c r="AI61" s="79" t="s">
        <v>627</v>
      </c>
      <c r="AJ61" s="79"/>
      <c r="AK61" s="87" t="s">
        <v>630</v>
      </c>
      <c r="AL61" s="79" t="b">
        <v>0</v>
      </c>
      <c r="AM61" s="79">
        <v>4</v>
      </c>
      <c r="AN61" s="87" t="s">
        <v>560</v>
      </c>
      <c r="AO61" s="79" t="s">
        <v>631</v>
      </c>
      <c r="AP61" s="79" t="b">
        <v>0</v>
      </c>
      <c r="AQ61" s="87" t="s">
        <v>560</v>
      </c>
      <c r="AR61" s="79" t="s">
        <v>196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5" t="s">
        <v>247</v>
      </c>
      <c r="B62" s="65" t="s">
        <v>248</v>
      </c>
      <c r="C62" s="66" t="s">
        <v>1237</v>
      </c>
      <c r="D62" s="67">
        <v>3</v>
      </c>
      <c r="E62" s="66" t="s">
        <v>132</v>
      </c>
      <c r="F62" s="69">
        <v>32</v>
      </c>
      <c r="G62" s="66"/>
      <c r="H62" s="70"/>
      <c r="I62" s="71"/>
      <c r="J62" s="71"/>
      <c r="K62" s="34" t="s">
        <v>65</v>
      </c>
      <c r="L62" s="72">
        <v>62</v>
      </c>
      <c r="M62" s="72"/>
      <c r="N62" s="73"/>
      <c r="O62" s="79" t="s">
        <v>259</v>
      </c>
      <c r="P62" s="81">
        <v>43757.889340277776</v>
      </c>
      <c r="Q62" s="79" t="s">
        <v>272</v>
      </c>
      <c r="R62" s="79"/>
      <c r="S62" s="79"/>
      <c r="T62" s="79" t="s">
        <v>338</v>
      </c>
      <c r="U62" s="79"/>
      <c r="V62" s="83" t="s">
        <v>380</v>
      </c>
      <c r="W62" s="81">
        <v>43757.889340277776</v>
      </c>
      <c r="X62" s="85">
        <v>43757</v>
      </c>
      <c r="Y62" s="87" t="s">
        <v>401</v>
      </c>
      <c r="Z62" s="83" t="s">
        <v>481</v>
      </c>
      <c r="AA62" s="79"/>
      <c r="AB62" s="79"/>
      <c r="AC62" s="87" t="s">
        <v>561</v>
      </c>
      <c r="AD62" s="79"/>
      <c r="AE62" s="79" t="b">
        <v>0</v>
      </c>
      <c r="AF62" s="79">
        <v>0</v>
      </c>
      <c r="AG62" s="87" t="s">
        <v>623</v>
      </c>
      <c r="AH62" s="79" t="b">
        <v>1</v>
      </c>
      <c r="AI62" s="79" t="s">
        <v>627</v>
      </c>
      <c r="AJ62" s="79"/>
      <c r="AK62" s="87" t="s">
        <v>630</v>
      </c>
      <c r="AL62" s="79" t="b">
        <v>0</v>
      </c>
      <c r="AM62" s="79">
        <v>4</v>
      </c>
      <c r="AN62" s="87" t="s">
        <v>560</v>
      </c>
      <c r="AO62" s="79" t="s">
        <v>631</v>
      </c>
      <c r="AP62" s="79" t="b">
        <v>0</v>
      </c>
      <c r="AQ62" s="87" t="s">
        <v>560</v>
      </c>
      <c r="AR62" s="79" t="s">
        <v>196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8">
        <v>1</v>
      </c>
      <c r="BG62" s="49">
        <v>6.25</v>
      </c>
      <c r="BH62" s="48">
        <v>0</v>
      </c>
      <c r="BI62" s="49">
        <v>0</v>
      </c>
      <c r="BJ62" s="48">
        <v>0</v>
      </c>
      <c r="BK62" s="49">
        <v>0</v>
      </c>
      <c r="BL62" s="48">
        <v>15</v>
      </c>
      <c r="BM62" s="49">
        <v>93.75</v>
      </c>
      <c r="BN62" s="48">
        <v>16</v>
      </c>
    </row>
    <row r="63" spans="1:66" ht="15">
      <c r="A63" s="65" t="s">
        <v>244</v>
      </c>
      <c r="B63" s="65" t="s">
        <v>247</v>
      </c>
      <c r="C63" s="66" t="s">
        <v>1237</v>
      </c>
      <c r="D63" s="67">
        <v>3</v>
      </c>
      <c r="E63" s="66" t="s">
        <v>132</v>
      </c>
      <c r="F63" s="69">
        <v>32</v>
      </c>
      <c r="G63" s="66"/>
      <c r="H63" s="70"/>
      <c r="I63" s="71"/>
      <c r="J63" s="71"/>
      <c r="K63" s="34" t="s">
        <v>65</v>
      </c>
      <c r="L63" s="72">
        <v>63</v>
      </c>
      <c r="M63" s="72"/>
      <c r="N63" s="73"/>
      <c r="O63" s="79" t="s">
        <v>259</v>
      </c>
      <c r="P63" s="81">
        <v>43758.033009259256</v>
      </c>
      <c r="Q63" s="79" t="s">
        <v>273</v>
      </c>
      <c r="R63" s="79"/>
      <c r="S63" s="79"/>
      <c r="T63" s="79"/>
      <c r="U63" s="79"/>
      <c r="V63" s="83" t="s">
        <v>377</v>
      </c>
      <c r="W63" s="81">
        <v>43758.033009259256</v>
      </c>
      <c r="X63" s="85">
        <v>43758</v>
      </c>
      <c r="Y63" s="87" t="s">
        <v>398</v>
      </c>
      <c r="Z63" s="83" t="s">
        <v>478</v>
      </c>
      <c r="AA63" s="79"/>
      <c r="AB63" s="79"/>
      <c r="AC63" s="87" t="s">
        <v>558</v>
      </c>
      <c r="AD63" s="79"/>
      <c r="AE63" s="79" t="b">
        <v>0</v>
      </c>
      <c r="AF63" s="79">
        <v>0</v>
      </c>
      <c r="AG63" s="87" t="s">
        <v>623</v>
      </c>
      <c r="AH63" s="79" t="b">
        <v>0</v>
      </c>
      <c r="AI63" s="79" t="s">
        <v>627</v>
      </c>
      <c r="AJ63" s="79"/>
      <c r="AK63" s="87" t="s">
        <v>623</v>
      </c>
      <c r="AL63" s="79" t="b">
        <v>0</v>
      </c>
      <c r="AM63" s="79">
        <v>1</v>
      </c>
      <c r="AN63" s="87" t="s">
        <v>557</v>
      </c>
      <c r="AO63" s="79" t="s">
        <v>636</v>
      </c>
      <c r="AP63" s="79" t="b">
        <v>0</v>
      </c>
      <c r="AQ63" s="87" t="s">
        <v>557</v>
      </c>
      <c r="AR63" s="79" t="s">
        <v>196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5" t="s">
        <v>245</v>
      </c>
      <c r="B64" s="65" t="s">
        <v>246</v>
      </c>
      <c r="C64" s="66" t="s">
        <v>1237</v>
      </c>
      <c r="D64" s="67">
        <v>3</v>
      </c>
      <c r="E64" s="66" t="s">
        <v>132</v>
      </c>
      <c r="F64" s="69">
        <v>32</v>
      </c>
      <c r="G64" s="66"/>
      <c r="H64" s="70"/>
      <c r="I64" s="71"/>
      <c r="J64" s="71"/>
      <c r="K64" s="34" t="s">
        <v>65</v>
      </c>
      <c r="L64" s="72">
        <v>64</v>
      </c>
      <c r="M64" s="72"/>
      <c r="N64" s="73"/>
      <c r="O64" s="79" t="s">
        <v>257</v>
      </c>
      <c r="P64" s="81">
        <v>43758.02516203704</v>
      </c>
      <c r="Q64" s="79" t="s">
        <v>272</v>
      </c>
      <c r="R64" s="79"/>
      <c r="S64" s="79"/>
      <c r="T64" s="79" t="s">
        <v>338</v>
      </c>
      <c r="U64" s="79"/>
      <c r="V64" s="83" t="s">
        <v>378</v>
      </c>
      <c r="W64" s="81">
        <v>43758.02516203704</v>
      </c>
      <c r="X64" s="85">
        <v>43758</v>
      </c>
      <c r="Y64" s="87" t="s">
        <v>399</v>
      </c>
      <c r="Z64" s="83" t="s">
        <v>479</v>
      </c>
      <c r="AA64" s="79"/>
      <c r="AB64" s="79"/>
      <c r="AC64" s="87" t="s">
        <v>559</v>
      </c>
      <c r="AD64" s="79"/>
      <c r="AE64" s="79" t="b">
        <v>0</v>
      </c>
      <c r="AF64" s="79">
        <v>0</v>
      </c>
      <c r="AG64" s="87" t="s">
        <v>623</v>
      </c>
      <c r="AH64" s="79" t="b">
        <v>1</v>
      </c>
      <c r="AI64" s="79" t="s">
        <v>627</v>
      </c>
      <c r="AJ64" s="79"/>
      <c r="AK64" s="87" t="s">
        <v>630</v>
      </c>
      <c r="AL64" s="79" t="b">
        <v>0</v>
      </c>
      <c r="AM64" s="79">
        <v>4</v>
      </c>
      <c r="AN64" s="87" t="s">
        <v>560</v>
      </c>
      <c r="AO64" s="79" t="s">
        <v>631</v>
      </c>
      <c r="AP64" s="79" t="b">
        <v>0</v>
      </c>
      <c r="AQ64" s="87" t="s">
        <v>560</v>
      </c>
      <c r="AR64" s="79"/>
      <c r="AS64" s="79">
        <v>1</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5" t="s">
        <v>245</v>
      </c>
      <c r="B65" s="65" t="s">
        <v>248</v>
      </c>
      <c r="C65" s="66" t="s">
        <v>1237</v>
      </c>
      <c r="D65" s="67">
        <v>3</v>
      </c>
      <c r="E65" s="66" t="s">
        <v>132</v>
      </c>
      <c r="F65" s="69">
        <v>32</v>
      </c>
      <c r="G65" s="66"/>
      <c r="H65" s="70"/>
      <c r="I65" s="71"/>
      <c r="J65" s="71"/>
      <c r="K65" s="34" t="s">
        <v>65</v>
      </c>
      <c r="L65" s="72">
        <v>65</v>
      </c>
      <c r="M65" s="72"/>
      <c r="N65" s="73"/>
      <c r="O65" s="79" t="s">
        <v>259</v>
      </c>
      <c r="P65" s="81">
        <v>43758.02516203704</v>
      </c>
      <c r="Q65" s="79" t="s">
        <v>272</v>
      </c>
      <c r="R65" s="79"/>
      <c r="S65" s="79"/>
      <c r="T65" s="79" t="s">
        <v>338</v>
      </c>
      <c r="U65" s="79"/>
      <c r="V65" s="83" t="s">
        <v>378</v>
      </c>
      <c r="W65" s="81">
        <v>43758.02516203704</v>
      </c>
      <c r="X65" s="85">
        <v>43758</v>
      </c>
      <c r="Y65" s="87" t="s">
        <v>399</v>
      </c>
      <c r="Z65" s="83" t="s">
        <v>479</v>
      </c>
      <c r="AA65" s="79"/>
      <c r="AB65" s="79"/>
      <c r="AC65" s="87" t="s">
        <v>559</v>
      </c>
      <c r="AD65" s="79"/>
      <c r="AE65" s="79" t="b">
        <v>0</v>
      </c>
      <c r="AF65" s="79">
        <v>0</v>
      </c>
      <c r="AG65" s="87" t="s">
        <v>623</v>
      </c>
      <c r="AH65" s="79" t="b">
        <v>1</v>
      </c>
      <c r="AI65" s="79" t="s">
        <v>627</v>
      </c>
      <c r="AJ65" s="79"/>
      <c r="AK65" s="87" t="s">
        <v>630</v>
      </c>
      <c r="AL65" s="79" t="b">
        <v>0</v>
      </c>
      <c r="AM65" s="79">
        <v>4</v>
      </c>
      <c r="AN65" s="87" t="s">
        <v>560</v>
      </c>
      <c r="AO65" s="79" t="s">
        <v>631</v>
      </c>
      <c r="AP65" s="79" t="b">
        <v>0</v>
      </c>
      <c r="AQ65" s="87" t="s">
        <v>560</v>
      </c>
      <c r="AR65" s="79"/>
      <c r="AS65" s="79">
        <v>1</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8">
        <v>1</v>
      </c>
      <c r="BG65" s="49">
        <v>6.25</v>
      </c>
      <c r="BH65" s="48">
        <v>0</v>
      </c>
      <c r="BI65" s="49">
        <v>0</v>
      </c>
      <c r="BJ65" s="48">
        <v>0</v>
      </c>
      <c r="BK65" s="49">
        <v>0</v>
      </c>
      <c r="BL65" s="48">
        <v>15</v>
      </c>
      <c r="BM65" s="49">
        <v>93.75</v>
      </c>
      <c r="BN65" s="48">
        <v>16</v>
      </c>
    </row>
    <row r="66" spans="1:66" ht="15">
      <c r="A66" s="65" t="s">
        <v>244</v>
      </c>
      <c r="B66" s="65" t="s">
        <v>245</v>
      </c>
      <c r="C66" s="66" t="s">
        <v>1237</v>
      </c>
      <c r="D66" s="67">
        <v>3</v>
      </c>
      <c r="E66" s="66" t="s">
        <v>132</v>
      </c>
      <c r="F66" s="69">
        <v>32</v>
      </c>
      <c r="G66" s="66"/>
      <c r="H66" s="70"/>
      <c r="I66" s="71"/>
      <c r="J66" s="71"/>
      <c r="K66" s="34" t="s">
        <v>65</v>
      </c>
      <c r="L66" s="72">
        <v>66</v>
      </c>
      <c r="M66" s="72"/>
      <c r="N66" s="73"/>
      <c r="O66" s="79" t="s">
        <v>259</v>
      </c>
      <c r="P66" s="81">
        <v>43758.033009259256</v>
      </c>
      <c r="Q66" s="79" t="s">
        <v>273</v>
      </c>
      <c r="R66" s="79"/>
      <c r="S66" s="79"/>
      <c r="T66" s="79"/>
      <c r="U66" s="79"/>
      <c r="V66" s="83" t="s">
        <v>377</v>
      </c>
      <c r="W66" s="81">
        <v>43758.033009259256</v>
      </c>
      <c r="X66" s="85">
        <v>43758</v>
      </c>
      <c r="Y66" s="87" t="s">
        <v>398</v>
      </c>
      <c r="Z66" s="83" t="s">
        <v>478</v>
      </c>
      <c r="AA66" s="79"/>
      <c r="AB66" s="79"/>
      <c r="AC66" s="87" t="s">
        <v>558</v>
      </c>
      <c r="AD66" s="79"/>
      <c r="AE66" s="79" t="b">
        <v>0</v>
      </c>
      <c r="AF66" s="79">
        <v>0</v>
      </c>
      <c r="AG66" s="87" t="s">
        <v>623</v>
      </c>
      <c r="AH66" s="79" t="b">
        <v>0</v>
      </c>
      <c r="AI66" s="79" t="s">
        <v>627</v>
      </c>
      <c r="AJ66" s="79"/>
      <c r="AK66" s="87" t="s">
        <v>623</v>
      </c>
      <c r="AL66" s="79" t="b">
        <v>0</v>
      </c>
      <c r="AM66" s="79">
        <v>1</v>
      </c>
      <c r="AN66" s="87" t="s">
        <v>557</v>
      </c>
      <c r="AO66" s="79" t="s">
        <v>636</v>
      </c>
      <c r="AP66" s="79" t="b">
        <v>0</v>
      </c>
      <c r="AQ66" s="87" t="s">
        <v>557</v>
      </c>
      <c r="AR66" s="79" t="s">
        <v>196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5" t="s">
        <v>246</v>
      </c>
      <c r="B67" s="65" t="s">
        <v>248</v>
      </c>
      <c r="C67" s="66" t="s">
        <v>1237</v>
      </c>
      <c r="D67" s="67">
        <v>3</v>
      </c>
      <c r="E67" s="66" t="s">
        <v>132</v>
      </c>
      <c r="F67" s="69">
        <v>32</v>
      </c>
      <c r="G67" s="66"/>
      <c r="H67" s="70"/>
      <c r="I67" s="71"/>
      <c r="J67" s="71"/>
      <c r="K67" s="34" t="s">
        <v>65</v>
      </c>
      <c r="L67" s="72">
        <v>67</v>
      </c>
      <c r="M67" s="72"/>
      <c r="N67" s="73"/>
      <c r="O67" s="79" t="s">
        <v>257</v>
      </c>
      <c r="P67" s="81">
        <v>43749.549525462964</v>
      </c>
      <c r="Q67" s="79" t="s">
        <v>261</v>
      </c>
      <c r="R67" s="83" t="s">
        <v>302</v>
      </c>
      <c r="S67" s="79" t="s">
        <v>330</v>
      </c>
      <c r="T67" s="79"/>
      <c r="U67" s="83" t="s">
        <v>339</v>
      </c>
      <c r="V67" s="83" t="s">
        <v>339</v>
      </c>
      <c r="W67" s="81">
        <v>43749.549525462964</v>
      </c>
      <c r="X67" s="85">
        <v>43749</v>
      </c>
      <c r="Y67" s="87" t="s">
        <v>402</v>
      </c>
      <c r="Z67" s="83" t="s">
        <v>482</v>
      </c>
      <c r="AA67" s="79"/>
      <c r="AB67" s="79"/>
      <c r="AC67" s="87" t="s">
        <v>562</v>
      </c>
      <c r="AD67" s="79"/>
      <c r="AE67" s="79" t="b">
        <v>0</v>
      </c>
      <c r="AF67" s="79">
        <v>0</v>
      </c>
      <c r="AG67" s="87" t="s">
        <v>623</v>
      </c>
      <c r="AH67" s="79" t="b">
        <v>0</v>
      </c>
      <c r="AI67" s="79" t="s">
        <v>627</v>
      </c>
      <c r="AJ67" s="79"/>
      <c r="AK67" s="87" t="s">
        <v>623</v>
      </c>
      <c r="AL67" s="79" t="b">
        <v>0</v>
      </c>
      <c r="AM67" s="79">
        <v>2</v>
      </c>
      <c r="AN67" s="87" t="s">
        <v>563</v>
      </c>
      <c r="AO67" s="79" t="s">
        <v>635</v>
      </c>
      <c r="AP67" s="79" t="b">
        <v>0</v>
      </c>
      <c r="AQ67" s="87" t="s">
        <v>563</v>
      </c>
      <c r="AR67" s="79" t="s">
        <v>196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8">
        <v>0</v>
      </c>
      <c r="BG67" s="49">
        <v>0</v>
      </c>
      <c r="BH67" s="48">
        <v>0</v>
      </c>
      <c r="BI67" s="49">
        <v>0</v>
      </c>
      <c r="BJ67" s="48">
        <v>0</v>
      </c>
      <c r="BK67" s="49">
        <v>0</v>
      </c>
      <c r="BL67" s="48">
        <v>10</v>
      </c>
      <c r="BM67" s="49">
        <v>100</v>
      </c>
      <c r="BN67" s="48">
        <v>10</v>
      </c>
    </row>
    <row r="68" spans="1:66" ht="15">
      <c r="A68" s="65" t="s">
        <v>246</v>
      </c>
      <c r="B68" s="65" t="s">
        <v>248</v>
      </c>
      <c r="C68" s="66" t="s">
        <v>1237</v>
      </c>
      <c r="D68" s="67">
        <v>3</v>
      </c>
      <c r="E68" s="66" t="s">
        <v>132</v>
      </c>
      <c r="F68" s="69">
        <v>32</v>
      </c>
      <c r="G68" s="66"/>
      <c r="H68" s="70"/>
      <c r="I68" s="71"/>
      <c r="J68" s="71"/>
      <c r="K68" s="34" t="s">
        <v>65</v>
      </c>
      <c r="L68" s="72">
        <v>68</v>
      </c>
      <c r="M68" s="72"/>
      <c r="N68" s="73"/>
      <c r="O68" s="79" t="s">
        <v>259</v>
      </c>
      <c r="P68" s="81">
        <v>43757.88731481481</v>
      </c>
      <c r="Q68" s="79" t="s">
        <v>272</v>
      </c>
      <c r="R68" s="83" t="s">
        <v>307</v>
      </c>
      <c r="S68" s="79" t="s">
        <v>334</v>
      </c>
      <c r="T68" s="79" t="s">
        <v>338</v>
      </c>
      <c r="U68" s="79"/>
      <c r="V68" s="83" t="s">
        <v>379</v>
      </c>
      <c r="W68" s="81">
        <v>43757.88731481481</v>
      </c>
      <c r="X68" s="85">
        <v>43757</v>
      </c>
      <c r="Y68" s="87" t="s">
        <v>400</v>
      </c>
      <c r="Z68" s="83" t="s">
        <v>480</v>
      </c>
      <c r="AA68" s="79"/>
      <c r="AB68" s="79"/>
      <c r="AC68" s="87" t="s">
        <v>560</v>
      </c>
      <c r="AD68" s="79"/>
      <c r="AE68" s="79" t="b">
        <v>0</v>
      </c>
      <c r="AF68" s="79">
        <v>18</v>
      </c>
      <c r="AG68" s="87" t="s">
        <v>623</v>
      </c>
      <c r="AH68" s="79" t="b">
        <v>1</v>
      </c>
      <c r="AI68" s="79" t="s">
        <v>627</v>
      </c>
      <c r="AJ68" s="79"/>
      <c r="AK68" s="87" t="s">
        <v>630</v>
      </c>
      <c r="AL68" s="79" t="b">
        <v>0</v>
      </c>
      <c r="AM68" s="79">
        <v>4</v>
      </c>
      <c r="AN68" s="87" t="s">
        <v>623</v>
      </c>
      <c r="AO68" s="79" t="s">
        <v>635</v>
      </c>
      <c r="AP68" s="79" t="b">
        <v>0</v>
      </c>
      <c r="AQ68" s="87" t="s">
        <v>560</v>
      </c>
      <c r="AR68" s="79" t="s">
        <v>196</v>
      </c>
      <c r="AS68" s="79">
        <v>0</v>
      </c>
      <c r="AT68" s="79">
        <v>0</v>
      </c>
      <c r="AU68" s="79" t="s">
        <v>638</v>
      </c>
      <c r="AV68" s="79" t="s">
        <v>639</v>
      </c>
      <c r="AW68" s="79" t="s">
        <v>640</v>
      </c>
      <c r="AX68" s="79" t="s">
        <v>641</v>
      </c>
      <c r="AY68" s="79" t="s">
        <v>642</v>
      </c>
      <c r="AZ68" s="79" t="s">
        <v>643</v>
      </c>
      <c r="BA68" s="79" t="s">
        <v>644</v>
      </c>
      <c r="BB68" s="83" t="s">
        <v>645</v>
      </c>
      <c r="BC68">
        <v>1</v>
      </c>
      <c r="BD68" s="78" t="str">
        <f>REPLACE(INDEX(GroupVertices[Group],MATCH(Edges[[#This Row],[Vertex 1]],GroupVertices[Vertex],0)),1,1,"")</f>
        <v>2</v>
      </c>
      <c r="BE68" s="78" t="str">
        <f>REPLACE(INDEX(GroupVertices[Group],MATCH(Edges[[#This Row],[Vertex 2]],GroupVertices[Vertex],0)),1,1,"")</f>
        <v>1</v>
      </c>
      <c r="BF68" s="48"/>
      <c r="BG68" s="49"/>
      <c r="BH68" s="48"/>
      <c r="BI68" s="49"/>
      <c r="BJ68" s="48"/>
      <c r="BK68" s="49"/>
      <c r="BL68" s="48"/>
      <c r="BM68" s="49"/>
      <c r="BN68" s="48"/>
    </row>
    <row r="69" spans="1:66" ht="15">
      <c r="A69" s="65" t="s">
        <v>244</v>
      </c>
      <c r="B69" s="65" t="s">
        <v>246</v>
      </c>
      <c r="C69" s="66" t="s">
        <v>1237</v>
      </c>
      <c r="D69" s="67">
        <v>3</v>
      </c>
      <c r="E69" s="66" t="s">
        <v>132</v>
      </c>
      <c r="F69" s="69">
        <v>32</v>
      </c>
      <c r="G69" s="66"/>
      <c r="H69" s="70"/>
      <c r="I69" s="71"/>
      <c r="J69" s="71"/>
      <c r="K69" s="34" t="s">
        <v>65</v>
      </c>
      <c r="L69" s="72">
        <v>69</v>
      </c>
      <c r="M69" s="72"/>
      <c r="N69" s="73"/>
      <c r="O69" s="79" t="s">
        <v>258</v>
      </c>
      <c r="P69" s="81">
        <v>43758.033009259256</v>
      </c>
      <c r="Q69" s="79" t="s">
        <v>273</v>
      </c>
      <c r="R69" s="79"/>
      <c r="S69" s="79"/>
      <c r="T69" s="79"/>
      <c r="U69" s="79"/>
      <c r="V69" s="83" t="s">
        <v>377</v>
      </c>
      <c r="W69" s="81">
        <v>43758.033009259256</v>
      </c>
      <c r="X69" s="85">
        <v>43758</v>
      </c>
      <c r="Y69" s="87" t="s">
        <v>398</v>
      </c>
      <c r="Z69" s="83" t="s">
        <v>478</v>
      </c>
      <c r="AA69" s="79"/>
      <c r="AB69" s="79"/>
      <c r="AC69" s="87" t="s">
        <v>558</v>
      </c>
      <c r="AD69" s="79"/>
      <c r="AE69" s="79" t="b">
        <v>0</v>
      </c>
      <c r="AF69" s="79">
        <v>0</v>
      </c>
      <c r="AG69" s="87" t="s">
        <v>623</v>
      </c>
      <c r="AH69" s="79" t="b">
        <v>0</v>
      </c>
      <c r="AI69" s="79" t="s">
        <v>627</v>
      </c>
      <c r="AJ69" s="79"/>
      <c r="AK69" s="87" t="s">
        <v>623</v>
      </c>
      <c r="AL69" s="79" t="b">
        <v>0</v>
      </c>
      <c r="AM69" s="79">
        <v>1</v>
      </c>
      <c r="AN69" s="87" t="s">
        <v>557</v>
      </c>
      <c r="AO69" s="79" t="s">
        <v>636</v>
      </c>
      <c r="AP69" s="79" t="b">
        <v>0</v>
      </c>
      <c r="AQ69" s="87" t="s">
        <v>557</v>
      </c>
      <c r="AR69" s="79" t="s">
        <v>196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5" t="s">
        <v>244</v>
      </c>
      <c r="B70" s="65" t="s">
        <v>248</v>
      </c>
      <c r="C70" s="66" t="s">
        <v>1237</v>
      </c>
      <c r="D70" s="67">
        <v>3</v>
      </c>
      <c r="E70" s="66" t="s">
        <v>132</v>
      </c>
      <c r="F70" s="69">
        <v>32</v>
      </c>
      <c r="G70" s="66"/>
      <c r="H70" s="70"/>
      <c r="I70" s="71"/>
      <c r="J70" s="71"/>
      <c r="K70" s="34" t="s">
        <v>65</v>
      </c>
      <c r="L70" s="72">
        <v>70</v>
      </c>
      <c r="M70" s="72"/>
      <c r="N70" s="73"/>
      <c r="O70" s="79" t="s">
        <v>259</v>
      </c>
      <c r="P70" s="81">
        <v>43758.033009259256</v>
      </c>
      <c r="Q70" s="79" t="s">
        <v>273</v>
      </c>
      <c r="R70" s="79"/>
      <c r="S70" s="79"/>
      <c r="T70" s="79"/>
      <c r="U70" s="79"/>
      <c r="V70" s="83" t="s">
        <v>377</v>
      </c>
      <c r="W70" s="81">
        <v>43758.033009259256</v>
      </c>
      <c r="X70" s="85">
        <v>43758</v>
      </c>
      <c r="Y70" s="87" t="s">
        <v>398</v>
      </c>
      <c r="Z70" s="83" t="s">
        <v>478</v>
      </c>
      <c r="AA70" s="79"/>
      <c r="AB70" s="79"/>
      <c r="AC70" s="87" t="s">
        <v>558</v>
      </c>
      <c r="AD70" s="79"/>
      <c r="AE70" s="79" t="b">
        <v>0</v>
      </c>
      <c r="AF70" s="79">
        <v>0</v>
      </c>
      <c r="AG70" s="87" t="s">
        <v>623</v>
      </c>
      <c r="AH70" s="79" t="b">
        <v>0</v>
      </c>
      <c r="AI70" s="79" t="s">
        <v>627</v>
      </c>
      <c r="AJ70" s="79"/>
      <c r="AK70" s="87" t="s">
        <v>623</v>
      </c>
      <c r="AL70" s="79" t="b">
        <v>0</v>
      </c>
      <c r="AM70" s="79">
        <v>1</v>
      </c>
      <c r="AN70" s="87" t="s">
        <v>557</v>
      </c>
      <c r="AO70" s="79" t="s">
        <v>636</v>
      </c>
      <c r="AP70" s="79" t="b">
        <v>0</v>
      </c>
      <c r="AQ70" s="87" t="s">
        <v>557</v>
      </c>
      <c r="AR70" s="79" t="s">
        <v>196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8">
        <v>3</v>
      </c>
      <c r="BG70" s="49">
        <v>15</v>
      </c>
      <c r="BH70" s="48">
        <v>0</v>
      </c>
      <c r="BI70" s="49">
        <v>0</v>
      </c>
      <c r="BJ70" s="48">
        <v>0</v>
      </c>
      <c r="BK70" s="49">
        <v>0</v>
      </c>
      <c r="BL70" s="48">
        <v>17</v>
      </c>
      <c r="BM70" s="49">
        <v>85</v>
      </c>
      <c r="BN70" s="48">
        <v>20</v>
      </c>
    </row>
    <row r="71" spans="1:66" ht="15">
      <c r="A71" s="65" t="s">
        <v>248</v>
      </c>
      <c r="B71" s="65" t="s">
        <v>248</v>
      </c>
      <c r="C71" s="66" t="s">
        <v>1239</v>
      </c>
      <c r="D71" s="67">
        <v>10</v>
      </c>
      <c r="E71" s="66" t="s">
        <v>136</v>
      </c>
      <c r="F71" s="69">
        <v>6</v>
      </c>
      <c r="G71" s="66"/>
      <c r="H71" s="70"/>
      <c r="I71" s="71"/>
      <c r="J71" s="71"/>
      <c r="K71" s="34" t="s">
        <v>65</v>
      </c>
      <c r="L71" s="72">
        <v>71</v>
      </c>
      <c r="M71" s="72"/>
      <c r="N71" s="73"/>
      <c r="O71" s="79" t="s">
        <v>196</v>
      </c>
      <c r="P71" s="81">
        <v>43749.538564814815</v>
      </c>
      <c r="Q71" s="79" t="s">
        <v>261</v>
      </c>
      <c r="R71" s="83" t="s">
        <v>302</v>
      </c>
      <c r="S71" s="79" t="s">
        <v>330</v>
      </c>
      <c r="T71" s="79"/>
      <c r="U71" s="83" t="s">
        <v>339</v>
      </c>
      <c r="V71" s="83" t="s">
        <v>339</v>
      </c>
      <c r="W71" s="81">
        <v>43749.538564814815</v>
      </c>
      <c r="X71" s="85">
        <v>43749</v>
      </c>
      <c r="Y71" s="87" t="s">
        <v>403</v>
      </c>
      <c r="Z71" s="83" t="s">
        <v>483</v>
      </c>
      <c r="AA71" s="79"/>
      <c r="AB71" s="79"/>
      <c r="AC71" s="87" t="s">
        <v>563</v>
      </c>
      <c r="AD71" s="79"/>
      <c r="AE71" s="79" t="b">
        <v>0</v>
      </c>
      <c r="AF71" s="79">
        <v>3</v>
      </c>
      <c r="AG71" s="87" t="s">
        <v>623</v>
      </c>
      <c r="AH71" s="79" t="b">
        <v>0</v>
      </c>
      <c r="AI71" s="79" t="s">
        <v>627</v>
      </c>
      <c r="AJ71" s="79"/>
      <c r="AK71" s="87" t="s">
        <v>623</v>
      </c>
      <c r="AL71" s="79" t="b">
        <v>0</v>
      </c>
      <c r="AM71" s="79">
        <v>2</v>
      </c>
      <c r="AN71" s="87" t="s">
        <v>623</v>
      </c>
      <c r="AO71" s="79" t="s">
        <v>637</v>
      </c>
      <c r="AP71" s="79" t="b">
        <v>0</v>
      </c>
      <c r="AQ71" s="87" t="s">
        <v>563</v>
      </c>
      <c r="AR71" s="79" t="s">
        <v>257</v>
      </c>
      <c r="AS71" s="79">
        <v>0</v>
      </c>
      <c r="AT71" s="79">
        <v>0</v>
      </c>
      <c r="AU71" s="79"/>
      <c r="AV71" s="79"/>
      <c r="AW71" s="79"/>
      <c r="AX71" s="79"/>
      <c r="AY71" s="79"/>
      <c r="AZ71" s="79"/>
      <c r="BA71" s="79"/>
      <c r="BB71" s="79"/>
      <c r="BC71">
        <v>27000</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10</v>
      </c>
      <c r="BM71" s="49">
        <v>100</v>
      </c>
      <c r="BN71" s="48">
        <v>10</v>
      </c>
    </row>
    <row r="72" spans="1:66" ht="15">
      <c r="A72" s="65" t="s">
        <v>248</v>
      </c>
      <c r="B72" s="65" t="s">
        <v>248</v>
      </c>
      <c r="C72" s="66" t="s">
        <v>1239</v>
      </c>
      <c r="D72" s="67">
        <v>10</v>
      </c>
      <c r="E72" s="66" t="s">
        <v>136</v>
      </c>
      <c r="F72" s="69">
        <v>6</v>
      </c>
      <c r="G72" s="66"/>
      <c r="H72" s="70"/>
      <c r="I72" s="71"/>
      <c r="J72" s="71"/>
      <c r="K72" s="34" t="s">
        <v>65</v>
      </c>
      <c r="L72" s="72">
        <v>72</v>
      </c>
      <c r="M72" s="72"/>
      <c r="N72" s="73"/>
      <c r="O72" s="79" t="s">
        <v>196</v>
      </c>
      <c r="P72" s="81">
        <v>43756.76179398148</v>
      </c>
      <c r="Q72" s="79" t="s">
        <v>274</v>
      </c>
      <c r="R72" s="83" t="s">
        <v>308</v>
      </c>
      <c r="S72" s="79" t="s">
        <v>330</v>
      </c>
      <c r="T72" s="79"/>
      <c r="U72" s="83" t="s">
        <v>342</v>
      </c>
      <c r="V72" s="83" t="s">
        <v>342</v>
      </c>
      <c r="W72" s="81">
        <v>43756.76179398148</v>
      </c>
      <c r="X72" s="85">
        <v>43756</v>
      </c>
      <c r="Y72" s="87" t="s">
        <v>404</v>
      </c>
      <c r="Z72" s="83" t="s">
        <v>484</v>
      </c>
      <c r="AA72" s="79"/>
      <c r="AB72" s="79"/>
      <c r="AC72" s="87" t="s">
        <v>564</v>
      </c>
      <c r="AD72" s="79"/>
      <c r="AE72" s="79" t="b">
        <v>0</v>
      </c>
      <c r="AF72" s="79">
        <v>0</v>
      </c>
      <c r="AG72" s="87" t="s">
        <v>623</v>
      </c>
      <c r="AH72" s="79" t="b">
        <v>0</v>
      </c>
      <c r="AI72" s="79" t="s">
        <v>627</v>
      </c>
      <c r="AJ72" s="79"/>
      <c r="AK72" s="87" t="s">
        <v>623</v>
      </c>
      <c r="AL72" s="79" t="b">
        <v>0</v>
      </c>
      <c r="AM72" s="79">
        <v>1</v>
      </c>
      <c r="AN72" s="87" t="s">
        <v>623</v>
      </c>
      <c r="AO72" s="79" t="s">
        <v>637</v>
      </c>
      <c r="AP72" s="79" t="b">
        <v>0</v>
      </c>
      <c r="AQ72" s="87" t="s">
        <v>564</v>
      </c>
      <c r="AR72" s="79" t="s">
        <v>257</v>
      </c>
      <c r="AS72" s="79">
        <v>0</v>
      </c>
      <c r="AT72" s="79">
        <v>0</v>
      </c>
      <c r="AU72" s="79"/>
      <c r="AV72" s="79"/>
      <c r="AW72" s="79"/>
      <c r="AX72" s="79"/>
      <c r="AY72" s="79"/>
      <c r="AZ72" s="79"/>
      <c r="BA72" s="79"/>
      <c r="BB72" s="79"/>
      <c r="BC72">
        <v>27000</v>
      </c>
      <c r="BD72" s="78" t="str">
        <f>REPLACE(INDEX(GroupVertices[Group],MATCH(Edges[[#This Row],[Vertex 1]],GroupVertices[Vertex],0)),1,1,"")</f>
        <v>1</v>
      </c>
      <c r="BE72" s="78" t="str">
        <f>REPLACE(INDEX(GroupVertices[Group],MATCH(Edges[[#This Row],[Vertex 2]],GroupVertices[Vertex],0)),1,1,"")</f>
        <v>1</v>
      </c>
      <c r="BF72" s="48">
        <v>0</v>
      </c>
      <c r="BG72" s="49">
        <v>0</v>
      </c>
      <c r="BH72" s="48">
        <v>1</v>
      </c>
      <c r="BI72" s="49">
        <v>8.333333333333334</v>
      </c>
      <c r="BJ72" s="48">
        <v>0</v>
      </c>
      <c r="BK72" s="49">
        <v>0</v>
      </c>
      <c r="BL72" s="48">
        <v>11</v>
      </c>
      <c r="BM72" s="49">
        <v>91.66666666666667</v>
      </c>
      <c r="BN72" s="48">
        <v>12</v>
      </c>
    </row>
    <row r="73" spans="1:66" ht="15">
      <c r="A73" s="65" t="s">
        <v>248</v>
      </c>
      <c r="B73" s="65" t="s">
        <v>248</v>
      </c>
      <c r="C73" s="66" t="s">
        <v>1239</v>
      </c>
      <c r="D73" s="67">
        <v>10</v>
      </c>
      <c r="E73" s="66" t="s">
        <v>136</v>
      </c>
      <c r="F73" s="69">
        <v>6</v>
      </c>
      <c r="G73" s="66"/>
      <c r="H73" s="70"/>
      <c r="I73" s="71"/>
      <c r="J73" s="71"/>
      <c r="K73" s="34" t="s">
        <v>65</v>
      </c>
      <c r="L73" s="72">
        <v>73</v>
      </c>
      <c r="M73" s="72"/>
      <c r="N73" s="73"/>
      <c r="O73" s="79" t="s">
        <v>196</v>
      </c>
      <c r="P73" s="81">
        <v>43756.67309027778</v>
      </c>
      <c r="Q73" s="79" t="s">
        <v>275</v>
      </c>
      <c r="R73" s="83" t="s">
        <v>309</v>
      </c>
      <c r="S73" s="79" t="s">
        <v>330</v>
      </c>
      <c r="T73" s="79"/>
      <c r="U73" s="83" t="s">
        <v>343</v>
      </c>
      <c r="V73" s="83" t="s">
        <v>343</v>
      </c>
      <c r="W73" s="81">
        <v>43756.67309027778</v>
      </c>
      <c r="X73" s="85">
        <v>43756</v>
      </c>
      <c r="Y73" s="87" t="s">
        <v>405</v>
      </c>
      <c r="Z73" s="83" t="s">
        <v>485</v>
      </c>
      <c r="AA73" s="79"/>
      <c r="AB73" s="79"/>
      <c r="AC73" s="87" t="s">
        <v>565</v>
      </c>
      <c r="AD73" s="79"/>
      <c r="AE73" s="79" t="b">
        <v>0</v>
      </c>
      <c r="AF73" s="79">
        <v>5</v>
      </c>
      <c r="AG73" s="87" t="s">
        <v>623</v>
      </c>
      <c r="AH73" s="79" t="b">
        <v>0</v>
      </c>
      <c r="AI73" s="79" t="s">
        <v>627</v>
      </c>
      <c r="AJ73" s="79"/>
      <c r="AK73" s="87" t="s">
        <v>623</v>
      </c>
      <c r="AL73" s="79" t="b">
        <v>0</v>
      </c>
      <c r="AM73" s="79">
        <v>1</v>
      </c>
      <c r="AN73" s="87" t="s">
        <v>623</v>
      </c>
      <c r="AO73" s="79" t="s">
        <v>637</v>
      </c>
      <c r="AP73" s="79" t="b">
        <v>0</v>
      </c>
      <c r="AQ73" s="87" t="s">
        <v>565</v>
      </c>
      <c r="AR73" s="79" t="s">
        <v>257</v>
      </c>
      <c r="AS73" s="79">
        <v>0</v>
      </c>
      <c r="AT73" s="79">
        <v>0</v>
      </c>
      <c r="AU73" s="79"/>
      <c r="AV73" s="79"/>
      <c r="AW73" s="79"/>
      <c r="AX73" s="79"/>
      <c r="AY73" s="79"/>
      <c r="AZ73" s="79"/>
      <c r="BA73" s="79"/>
      <c r="BB73" s="79"/>
      <c r="BC73">
        <v>27000</v>
      </c>
      <c r="BD73" s="78" t="str">
        <f>REPLACE(INDEX(GroupVertices[Group],MATCH(Edges[[#This Row],[Vertex 1]],GroupVertices[Vertex],0)),1,1,"")</f>
        <v>1</v>
      </c>
      <c r="BE73" s="78" t="str">
        <f>REPLACE(INDEX(GroupVertices[Group],MATCH(Edges[[#This Row],[Vertex 2]],GroupVertices[Vertex],0)),1,1,"")</f>
        <v>1</v>
      </c>
      <c r="BF73" s="48">
        <v>0</v>
      </c>
      <c r="BG73" s="49">
        <v>0</v>
      </c>
      <c r="BH73" s="48">
        <v>1</v>
      </c>
      <c r="BI73" s="49">
        <v>8.333333333333334</v>
      </c>
      <c r="BJ73" s="48">
        <v>0</v>
      </c>
      <c r="BK73" s="49">
        <v>0</v>
      </c>
      <c r="BL73" s="48">
        <v>11</v>
      </c>
      <c r="BM73" s="49">
        <v>91.66666666666667</v>
      </c>
      <c r="BN73" s="48">
        <v>12</v>
      </c>
    </row>
    <row r="74" spans="1:66" ht="15">
      <c r="A74" s="65" t="s">
        <v>248</v>
      </c>
      <c r="B74" s="65" t="s">
        <v>248</v>
      </c>
      <c r="C74" s="66" t="s">
        <v>1239</v>
      </c>
      <c r="D74" s="67">
        <v>10</v>
      </c>
      <c r="E74" s="66" t="s">
        <v>136</v>
      </c>
      <c r="F74" s="69">
        <v>6</v>
      </c>
      <c r="G74" s="66"/>
      <c r="H74" s="70"/>
      <c r="I74" s="71"/>
      <c r="J74" s="71"/>
      <c r="K74" s="34" t="s">
        <v>65</v>
      </c>
      <c r="L74" s="72">
        <v>74</v>
      </c>
      <c r="M74" s="72"/>
      <c r="N74" s="73"/>
      <c r="O74" s="79" t="s">
        <v>196</v>
      </c>
      <c r="P74" s="81">
        <v>43755.63243055555</v>
      </c>
      <c r="Q74" s="79" t="s">
        <v>276</v>
      </c>
      <c r="R74" s="83" t="s">
        <v>310</v>
      </c>
      <c r="S74" s="79" t="s">
        <v>330</v>
      </c>
      <c r="T74" s="79"/>
      <c r="U74" s="83" t="s">
        <v>344</v>
      </c>
      <c r="V74" s="83" t="s">
        <v>344</v>
      </c>
      <c r="W74" s="81">
        <v>43755.63243055555</v>
      </c>
      <c r="X74" s="85">
        <v>43755</v>
      </c>
      <c r="Y74" s="87" t="s">
        <v>406</v>
      </c>
      <c r="Z74" s="83" t="s">
        <v>486</v>
      </c>
      <c r="AA74" s="79"/>
      <c r="AB74" s="79"/>
      <c r="AC74" s="87" t="s">
        <v>566</v>
      </c>
      <c r="AD74" s="79"/>
      <c r="AE74" s="79" t="b">
        <v>0</v>
      </c>
      <c r="AF74" s="79">
        <v>1</v>
      </c>
      <c r="AG74" s="87" t="s">
        <v>623</v>
      </c>
      <c r="AH74" s="79" t="b">
        <v>0</v>
      </c>
      <c r="AI74" s="79" t="s">
        <v>627</v>
      </c>
      <c r="AJ74" s="79"/>
      <c r="AK74" s="87" t="s">
        <v>623</v>
      </c>
      <c r="AL74" s="79" t="b">
        <v>0</v>
      </c>
      <c r="AM74" s="79">
        <v>1</v>
      </c>
      <c r="AN74" s="87" t="s">
        <v>623</v>
      </c>
      <c r="AO74" s="79" t="s">
        <v>637</v>
      </c>
      <c r="AP74" s="79" t="b">
        <v>0</v>
      </c>
      <c r="AQ74" s="87" t="s">
        <v>566</v>
      </c>
      <c r="AR74" s="79" t="s">
        <v>257</v>
      </c>
      <c r="AS74" s="79">
        <v>0</v>
      </c>
      <c r="AT74" s="79">
        <v>0</v>
      </c>
      <c r="AU74" s="79"/>
      <c r="AV74" s="79"/>
      <c r="AW74" s="79"/>
      <c r="AX74" s="79"/>
      <c r="AY74" s="79"/>
      <c r="AZ74" s="79"/>
      <c r="BA74" s="79"/>
      <c r="BB74" s="79"/>
      <c r="BC74">
        <v>27000</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10</v>
      </c>
      <c r="BM74" s="49">
        <v>100</v>
      </c>
      <c r="BN74" s="48">
        <v>10</v>
      </c>
    </row>
    <row r="75" spans="1:66" ht="15">
      <c r="A75" s="65" t="s">
        <v>248</v>
      </c>
      <c r="B75" s="65" t="s">
        <v>248</v>
      </c>
      <c r="C75" s="66" t="s">
        <v>1239</v>
      </c>
      <c r="D75" s="67">
        <v>10</v>
      </c>
      <c r="E75" s="66" t="s">
        <v>136</v>
      </c>
      <c r="F75" s="69">
        <v>6</v>
      </c>
      <c r="G75" s="66"/>
      <c r="H75" s="70"/>
      <c r="I75" s="71"/>
      <c r="J75" s="71"/>
      <c r="K75" s="34" t="s">
        <v>65</v>
      </c>
      <c r="L75" s="72">
        <v>75</v>
      </c>
      <c r="M75" s="72"/>
      <c r="N75" s="73"/>
      <c r="O75" s="79" t="s">
        <v>196</v>
      </c>
      <c r="P75" s="81">
        <v>43755.61834490741</v>
      </c>
      <c r="Q75" s="79" t="s">
        <v>277</v>
      </c>
      <c r="R75" s="83" t="s">
        <v>311</v>
      </c>
      <c r="S75" s="79" t="s">
        <v>330</v>
      </c>
      <c r="T75" s="79"/>
      <c r="U75" s="83" t="s">
        <v>345</v>
      </c>
      <c r="V75" s="83" t="s">
        <v>345</v>
      </c>
      <c r="W75" s="81">
        <v>43755.61834490741</v>
      </c>
      <c r="X75" s="85">
        <v>43755</v>
      </c>
      <c r="Y75" s="87" t="s">
        <v>407</v>
      </c>
      <c r="Z75" s="83" t="s">
        <v>487</v>
      </c>
      <c r="AA75" s="79"/>
      <c r="AB75" s="79"/>
      <c r="AC75" s="87" t="s">
        <v>567</v>
      </c>
      <c r="AD75" s="79"/>
      <c r="AE75" s="79" t="b">
        <v>0</v>
      </c>
      <c r="AF75" s="79">
        <v>1</v>
      </c>
      <c r="AG75" s="87" t="s">
        <v>623</v>
      </c>
      <c r="AH75" s="79" t="b">
        <v>0</v>
      </c>
      <c r="AI75" s="79" t="s">
        <v>627</v>
      </c>
      <c r="AJ75" s="79"/>
      <c r="AK75" s="87" t="s">
        <v>623</v>
      </c>
      <c r="AL75" s="79" t="b">
        <v>0</v>
      </c>
      <c r="AM75" s="79">
        <v>1</v>
      </c>
      <c r="AN75" s="87" t="s">
        <v>623</v>
      </c>
      <c r="AO75" s="79" t="s">
        <v>637</v>
      </c>
      <c r="AP75" s="79" t="b">
        <v>0</v>
      </c>
      <c r="AQ75" s="87" t="s">
        <v>567</v>
      </c>
      <c r="AR75" s="79" t="s">
        <v>257</v>
      </c>
      <c r="AS75" s="79">
        <v>0</v>
      </c>
      <c r="AT75" s="79">
        <v>0</v>
      </c>
      <c r="AU75" s="79"/>
      <c r="AV75" s="79"/>
      <c r="AW75" s="79"/>
      <c r="AX75" s="79"/>
      <c r="AY75" s="79"/>
      <c r="AZ75" s="79"/>
      <c r="BA75" s="79"/>
      <c r="BB75" s="79"/>
      <c r="BC75">
        <v>27000</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11</v>
      </c>
      <c r="BM75" s="49">
        <v>100</v>
      </c>
      <c r="BN75" s="48">
        <v>11</v>
      </c>
    </row>
    <row r="76" spans="1:66" ht="15">
      <c r="A76" s="65" t="s">
        <v>248</v>
      </c>
      <c r="B76" s="65" t="s">
        <v>248</v>
      </c>
      <c r="C76" s="66" t="s">
        <v>1239</v>
      </c>
      <c r="D76" s="67">
        <v>10</v>
      </c>
      <c r="E76" s="66" t="s">
        <v>136</v>
      </c>
      <c r="F76" s="69">
        <v>6</v>
      </c>
      <c r="G76" s="66"/>
      <c r="H76" s="70"/>
      <c r="I76" s="71"/>
      <c r="J76" s="71"/>
      <c r="K76" s="34" t="s">
        <v>65</v>
      </c>
      <c r="L76" s="72">
        <v>76</v>
      </c>
      <c r="M76" s="72"/>
      <c r="N76" s="73"/>
      <c r="O76" s="79" t="s">
        <v>196</v>
      </c>
      <c r="P76" s="81">
        <v>43755.592569444445</v>
      </c>
      <c r="Q76" s="79" t="s">
        <v>278</v>
      </c>
      <c r="R76" s="83" t="s">
        <v>312</v>
      </c>
      <c r="S76" s="79" t="s">
        <v>330</v>
      </c>
      <c r="T76" s="79"/>
      <c r="U76" s="83" t="s">
        <v>346</v>
      </c>
      <c r="V76" s="83" t="s">
        <v>346</v>
      </c>
      <c r="W76" s="81">
        <v>43755.592569444445</v>
      </c>
      <c r="X76" s="85">
        <v>43755</v>
      </c>
      <c r="Y76" s="87" t="s">
        <v>408</v>
      </c>
      <c r="Z76" s="83" t="s">
        <v>488</v>
      </c>
      <c r="AA76" s="79"/>
      <c r="AB76" s="79"/>
      <c r="AC76" s="87" t="s">
        <v>568</v>
      </c>
      <c r="AD76" s="79"/>
      <c r="AE76" s="79" t="b">
        <v>0</v>
      </c>
      <c r="AF76" s="79">
        <v>1</v>
      </c>
      <c r="AG76" s="87" t="s">
        <v>623</v>
      </c>
      <c r="AH76" s="79" t="b">
        <v>0</v>
      </c>
      <c r="AI76" s="79" t="s">
        <v>627</v>
      </c>
      <c r="AJ76" s="79"/>
      <c r="AK76" s="87" t="s">
        <v>623</v>
      </c>
      <c r="AL76" s="79" t="b">
        <v>0</v>
      </c>
      <c r="AM76" s="79">
        <v>1</v>
      </c>
      <c r="AN76" s="87" t="s">
        <v>623</v>
      </c>
      <c r="AO76" s="79" t="s">
        <v>637</v>
      </c>
      <c r="AP76" s="79" t="b">
        <v>0</v>
      </c>
      <c r="AQ76" s="87" t="s">
        <v>568</v>
      </c>
      <c r="AR76" s="79" t="s">
        <v>257</v>
      </c>
      <c r="AS76" s="79">
        <v>0</v>
      </c>
      <c r="AT76" s="79">
        <v>0</v>
      </c>
      <c r="AU76" s="79"/>
      <c r="AV76" s="79"/>
      <c r="AW76" s="79"/>
      <c r="AX76" s="79"/>
      <c r="AY76" s="79"/>
      <c r="AZ76" s="79"/>
      <c r="BA76" s="79"/>
      <c r="BB76" s="79"/>
      <c r="BC76">
        <v>27000</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12</v>
      </c>
      <c r="BM76" s="49">
        <v>100</v>
      </c>
      <c r="BN76" s="48">
        <v>12</v>
      </c>
    </row>
    <row r="77" spans="1:66" ht="15">
      <c r="A77" s="65" t="s">
        <v>248</v>
      </c>
      <c r="B77" s="65" t="s">
        <v>248</v>
      </c>
      <c r="C77" s="66" t="s">
        <v>1239</v>
      </c>
      <c r="D77" s="67">
        <v>10</v>
      </c>
      <c r="E77" s="66" t="s">
        <v>136</v>
      </c>
      <c r="F77" s="69">
        <v>6</v>
      </c>
      <c r="G77" s="66"/>
      <c r="H77" s="70"/>
      <c r="I77" s="71"/>
      <c r="J77" s="71"/>
      <c r="K77" s="34" t="s">
        <v>65</v>
      </c>
      <c r="L77" s="72">
        <v>77</v>
      </c>
      <c r="M77" s="72"/>
      <c r="N77" s="73"/>
      <c r="O77" s="79" t="s">
        <v>196</v>
      </c>
      <c r="P77" s="81">
        <v>43753.62671296296</v>
      </c>
      <c r="Q77" s="79" t="s">
        <v>263</v>
      </c>
      <c r="R77" s="83" t="s">
        <v>302</v>
      </c>
      <c r="S77" s="79" t="s">
        <v>330</v>
      </c>
      <c r="T77" s="79"/>
      <c r="U77" s="83" t="s">
        <v>341</v>
      </c>
      <c r="V77" s="83" t="s">
        <v>341</v>
      </c>
      <c r="W77" s="81">
        <v>43753.62671296296</v>
      </c>
      <c r="X77" s="85">
        <v>43753</v>
      </c>
      <c r="Y77" s="87" t="s">
        <v>409</v>
      </c>
      <c r="Z77" s="83" t="s">
        <v>489</v>
      </c>
      <c r="AA77" s="79"/>
      <c r="AB77" s="79"/>
      <c r="AC77" s="87" t="s">
        <v>569</v>
      </c>
      <c r="AD77" s="79"/>
      <c r="AE77" s="79" t="b">
        <v>0</v>
      </c>
      <c r="AF77" s="79">
        <v>1</v>
      </c>
      <c r="AG77" s="87" t="s">
        <v>623</v>
      </c>
      <c r="AH77" s="79" t="b">
        <v>0</v>
      </c>
      <c r="AI77" s="79" t="s">
        <v>627</v>
      </c>
      <c r="AJ77" s="79"/>
      <c r="AK77" s="87" t="s">
        <v>623</v>
      </c>
      <c r="AL77" s="79" t="b">
        <v>0</v>
      </c>
      <c r="AM77" s="79">
        <v>2</v>
      </c>
      <c r="AN77" s="87" t="s">
        <v>623</v>
      </c>
      <c r="AO77" s="79" t="s">
        <v>637</v>
      </c>
      <c r="AP77" s="79" t="b">
        <v>0</v>
      </c>
      <c r="AQ77" s="87" t="s">
        <v>569</v>
      </c>
      <c r="AR77" s="79" t="s">
        <v>257</v>
      </c>
      <c r="AS77" s="79">
        <v>0</v>
      </c>
      <c r="AT77" s="79">
        <v>0</v>
      </c>
      <c r="AU77" s="79"/>
      <c r="AV77" s="79"/>
      <c r="AW77" s="79"/>
      <c r="AX77" s="79"/>
      <c r="AY77" s="79"/>
      <c r="AZ77" s="79"/>
      <c r="BA77" s="79"/>
      <c r="BB77" s="79"/>
      <c r="BC77">
        <v>27000</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10</v>
      </c>
      <c r="BM77" s="49">
        <v>100</v>
      </c>
      <c r="BN77" s="48">
        <v>10</v>
      </c>
    </row>
    <row r="78" spans="1:66" ht="15">
      <c r="A78" s="65" t="s">
        <v>248</v>
      </c>
      <c r="B78" s="65" t="s">
        <v>248</v>
      </c>
      <c r="C78" s="66" t="s">
        <v>1239</v>
      </c>
      <c r="D78" s="67">
        <v>10</v>
      </c>
      <c r="E78" s="66" t="s">
        <v>136</v>
      </c>
      <c r="F78" s="69">
        <v>6</v>
      </c>
      <c r="G78" s="66"/>
      <c r="H78" s="70"/>
      <c r="I78" s="71"/>
      <c r="J78" s="71"/>
      <c r="K78" s="34" t="s">
        <v>65</v>
      </c>
      <c r="L78" s="72">
        <v>78</v>
      </c>
      <c r="M78" s="72"/>
      <c r="N78" s="73"/>
      <c r="O78" s="79" t="s">
        <v>196</v>
      </c>
      <c r="P78" s="81">
        <v>43747.358460648145</v>
      </c>
      <c r="Q78" s="79" t="s">
        <v>279</v>
      </c>
      <c r="R78" s="83" t="s">
        <v>313</v>
      </c>
      <c r="S78" s="79" t="s">
        <v>330</v>
      </c>
      <c r="T78" s="79"/>
      <c r="U78" s="83" t="s">
        <v>347</v>
      </c>
      <c r="V78" s="83" t="s">
        <v>347</v>
      </c>
      <c r="W78" s="81">
        <v>43747.358460648145</v>
      </c>
      <c r="X78" s="85">
        <v>43747</v>
      </c>
      <c r="Y78" s="87" t="s">
        <v>410</v>
      </c>
      <c r="Z78" s="83" t="s">
        <v>490</v>
      </c>
      <c r="AA78" s="79"/>
      <c r="AB78" s="79"/>
      <c r="AC78" s="87" t="s">
        <v>570</v>
      </c>
      <c r="AD78" s="79"/>
      <c r="AE78" s="79" t="b">
        <v>0</v>
      </c>
      <c r="AF78" s="79">
        <v>1</v>
      </c>
      <c r="AG78" s="87" t="s">
        <v>623</v>
      </c>
      <c r="AH78" s="79" t="b">
        <v>0</v>
      </c>
      <c r="AI78" s="79" t="s">
        <v>627</v>
      </c>
      <c r="AJ78" s="79"/>
      <c r="AK78" s="87" t="s">
        <v>623</v>
      </c>
      <c r="AL78" s="79" t="b">
        <v>0</v>
      </c>
      <c r="AM78" s="79">
        <v>1</v>
      </c>
      <c r="AN78" s="87" t="s">
        <v>623</v>
      </c>
      <c r="AO78" s="79" t="s">
        <v>637</v>
      </c>
      <c r="AP78" s="79" t="b">
        <v>0</v>
      </c>
      <c r="AQ78" s="87" t="s">
        <v>570</v>
      </c>
      <c r="AR78" s="79" t="s">
        <v>257</v>
      </c>
      <c r="AS78" s="79">
        <v>0</v>
      </c>
      <c r="AT78" s="79">
        <v>0</v>
      </c>
      <c r="AU78" s="79"/>
      <c r="AV78" s="79"/>
      <c r="AW78" s="79"/>
      <c r="AX78" s="79"/>
      <c r="AY78" s="79"/>
      <c r="AZ78" s="79"/>
      <c r="BA78" s="79"/>
      <c r="BB78" s="79"/>
      <c r="BC78">
        <v>27000</v>
      </c>
      <c r="BD78" s="78" t="str">
        <f>REPLACE(INDEX(GroupVertices[Group],MATCH(Edges[[#This Row],[Vertex 1]],GroupVertices[Vertex],0)),1,1,"")</f>
        <v>1</v>
      </c>
      <c r="BE78" s="78" t="str">
        <f>REPLACE(INDEX(GroupVertices[Group],MATCH(Edges[[#This Row],[Vertex 2]],GroupVertices[Vertex],0)),1,1,"")</f>
        <v>1</v>
      </c>
      <c r="BF78" s="48">
        <v>0</v>
      </c>
      <c r="BG78" s="49">
        <v>0</v>
      </c>
      <c r="BH78" s="48">
        <v>1</v>
      </c>
      <c r="BI78" s="49">
        <v>9.090909090909092</v>
      </c>
      <c r="BJ78" s="48">
        <v>0</v>
      </c>
      <c r="BK78" s="49">
        <v>0</v>
      </c>
      <c r="BL78" s="48">
        <v>10</v>
      </c>
      <c r="BM78" s="49">
        <v>90.9090909090909</v>
      </c>
      <c r="BN78" s="48">
        <v>11</v>
      </c>
    </row>
    <row r="79" spans="1:66" ht="15">
      <c r="A79" s="65" t="s">
        <v>248</v>
      </c>
      <c r="B79" s="65" t="s">
        <v>248</v>
      </c>
      <c r="C79" s="66" t="s">
        <v>1239</v>
      </c>
      <c r="D79" s="67">
        <v>10</v>
      </c>
      <c r="E79" s="66" t="s">
        <v>136</v>
      </c>
      <c r="F79" s="69">
        <v>6</v>
      </c>
      <c r="G79" s="66"/>
      <c r="H79" s="70"/>
      <c r="I79" s="71"/>
      <c r="J79" s="71"/>
      <c r="K79" s="34" t="s">
        <v>65</v>
      </c>
      <c r="L79" s="72">
        <v>79</v>
      </c>
      <c r="M79" s="72"/>
      <c r="N79" s="73"/>
      <c r="O79" s="79" t="s">
        <v>196</v>
      </c>
      <c r="P79" s="81">
        <v>43746.49533564815</v>
      </c>
      <c r="Q79" s="79" t="s">
        <v>280</v>
      </c>
      <c r="R79" s="83" t="s">
        <v>314</v>
      </c>
      <c r="S79" s="79" t="s">
        <v>330</v>
      </c>
      <c r="T79" s="79"/>
      <c r="U79" s="83" t="s">
        <v>348</v>
      </c>
      <c r="V79" s="83" t="s">
        <v>348</v>
      </c>
      <c r="W79" s="81">
        <v>43746.49533564815</v>
      </c>
      <c r="X79" s="85">
        <v>43746</v>
      </c>
      <c r="Y79" s="87" t="s">
        <v>411</v>
      </c>
      <c r="Z79" s="83" t="s">
        <v>491</v>
      </c>
      <c r="AA79" s="79"/>
      <c r="AB79" s="79"/>
      <c r="AC79" s="87" t="s">
        <v>571</v>
      </c>
      <c r="AD79" s="79"/>
      <c r="AE79" s="79" t="b">
        <v>0</v>
      </c>
      <c r="AF79" s="79">
        <v>1</v>
      </c>
      <c r="AG79" s="87" t="s">
        <v>623</v>
      </c>
      <c r="AH79" s="79" t="b">
        <v>0</v>
      </c>
      <c r="AI79" s="79" t="s">
        <v>627</v>
      </c>
      <c r="AJ79" s="79"/>
      <c r="AK79" s="87" t="s">
        <v>623</v>
      </c>
      <c r="AL79" s="79" t="b">
        <v>0</v>
      </c>
      <c r="AM79" s="79">
        <v>1</v>
      </c>
      <c r="AN79" s="87" t="s">
        <v>623</v>
      </c>
      <c r="AO79" s="79" t="s">
        <v>637</v>
      </c>
      <c r="AP79" s="79" t="b">
        <v>0</v>
      </c>
      <c r="AQ79" s="87" t="s">
        <v>571</v>
      </c>
      <c r="AR79" s="79" t="s">
        <v>257</v>
      </c>
      <c r="AS79" s="79">
        <v>0</v>
      </c>
      <c r="AT79" s="79">
        <v>0</v>
      </c>
      <c r="AU79" s="79"/>
      <c r="AV79" s="79"/>
      <c r="AW79" s="79"/>
      <c r="AX79" s="79"/>
      <c r="AY79" s="79"/>
      <c r="AZ79" s="79"/>
      <c r="BA79" s="79"/>
      <c r="BB79" s="79"/>
      <c r="BC79">
        <v>27000</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11</v>
      </c>
      <c r="BM79" s="49">
        <v>100</v>
      </c>
      <c r="BN79" s="48">
        <v>11</v>
      </c>
    </row>
    <row r="80" spans="1:66" ht="15">
      <c r="A80" s="65" t="s">
        <v>248</v>
      </c>
      <c r="B80" s="65" t="s">
        <v>248</v>
      </c>
      <c r="C80" s="66" t="s">
        <v>1239</v>
      </c>
      <c r="D80" s="67">
        <v>10</v>
      </c>
      <c r="E80" s="66" t="s">
        <v>136</v>
      </c>
      <c r="F80" s="69">
        <v>6</v>
      </c>
      <c r="G80" s="66"/>
      <c r="H80" s="70"/>
      <c r="I80" s="71"/>
      <c r="J80" s="71"/>
      <c r="K80" s="34" t="s">
        <v>65</v>
      </c>
      <c r="L80" s="72">
        <v>80</v>
      </c>
      <c r="M80" s="72"/>
      <c r="N80" s="73"/>
      <c r="O80" s="79" t="s">
        <v>196</v>
      </c>
      <c r="P80" s="81">
        <v>43747.34712962963</v>
      </c>
      <c r="Q80" s="79" t="s">
        <v>281</v>
      </c>
      <c r="R80" s="83" t="s">
        <v>315</v>
      </c>
      <c r="S80" s="79" t="s">
        <v>330</v>
      </c>
      <c r="T80" s="79"/>
      <c r="U80" s="83" t="s">
        <v>349</v>
      </c>
      <c r="V80" s="83" t="s">
        <v>349</v>
      </c>
      <c r="W80" s="81">
        <v>43747.34712962963</v>
      </c>
      <c r="X80" s="85">
        <v>43747</v>
      </c>
      <c r="Y80" s="87" t="s">
        <v>412</v>
      </c>
      <c r="Z80" s="83" t="s">
        <v>492</v>
      </c>
      <c r="AA80" s="79"/>
      <c r="AB80" s="79"/>
      <c r="AC80" s="87" t="s">
        <v>572</v>
      </c>
      <c r="AD80" s="79"/>
      <c r="AE80" s="79" t="b">
        <v>0</v>
      </c>
      <c r="AF80" s="79">
        <v>1</v>
      </c>
      <c r="AG80" s="87" t="s">
        <v>623</v>
      </c>
      <c r="AH80" s="79" t="b">
        <v>0</v>
      </c>
      <c r="AI80" s="79" t="s">
        <v>627</v>
      </c>
      <c r="AJ80" s="79"/>
      <c r="AK80" s="87" t="s">
        <v>623</v>
      </c>
      <c r="AL80" s="79" t="b">
        <v>0</v>
      </c>
      <c r="AM80" s="79">
        <v>1</v>
      </c>
      <c r="AN80" s="87" t="s">
        <v>623</v>
      </c>
      <c r="AO80" s="79" t="s">
        <v>637</v>
      </c>
      <c r="AP80" s="79" t="b">
        <v>0</v>
      </c>
      <c r="AQ80" s="87" t="s">
        <v>572</v>
      </c>
      <c r="AR80" s="79" t="s">
        <v>257</v>
      </c>
      <c r="AS80" s="79">
        <v>0</v>
      </c>
      <c r="AT80" s="79">
        <v>0</v>
      </c>
      <c r="AU80" s="79"/>
      <c r="AV80" s="79"/>
      <c r="AW80" s="79"/>
      <c r="AX80" s="79"/>
      <c r="AY80" s="79"/>
      <c r="AZ80" s="79"/>
      <c r="BA80" s="79"/>
      <c r="BB80" s="79"/>
      <c r="BC80">
        <v>27000</v>
      </c>
      <c r="BD80" s="78" t="str">
        <f>REPLACE(INDEX(GroupVertices[Group],MATCH(Edges[[#This Row],[Vertex 1]],GroupVertices[Vertex],0)),1,1,"")</f>
        <v>1</v>
      </c>
      <c r="BE80" s="78" t="str">
        <f>REPLACE(INDEX(GroupVertices[Group],MATCH(Edges[[#This Row],[Vertex 2]],GroupVertices[Vertex],0)),1,1,"")</f>
        <v>1</v>
      </c>
      <c r="BF80" s="48">
        <v>0</v>
      </c>
      <c r="BG80" s="49">
        <v>0</v>
      </c>
      <c r="BH80" s="48">
        <v>1</v>
      </c>
      <c r="BI80" s="49">
        <v>12.5</v>
      </c>
      <c r="BJ80" s="48">
        <v>0</v>
      </c>
      <c r="BK80" s="49">
        <v>0</v>
      </c>
      <c r="BL80" s="48">
        <v>7</v>
      </c>
      <c r="BM80" s="49">
        <v>87.5</v>
      </c>
      <c r="BN80" s="48">
        <v>8</v>
      </c>
    </row>
    <row r="81" spans="1:66" ht="15">
      <c r="A81" s="65" t="s">
        <v>248</v>
      </c>
      <c r="B81" s="65" t="s">
        <v>248</v>
      </c>
      <c r="C81" s="66" t="s">
        <v>1239</v>
      </c>
      <c r="D81" s="67">
        <v>10</v>
      </c>
      <c r="E81" s="66" t="s">
        <v>136</v>
      </c>
      <c r="F81" s="69">
        <v>6</v>
      </c>
      <c r="G81" s="66"/>
      <c r="H81" s="70"/>
      <c r="I81" s="71"/>
      <c r="J81" s="71"/>
      <c r="K81" s="34" t="s">
        <v>65</v>
      </c>
      <c r="L81" s="72">
        <v>81</v>
      </c>
      <c r="M81" s="72"/>
      <c r="N81" s="73"/>
      <c r="O81" s="79" t="s">
        <v>196</v>
      </c>
      <c r="P81" s="81">
        <v>43745.805868055555</v>
      </c>
      <c r="Q81" s="79" t="s">
        <v>282</v>
      </c>
      <c r="R81" s="83" t="s">
        <v>316</v>
      </c>
      <c r="S81" s="79" t="s">
        <v>330</v>
      </c>
      <c r="T81" s="79"/>
      <c r="U81" s="83" t="s">
        <v>350</v>
      </c>
      <c r="V81" s="83" t="s">
        <v>350</v>
      </c>
      <c r="W81" s="81">
        <v>43745.805868055555</v>
      </c>
      <c r="X81" s="85">
        <v>43745</v>
      </c>
      <c r="Y81" s="87" t="s">
        <v>413</v>
      </c>
      <c r="Z81" s="83" t="s">
        <v>493</v>
      </c>
      <c r="AA81" s="79"/>
      <c r="AB81" s="79"/>
      <c r="AC81" s="87" t="s">
        <v>573</v>
      </c>
      <c r="AD81" s="79"/>
      <c r="AE81" s="79" t="b">
        <v>0</v>
      </c>
      <c r="AF81" s="79">
        <v>1</v>
      </c>
      <c r="AG81" s="87" t="s">
        <v>623</v>
      </c>
      <c r="AH81" s="79" t="b">
        <v>0</v>
      </c>
      <c r="AI81" s="79" t="s">
        <v>627</v>
      </c>
      <c r="AJ81" s="79"/>
      <c r="AK81" s="87" t="s">
        <v>623</v>
      </c>
      <c r="AL81" s="79" t="b">
        <v>0</v>
      </c>
      <c r="AM81" s="79">
        <v>1</v>
      </c>
      <c r="AN81" s="87" t="s">
        <v>623</v>
      </c>
      <c r="AO81" s="79" t="s">
        <v>637</v>
      </c>
      <c r="AP81" s="79" t="b">
        <v>0</v>
      </c>
      <c r="AQ81" s="87" t="s">
        <v>573</v>
      </c>
      <c r="AR81" s="79" t="s">
        <v>257</v>
      </c>
      <c r="AS81" s="79">
        <v>0</v>
      </c>
      <c r="AT81" s="79">
        <v>0</v>
      </c>
      <c r="AU81" s="79"/>
      <c r="AV81" s="79"/>
      <c r="AW81" s="79"/>
      <c r="AX81" s="79"/>
      <c r="AY81" s="79"/>
      <c r="AZ81" s="79"/>
      <c r="BA81" s="79"/>
      <c r="BB81" s="79"/>
      <c r="BC81">
        <v>27000</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15</v>
      </c>
      <c r="BM81" s="49">
        <v>100</v>
      </c>
      <c r="BN81" s="48">
        <v>15</v>
      </c>
    </row>
    <row r="82" spans="1:66" ht="15">
      <c r="A82" s="65" t="s">
        <v>248</v>
      </c>
      <c r="B82" s="65" t="s">
        <v>248</v>
      </c>
      <c r="C82" s="66" t="s">
        <v>1239</v>
      </c>
      <c r="D82" s="67">
        <v>10</v>
      </c>
      <c r="E82" s="66" t="s">
        <v>136</v>
      </c>
      <c r="F82" s="69">
        <v>6</v>
      </c>
      <c r="G82" s="66"/>
      <c r="H82" s="70"/>
      <c r="I82" s="71"/>
      <c r="J82" s="71"/>
      <c r="K82" s="34" t="s">
        <v>65</v>
      </c>
      <c r="L82" s="72">
        <v>82</v>
      </c>
      <c r="M82" s="72"/>
      <c r="N82" s="73"/>
      <c r="O82" s="79" t="s">
        <v>196</v>
      </c>
      <c r="P82" s="81">
        <v>43745.372199074074</v>
      </c>
      <c r="Q82" s="79" t="s">
        <v>283</v>
      </c>
      <c r="R82" s="83" t="s">
        <v>317</v>
      </c>
      <c r="S82" s="79" t="s">
        <v>330</v>
      </c>
      <c r="T82" s="79"/>
      <c r="U82" s="83" t="s">
        <v>351</v>
      </c>
      <c r="V82" s="83" t="s">
        <v>351</v>
      </c>
      <c r="W82" s="81">
        <v>43745.372199074074</v>
      </c>
      <c r="X82" s="85">
        <v>43745</v>
      </c>
      <c r="Y82" s="87" t="s">
        <v>414</v>
      </c>
      <c r="Z82" s="83" t="s">
        <v>494</v>
      </c>
      <c r="AA82" s="79"/>
      <c r="AB82" s="79"/>
      <c r="AC82" s="87" t="s">
        <v>574</v>
      </c>
      <c r="AD82" s="79"/>
      <c r="AE82" s="79" t="b">
        <v>0</v>
      </c>
      <c r="AF82" s="79">
        <v>2</v>
      </c>
      <c r="AG82" s="87" t="s">
        <v>623</v>
      </c>
      <c r="AH82" s="79" t="b">
        <v>0</v>
      </c>
      <c r="AI82" s="79" t="s">
        <v>627</v>
      </c>
      <c r="AJ82" s="79"/>
      <c r="AK82" s="87" t="s">
        <v>623</v>
      </c>
      <c r="AL82" s="79" t="b">
        <v>0</v>
      </c>
      <c r="AM82" s="79">
        <v>1</v>
      </c>
      <c r="AN82" s="87" t="s">
        <v>623</v>
      </c>
      <c r="AO82" s="79" t="s">
        <v>637</v>
      </c>
      <c r="AP82" s="79" t="b">
        <v>0</v>
      </c>
      <c r="AQ82" s="87" t="s">
        <v>574</v>
      </c>
      <c r="AR82" s="79" t="s">
        <v>257</v>
      </c>
      <c r="AS82" s="79">
        <v>0</v>
      </c>
      <c r="AT82" s="79">
        <v>0</v>
      </c>
      <c r="AU82" s="79"/>
      <c r="AV82" s="79"/>
      <c r="AW82" s="79"/>
      <c r="AX82" s="79"/>
      <c r="AY82" s="79"/>
      <c r="AZ82" s="79"/>
      <c r="BA82" s="79"/>
      <c r="BB82" s="79"/>
      <c r="BC82">
        <v>27000</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11</v>
      </c>
      <c r="BM82" s="49">
        <v>100</v>
      </c>
      <c r="BN82" s="48">
        <v>11</v>
      </c>
    </row>
    <row r="83" spans="1:66" ht="15">
      <c r="A83" s="65" t="s">
        <v>248</v>
      </c>
      <c r="B83" s="65" t="s">
        <v>248</v>
      </c>
      <c r="C83" s="66" t="s">
        <v>1239</v>
      </c>
      <c r="D83" s="67">
        <v>10</v>
      </c>
      <c r="E83" s="66" t="s">
        <v>136</v>
      </c>
      <c r="F83" s="69">
        <v>6</v>
      </c>
      <c r="G83" s="66"/>
      <c r="H83" s="70"/>
      <c r="I83" s="71"/>
      <c r="J83" s="71"/>
      <c r="K83" s="34" t="s">
        <v>65</v>
      </c>
      <c r="L83" s="72">
        <v>83</v>
      </c>
      <c r="M83" s="72"/>
      <c r="N83" s="73"/>
      <c r="O83" s="79" t="s">
        <v>196</v>
      </c>
      <c r="P83" s="81">
        <v>43744.62734953704</v>
      </c>
      <c r="Q83" s="79" t="s">
        <v>284</v>
      </c>
      <c r="R83" s="83" t="s">
        <v>315</v>
      </c>
      <c r="S83" s="79" t="s">
        <v>330</v>
      </c>
      <c r="T83" s="79"/>
      <c r="U83" s="83" t="s">
        <v>352</v>
      </c>
      <c r="V83" s="83" t="s">
        <v>352</v>
      </c>
      <c r="W83" s="81">
        <v>43744.62734953704</v>
      </c>
      <c r="X83" s="85">
        <v>43744</v>
      </c>
      <c r="Y83" s="87" t="s">
        <v>415</v>
      </c>
      <c r="Z83" s="83" t="s">
        <v>495</v>
      </c>
      <c r="AA83" s="79"/>
      <c r="AB83" s="79"/>
      <c r="AC83" s="87" t="s">
        <v>575</v>
      </c>
      <c r="AD83" s="79"/>
      <c r="AE83" s="79" t="b">
        <v>0</v>
      </c>
      <c r="AF83" s="79">
        <v>1</v>
      </c>
      <c r="AG83" s="87" t="s">
        <v>623</v>
      </c>
      <c r="AH83" s="79" t="b">
        <v>0</v>
      </c>
      <c r="AI83" s="79" t="s">
        <v>627</v>
      </c>
      <c r="AJ83" s="79"/>
      <c r="AK83" s="87" t="s">
        <v>623</v>
      </c>
      <c r="AL83" s="79" t="b">
        <v>0</v>
      </c>
      <c r="AM83" s="79">
        <v>0</v>
      </c>
      <c r="AN83" s="87" t="s">
        <v>623</v>
      </c>
      <c r="AO83" s="79" t="s">
        <v>637</v>
      </c>
      <c r="AP83" s="79" t="b">
        <v>0</v>
      </c>
      <c r="AQ83" s="87" t="s">
        <v>575</v>
      </c>
      <c r="AR83" s="79" t="s">
        <v>257</v>
      </c>
      <c r="AS83" s="79">
        <v>0</v>
      </c>
      <c r="AT83" s="79">
        <v>0</v>
      </c>
      <c r="AU83" s="79"/>
      <c r="AV83" s="79"/>
      <c r="AW83" s="79"/>
      <c r="AX83" s="79"/>
      <c r="AY83" s="79"/>
      <c r="AZ83" s="79"/>
      <c r="BA83" s="79"/>
      <c r="BB83" s="79"/>
      <c r="BC83">
        <v>27000</v>
      </c>
      <c r="BD83" s="78" t="str">
        <f>REPLACE(INDEX(GroupVertices[Group],MATCH(Edges[[#This Row],[Vertex 1]],GroupVertices[Vertex],0)),1,1,"")</f>
        <v>1</v>
      </c>
      <c r="BE83" s="78" t="str">
        <f>REPLACE(INDEX(GroupVertices[Group],MATCH(Edges[[#This Row],[Vertex 2]],GroupVertices[Vertex],0)),1,1,"")</f>
        <v>1</v>
      </c>
      <c r="BF83" s="48">
        <v>0</v>
      </c>
      <c r="BG83" s="49">
        <v>0</v>
      </c>
      <c r="BH83" s="48">
        <v>1</v>
      </c>
      <c r="BI83" s="49">
        <v>12.5</v>
      </c>
      <c r="BJ83" s="48">
        <v>0</v>
      </c>
      <c r="BK83" s="49">
        <v>0</v>
      </c>
      <c r="BL83" s="48">
        <v>7</v>
      </c>
      <c r="BM83" s="49">
        <v>87.5</v>
      </c>
      <c r="BN83" s="48">
        <v>8</v>
      </c>
    </row>
    <row r="84" spans="1:66" ht="15">
      <c r="A84" s="65" t="s">
        <v>248</v>
      </c>
      <c r="B84" s="65" t="s">
        <v>248</v>
      </c>
      <c r="C84" s="66" t="s">
        <v>1239</v>
      </c>
      <c r="D84" s="67">
        <v>10</v>
      </c>
      <c r="E84" s="66" t="s">
        <v>136</v>
      </c>
      <c r="F84" s="69">
        <v>6</v>
      </c>
      <c r="G84" s="66"/>
      <c r="H84" s="70"/>
      <c r="I84" s="71"/>
      <c r="J84" s="71"/>
      <c r="K84" s="34" t="s">
        <v>65</v>
      </c>
      <c r="L84" s="72">
        <v>84</v>
      </c>
      <c r="M84" s="72"/>
      <c r="N84" s="73"/>
      <c r="O84" s="79" t="s">
        <v>196</v>
      </c>
      <c r="P84" s="81">
        <v>43744.625763888886</v>
      </c>
      <c r="Q84" s="79" t="s">
        <v>285</v>
      </c>
      <c r="R84" s="83" t="s">
        <v>313</v>
      </c>
      <c r="S84" s="79" t="s">
        <v>330</v>
      </c>
      <c r="T84" s="79"/>
      <c r="U84" s="83" t="s">
        <v>353</v>
      </c>
      <c r="V84" s="83" t="s">
        <v>353</v>
      </c>
      <c r="W84" s="81">
        <v>43744.625763888886</v>
      </c>
      <c r="X84" s="85">
        <v>43744</v>
      </c>
      <c r="Y84" s="87" t="s">
        <v>416</v>
      </c>
      <c r="Z84" s="83" t="s">
        <v>496</v>
      </c>
      <c r="AA84" s="79"/>
      <c r="AB84" s="79"/>
      <c r="AC84" s="87" t="s">
        <v>576</v>
      </c>
      <c r="AD84" s="79"/>
      <c r="AE84" s="79" t="b">
        <v>0</v>
      </c>
      <c r="AF84" s="79">
        <v>1</v>
      </c>
      <c r="AG84" s="87" t="s">
        <v>623</v>
      </c>
      <c r="AH84" s="79" t="b">
        <v>0</v>
      </c>
      <c r="AI84" s="79" t="s">
        <v>627</v>
      </c>
      <c r="AJ84" s="79"/>
      <c r="AK84" s="87" t="s">
        <v>623</v>
      </c>
      <c r="AL84" s="79" t="b">
        <v>0</v>
      </c>
      <c r="AM84" s="79">
        <v>0</v>
      </c>
      <c r="AN84" s="87" t="s">
        <v>623</v>
      </c>
      <c r="AO84" s="79" t="s">
        <v>637</v>
      </c>
      <c r="AP84" s="79" t="b">
        <v>0</v>
      </c>
      <c r="AQ84" s="87" t="s">
        <v>576</v>
      </c>
      <c r="AR84" s="79" t="s">
        <v>257</v>
      </c>
      <c r="AS84" s="79">
        <v>0</v>
      </c>
      <c r="AT84" s="79">
        <v>0</v>
      </c>
      <c r="AU84" s="79"/>
      <c r="AV84" s="79"/>
      <c r="AW84" s="79"/>
      <c r="AX84" s="79"/>
      <c r="AY84" s="79"/>
      <c r="AZ84" s="79"/>
      <c r="BA84" s="79"/>
      <c r="BB84" s="79"/>
      <c r="BC84">
        <v>27000</v>
      </c>
      <c r="BD84" s="78" t="str">
        <f>REPLACE(INDEX(GroupVertices[Group],MATCH(Edges[[#This Row],[Vertex 1]],GroupVertices[Vertex],0)),1,1,"")</f>
        <v>1</v>
      </c>
      <c r="BE84" s="78" t="str">
        <f>REPLACE(INDEX(GroupVertices[Group],MATCH(Edges[[#This Row],[Vertex 2]],GroupVertices[Vertex],0)),1,1,"")</f>
        <v>1</v>
      </c>
      <c r="BF84" s="48">
        <v>0</v>
      </c>
      <c r="BG84" s="49">
        <v>0</v>
      </c>
      <c r="BH84" s="48">
        <v>1</v>
      </c>
      <c r="BI84" s="49">
        <v>9.090909090909092</v>
      </c>
      <c r="BJ84" s="48">
        <v>0</v>
      </c>
      <c r="BK84" s="49">
        <v>0</v>
      </c>
      <c r="BL84" s="48">
        <v>10</v>
      </c>
      <c r="BM84" s="49">
        <v>90.9090909090909</v>
      </c>
      <c r="BN84" s="48">
        <v>11</v>
      </c>
    </row>
    <row r="85" spans="1:66" ht="15">
      <c r="A85" s="65" t="s">
        <v>248</v>
      </c>
      <c r="B85" s="65" t="s">
        <v>248</v>
      </c>
      <c r="C85" s="66" t="s">
        <v>1239</v>
      </c>
      <c r="D85" s="67">
        <v>10</v>
      </c>
      <c r="E85" s="66" t="s">
        <v>136</v>
      </c>
      <c r="F85" s="69">
        <v>6</v>
      </c>
      <c r="G85" s="66"/>
      <c r="H85" s="70"/>
      <c r="I85" s="71"/>
      <c r="J85" s="71"/>
      <c r="K85" s="34" t="s">
        <v>65</v>
      </c>
      <c r="L85" s="72">
        <v>85</v>
      </c>
      <c r="M85" s="72"/>
      <c r="N85" s="73"/>
      <c r="O85" s="79" t="s">
        <v>196</v>
      </c>
      <c r="P85" s="81">
        <v>43743.62883101852</v>
      </c>
      <c r="Q85" s="79" t="s">
        <v>286</v>
      </c>
      <c r="R85" s="83" t="s">
        <v>314</v>
      </c>
      <c r="S85" s="79" t="s">
        <v>330</v>
      </c>
      <c r="T85" s="79"/>
      <c r="U85" s="83" t="s">
        <v>354</v>
      </c>
      <c r="V85" s="83" t="s">
        <v>354</v>
      </c>
      <c r="W85" s="81">
        <v>43743.62883101852</v>
      </c>
      <c r="X85" s="85">
        <v>43743</v>
      </c>
      <c r="Y85" s="87" t="s">
        <v>417</v>
      </c>
      <c r="Z85" s="83" t="s">
        <v>497</v>
      </c>
      <c r="AA85" s="79"/>
      <c r="AB85" s="79"/>
      <c r="AC85" s="87" t="s">
        <v>577</v>
      </c>
      <c r="AD85" s="79"/>
      <c r="AE85" s="79" t="b">
        <v>0</v>
      </c>
      <c r="AF85" s="79">
        <v>2</v>
      </c>
      <c r="AG85" s="87" t="s">
        <v>623</v>
      </c>
      <c r="AH85" s="79" t="b">
        <v>0</v>
      </c>
      <c r="AI85" s="79" t="s">
        <v>627</v>
      </c>
      <c r="AJ85" s="79"/>
      <c r="AK85" s="87" t="s">
        <v>623</v>
      </c>
      <c r="AL85" s="79" t="b">
        <v>0</v>
      </c>
      <c r="AM85" s="79">
        <v>0</v>
      </c>
      <c r="AN85" s="87" t="s">
        <v>623</v>
      </c>
      <c r="AO85" s="79" t="s">
        <v>637</v>
      </c>
      <c r="AP85" s="79" t="b">
        <v>0</v>
      </c>
      <c r="AQ85" s="87" t="s">
        <v>577</v>
      </c>
      <c r="AR85" s="79" t="s">
        <v>257</v>
      </c>
      <c r="AS85" s="79">
        <v>0</v>
      </c>
      <c r="AT85" s="79">
        <v>0</v>
      </c>
      <c r="AU85" s="79"/>
      <c r="AV85" s="79"/>
      <c r="AW85" s="79"/>
      <c r="AX85" s="79"/>
      <c r="AY85" s="79"/>
      <c r="AZ85" s="79"/>
      <c r="BA85" s="79"/>
      <c r="BB85" s="79"/>
      <c r="BC85">
        <v>27000</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11</v>
      </c>
      <c r="BM85" s="49">
        <v>100</v>
      </c>
      <c r="BN85" s="48">
        <v>11</v>
      </c>
    </row>
    <row r="86" spans="1:66" ht="15">
      <c r="A86" s="65" t="s">
        <v>248</v>
      </c>
      <c r="B86" s="65" t="s">
        <v>248</v>
      </c>
      <c r="C86" s="66" t="s">
        <v>1239</v>
      </c>
      <c r="D86" s="67">
        <v>10</v>
      </c>
      <c r="E86" s="66" t="s">
        <v>136</v>
      </c>
      <c r="F86" s="69">
        <v>6</v>
      </c>
      <c r="G86" s="66"/>
      <c r="H86" s="70"/>
      <c r="I86" s="71"/>
      <c r="J86" s="71"/>
      <c r="K86" s="34" t="s">
        <v>65</v>
      </c>
      <c r="L86" s="72">
        <v>86</v>
      </c>
      <c r="M86" s="72"/>
      <c r="N86" s="73"/>
      <c r="O86" s="79" t="s">
        <v>196</v>
      </c>
      <c r="P86" s="81">
        <v>43742.62988425926</v>
      </c>
      <c r="Q86" s="79" t="s">
        <v>287</v>
      </c>
      <c r="R86" s="83" t="s">
        <v>317</v>
      </c>
      <c r="S86" s="79" t="s">
        <v>330</v>
      </c>
      <c r="T86" s="79"/>
      <c r="U86" s="83" t="s">
        <v>355</v>
      </c>
      <c r="V86" s="83" t="s">
        <v>355</v>
      </c>
      <c r="W86" s="81">
        <v>43742.62988425926</v>
      </c>
      <c r="X86" s="85">
        <v>43742</v>
      </c>
      <c r="Y86" s="87" t="s">
        <v>418</v>
      </c>
      <c r="Z86" s="83" t="s">
        <v>498</v>
      </c>
      <c r="AA86" s="79"/>
      <c r="AB86" s="79"/>
      <c r="AC86" s="87" t="s">
        <v>578</v>
      </c>
      <c r="AD86" s="79"/>
      <c r="AE86" s="79" t="b">
        <v>0</v>
      </c>
      <c r="AF86" s="79">
        <v>1</v>
      </c>
      <c r="AG86" s="87" t="s">
        <v>623</v>
      </c>
      <c r="AH86" s="79" t="b">
        <v>0</v>
      </c>
      <c r="AI86" s="79" t="s">
        <v>627</v>
      </c>
      <c r="AJ86" s="79"/>
      <c r="AK86" s="87" t="s">
        <v>623</v>
      </c>
      <c r="AL86" s="79" t="b">
        <v>0</v>
      </c>
      <c r="AM86" s="79">
        <v>1</v>
      </c>
      <c r="AN86" s="87" t="s">
        <v>623</v>
      </c>
      <c r="AO86" s="79" t="s">
        <v>637</v>
      </c>
      <c r="AP86" s="79" t="b">
        <v>0</v>
      </c>
      <c r="AQ86" s="87" t="s">
        <v>578</v>
      </c>
      <c r="AR86" s="79" t="s">
        <v>257</v>
      </c>
      <c r="AS86" s="79">
        <v>0</v>
      </c>
      <c r="AT86" s="79">
        <v>0</v>
      </c>
      <c r="AU86" s="79"/>
      <c r="AV86" s="79"/>
      <c r="AW86" s="79"/>
      <c r="AX86" s="79"/>
      <c r="AY86" s="79"/>
      <c r="AZ86" s="79"/>
      <c r="BA86" s="79"/>
      <c r="BB86" s="79"/>
      <c r="BC86">
        <v>27000</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11</v>
      </c>
      <c r="BM86" s="49">
        <v>100</v>
      </c>
      <c r="BN86" s="48">
        <v>11</v>
      </c>
    </row>
    <row r="87" spans="1:66" ht="15">
      <c r="A87" s="65" t="s">
        <v>248</v>
      </c>
      <c r="B87" s="65" t="s">
        <v>248</v>
      </c>
      <c r="C87" s="66" t="s">
        <v>1239</v>
      </c>
      <c r="D87" s="67">
        <v>10</v>
      </c>
      <c r="E87" s="66" t="s">
        <v>136</v>
      </c>
      <c r="F87" s="69">
        <v>6</v>
      </c>
      <c r="G87" s="66"/>
      <c r="H87" s="70"/>
      <c r="I87" s="71"/>
      <c r="J87" s="71"/>
      <c r="K87" s="34" t="s">
        <v>65</v>
      </c>
      <c r="L87" s="72">
        <v>87</v>
      </c>
      <c r="M87" s="72"/>
      <c r="N87" s="73"/>
      <c r="O87" s="79" t="s">
        <v>196</v>
      </c>
      <c r="P87" s="81">
        <v>43740.60853009259</v>
      </c>
      <c r="Q87" s="79" t="s">
        <v>288</v>
      </c>
      <c r="R87" s="83" t="s">
        <v>313</v>
      </c>
      <c r="S87" s="79" t="s">
        <v>330</v>
      </c>
      <c r="T87" s="79"/>
      <c r="U87" s="83" t="s">
        <v>356</v>
      </c>
      <c r="V87" s="83" t="s">
        <v>356</v>
      </c>
      <c r="W87" s="81">
        <v>43740.60853009259</v>
      </c>
      <c r="X87" s="85">
        <v>43740</v>
      </c>
      <c r="Y87" s="87" t="s">
        <v>419</v>
      </c>
      <c r="Z87" s="83" t="s">
        <v>499</v>
      </c>
      <c r="AA87" s="79"/>
      <c r="AB87" s="79"/>
      <c r="AC87" s="87" t="s">
        <v>579</v>
      </c>
      <c r="AD87" s="79"/>
      <c r="AE87" s="79" t="b">
        <v>0</v>
      </c>
      <c r="AF87" s="79">
        <v>2</v>
      </c>
      <c r="AG87" s="87" t="s">
        <v>623</v>
      </c>
      <c r="AH87" s="79" t="b">
        <v>0</v>
      </c>
      <c r="AI87" s="79" t="s">
        <v>627</v>
      </c>
      <c r="AJ87" s="79"/>
      <c r="AK87" s="87" t="s">
        <v>623</v>
      </c>
      <c r="AL87" s="79" t="b">
        <v>0</v>
      </c>
      <c r="AM87" s="79">
        <v>0</v>
      </c>
      <c r="AN87" s="87" t="s">
        <v>623</v>
      </c>
      <c r="AO87" s="79" t="s">
        <v>637</v>
      </c>
      <c r="AP87" s="79" t="b">
        <v>0</v>
      </c>
      <c r="AQ87" s="87" t="s">
        <v>579</v>
      </c>
      <c r="AR87" s="79" t="s">
        <v>257</v>
      </c>
      <c r="AS87" s="79">
        <v>0</v>
      </c>
      <c r="AT87" s="79">
        <v>0</v>
      </c>
      <c r="AU87" s="79"/>
      <c r="AV87" s="79"/>
      <c r="AW87" s="79"/>
      <c r="AX87" s="79"/>
      <c r="AY87" s="79"/>
      <c r="AZ87" s="79"/>
      <c r="BA87" s="79"/>
      <c r="BB87" s="79"/>
      <c r="BC87">
        <v>27000</v>
      </c>
      <c r="BD87" s="78" t="str">
        <f>REPLACE(INDEX(GroupVertices[Group],MATCH(Edges[[#This Row],[Vertex 1]],GroupVertices[Vertex],0)),1,1,"")</f>
        <v>1</v>
      </c>
      <c r="BE87" s="78" t="str">
        <f>REPLACE(INDEX(GroupVertices[Group],MATCH(Edges[[#This Row],[Vertex 2]],GroupVertices[Vertex],0)),1,1,"")</f>
        <v>1</v>
      </c>
      <c r="BF87" s="48">
        <v>0</v>
      </c>
      <c r="BG87" s="49">
        <v>0</v>
      </c>
      <c r="BH87" s="48">
        <v>1</v>
      </c>
      <c r="BI87" s="49">
        <v>9.090909090909092</v>
      </c>
      <c r="BJ87" s="48">
        <v>0</v>
      </c>
      <c r="BK87" s="49">
        <v>0</v>
      </c>
      <c r="BL87" s="48">
        <v>10</v>
      </c>
      <c r="BM87" s="49">
        <v>90.9090909090909</v>
      </c>
      <c r="BN87" s="48">
        <v>11</v>
      </c>
    </row>
    <row r="88" spans="1:66" ht="15">
      <c r="A88" s="65" t="s">
        <v>248</v>
      </c>
      <c r="B88" s="65" t="s">
        <v>248</v>
      </c>
      <c r="C88" s="66" t="s">
        <v>1239</v>
      </c>
      <c r="D88" s="67">
        <v>10</v>
      </c>
      <c r="E88" s="66" t="s">
        <v>136</v>
      </c>
      <c r="F88" s="69">
        <v>6</v>
      </c>
      <c r="G88" s="66"/>
      <c r="H88" s="70"/>
      <c r="I88" s="71"/>
      <c r="J88" s="71"/>
      <c r="K88" s="34" t="s">
        <v>65</v>
      </c>
      <c r="L88" s="72">
        <v>88</v>
      </c>
      <c r="M88" s="72"/>
      <c r="N88" s="73"/>
      <c r="O88" s="79" t="s">
        <v>196</v>
      </c>
      <c r="P88" s="81">
        <v>43740.5478125</v>
      </c>
      <c r="Q88" s="79" t="s">
        <v>260</v>
      </c>
      <c r="R88" s="83" t="s">
        <v>301</v>
      </c>
      <c r="S88" s="79" t="s">
        <v>330</v>
      </c>
      <c r="T88" s="79"/>
      <c r="U88" s="83" t="s">
        <v>357</v>
      </c>
      <c r="V88" s="83" t="s">
        <v>357</v>
      </c>
      <c r="W88" s="81">
        <v>43740.5478125</v>
      </c>
      <c r="X88" s="85">
        <v>43740</v>
      </c>
      <c r="Y88" s="87" t="s">
        <v>420</v>
      </c>
      <c r="Z88" s="83" t="s">
        <v>500</v>
      </c>
      <c r="AA88" s="79"/>
      <c r="AB88" s="79"/>
      <c r="AC88" s="87" t="s">
        <v>580</v>
      </c>
      <c r="AD88" s="79"/>
      <c r="AE88" s="79" t="b">
        <v>0</v>
      </c>
      <c r="AF88" s="79">
        <v>3</v>
      </c>
      <c r="AG88" s="87" t="s">
        <v>623</v>
      </c>
      <c r="AH88" s="79" t="b">
        <v>0</v>
      </c>
      <c r="AI88" s="79" t="s">
        <v>627</v>
      </c>
      <c r="AJ88" s="79"/>
      <c r="AK88" s="87" t="s">
        <v>623</v>
      </c>
      <c r="AL88" s="79" t="b">
        <v>0</v>
      </c>
      <c r="AM88" s="79">
        <v>2</v>
      </c>
      <c r="AN88" s="87" t="s">
        <v>623</v>
      </c>
      <c r="AO88" s="79" t="s">
        <v>637</v>
      </c>
      <c r="AP88" s="79" t="b">
        <v>0</v>
      </c>
      <c r="AQ88" s="87" t="s">
        <v>580</v>
      </c>
      <c r="AR88" s="79" t="s">
        <v>257</v>
      </c>
      <c r="AS88" s="79">
        <v>0</v>
      </c>
      <c r="AT88" s="79">
        <v>0</v>
      </c>
      <c r="AU88" s="79"/>
      <c r="AV88" s="79"/>
      <c r="AW88" s="79"/>
      <c r="AX88" s="79"/>
      <c r="AY88" s="79"/>
      <c r="AZ88" s="79"/>
      <c r="BA88" s="79"/>
      <c r="BB88" s="79"/>
      <c r="BC88">
        <v>27000</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12</v>
      </c>
      <c r="BM88" s="49">
        <v>100</v>
      </c>
      <c r="BN88" s="48">
        <v>12</v>
      </c>
    </row>
    <row r="89" spans="1:66" ht="15">
      <c r="A89" s="65" t="s">
        <v>248</v>
      </c>
      <c r="B89" s="65" t="s">
        <v>248</v>
      </c>
      <c r="C89" s="66" t="s">
        <v>1239</v>
      </c>
      <c r="D89" s="67">
        <v>10</v>
      </c>
      <c r="E89" s="66" t="s">
        <v>136</v>
      </c>
      <c r="F89" s="69">
        <v>6</v>
      </c>
      <c r="G89" s="66"/>
      <c r="H89" s="70"/>
      <c r="I89" s="71"/>
      <c r="J89" s="71"/>
      <c r="K89" s="34" t="s">
        <v>65</v>
      </c>
      <c r="L89" s="72">
        <v>89</v>
      </c>
      <c r="M89" s="72"/>
      <c r="N89" s="73"/>
      <c r="O89" s="79" t="s">
        <v>196</v>
      </c>
      <c r="P89" s="81">
        <v>43739.64335648148</v>
      </c>
      <c r="Q89" s="79" t="s">
        <v>289</v>
      </c>
      <c r="R89" s="83" t="s">
        <v>318</v>
      </c>
      <c r="S89" s="79" t="s">
        <v>330</v>
      </c>
      <c r="T89" s="79"/>
      <c r="U89" s="83" t="s">
        <v>358</v>
      </c>
      <c r="V89" s="83" t="s">
        <v>358</v>
      </c>
      <c r="W89" s="81">
        <v>43739.64335648148</v>
      </c>
      <c r="X89" s="85">
        <v>43739</v>
      </c>
      <c r="Y89" s="87" t="s">
        <v>421</v>
      </c>
      <c r="Z89" s="83" t="s">
        <v>501</v>
      </c>
      <c r="AA89" s="79"/>
      <c r="AB89" s="79"/>
      <c r="AC89" s="87" t="s">
        <v>581</v>
      </c>
      <c r="AD89" s="79"/>
      <c r="AE89" s="79" t="b">
        <v>0</v>
      </c>
      <c r="AF89" s="79">
        <v>1</v>
      </c>
      <c r="AG89" s="87" t="s">
        <v>623</v>
      </c>
      <c r="AH89" s="79" t="b">
        <v>0</v>
      </c>
      <c r="AI89" s="79" t="s">
        <v>627</v>
      </c>
      <c r="AJ89" s="79"/>
      <c r="AK89" s="87" t="s">
        <v>623</v>
      </c>
      <c r="AL89" s="79" t="b">
        <v>0</v>
      </c>
      <c r="AM89" s="79">
        <v>0</v>
      </c>
      <c r="AN89" s="87" t="s">
        <v>623</v>
      </c>
      <c r="AO89" s="79" t="s">
        <v>637</v>
      </c>
      <c r="AP89" s="79" t="b">
        <v>0</v>
      </c>
      <c r="AQ89" s="87" t="s">
        <v>581</v>
      </c>
      <c r="AR89" s="79" t="s">
        <v>257</v>
      </c>
      <c r="AS89" s="79">
        <v>0</v>
      </c>
      <c r="AT89" s="79">
        <v>0</v>
      </c>
      <c r="AU89" s="79"/>
      <c r="AV89" s="79"/>
      <c r="AW89" s="79"/>
      <c r="AX89" s="79"/>
      <c r="AY89" s="79"/>
      <c r="AZ89" s="79"/>
      <c r="BA89" s="79"/>
      <c r="BB89" s="79"/>
      <c r="BC89">
        <v>27000</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9</v>
      </c>
      <c r="BM89" s="49">
        <v>100</v>
      </c>
      <c r="BN89" s="48">
        <v>9</v>
      </c>
    </row>
    <row r="90" spans="1:66" ht="15">
      <c r="A90" s="65" t="s">
        <v>248</v>
      </c>
      <c r="B90" s="65" t="s">
        <v>248</v>
      </c>
      <c r="C90" s="66" t="s">
        <v>1239</v>
      </c>
      <c r="D90" s="67">
        <v>10</v>
      </c>
      <c r="E90" s="66" t="s">
        <v>136</v>
      </c>
      <c r="F90" s="69">
        <v>6</v>
      </c>
      <c r="G90" s="66"/>
      <c r="H90" s="70"/>
      <c r="I90" s="71"/>
      <c r="J90" s="71"/>
      <c r="K90" s="34" t="s">
        <v>65</v>
      </c>
      <c r="L90" s="72">
        <v>90</v>
      </c>
      <c r="M90" s="72"/>
      <c r="N90" s="73"/>
      <c r="O90" s="79" t="s">
        <v>196</v>
      </c>
      <c r="P90" s="81">
        <v>43739.543761574074</v>
      </c>
      <c r="Q90" s="79" t="s">
        <v>290</v>
      </c>
      <c r="R90" s="83" t="s">
        <v>319</v>
      </c>
      <c r="S90" s="79" t="s">
        <v>330</v>
      </c>
      <c r="T90" s="79"/>
      <c r="U90" s="83" t="s">
        <v>359</v>
      </c>
      <c r="V90" s="83" t="s">
        <v>359</v>
      </c>
      <c r="W90" s="81">
        <v>43739.543761574074</v>
      </c>
      <c r="X90" s="85">
        <v>43739</v>
      </c>
      <c r="Y90" s="87" t="s">
        <v>422</v>
      </c>
      <c r="Z90" s="83" t="s">
        <v>502</v>
      </c>
      <c r="AA90" s="79"/>
      <c r="AB90" s="79"/>
      <c r="AC90" s="87" t="s">
        <v>582</v>
      </c>
      <c r="AD90" s="79"/>
      <c r="AE90" s="79" t="b">
        <v>0</v>
      </c>
      <c r="AF90" s="79">
        <v>1</v>
      </c>
      <c r="AG90" s="87" t="s">
        <v>623</v>
      </c>
      <c r="AH90" s="79" t="b">
        <v>0</v>
      </c>
      <c r="AI90" s="79" t="s">
        <v>629</v>
      </c>
      <c r="AJ90" s="79"/>
      <c r="AK90" s="87" t="s">
        <v>623</v>
      </c>
      <c r="AL90" s="79" t="b">
        <v>0</v>
      </c>
      <c r="AM90" s="79">
        <v>0</v>
      </c>
      <c r="AN90" s="87" t="s">
        <v>623</v>
      </c>
      <c r="AO90" s="79" t="s">
        <v>637</v>
      </c>
      <c r="AP90" s="79" t="b">
        <v>0</v>
      </c>
      <c r="AQ90" s="87" t="s">
        <v>582</v>
      </c>
      <c r="AR90" s="79" t="s">
        <v>257</v>
      </c>
      <c r="AS90" s="79">
        <v>0</v>
      </c>
      <c r="AT90" s="79">
        <v>0</v>
      </c>
      <c r="AU90" s="79"/>
      <c r="AV90" s="79"/>
      <c r="AW90" s="79"/>
      <c r="AX90" s="79"/>
      <c r="AY90" s="79"/>
      <c r="AZ90" s="79"/>
      <c r="BA90" s="79"/>
      <c r="BB90" s="79"/>
      <c r="BC90">
        <v>27000</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3</v>
      </c>
      <c r="BM90" s="49">
        <v>100</v>
      </c>
      <c r="BN90" s="48">
        <v>3</v>
      </c>
    </row>
    <row r="91" spans="1:66" ht="15">
      <c r="A91" s="65" t="s">
        <v>248</v>
      </c>
      <c r="B91" s="65" t="s">
        <v>248</v>
      </c>
      <c r="C91" s="66" t="s">
        <v>1239</v>
      </c>
      <c r="D91" s="67">
        <v>10</v>
      </c>
      <c r="E91" s="66" t="s">
        <v>136</v>
      </c>
      <c r="F91" s="69">
        <v>6</v>
      </c>
      <c r="G91" s="66"/>
      <c r="H91" s="70"/>
      <c r="I91" s="71"/>
      <c r="J91" s="71"/>
      <c r="K91" s="34" t="s">
        <v>65</v>
      </c>
      <c r="L91" s="72">
        <v>91</v>
      </c>
      <c r="M91" s="72"/>
      <c r="N91" s="73"/>
      <c r="O91" s="79" t="s">
        <v>196</v>
      </c>
      <c r="P91" s="81">
        <v>43735.786412037036</v>
      </c>
      <c r="Q91" s="79" t="s">
        <v>291</v>
      </c>
      <c r="R91" s="83" t="s">
        <v>320</v>
      </c>
      <c r="S91" s="79" t="s">
        <v>330</v>
      </c>
      <c r="T91" s="79"/>
      <c r="U91" s="83" t="s">
        <v>360</v>
      </c>
      <c r="V91" s="83" t="s">
        <v>360</v>
      </c>
      <c r="W91" s="81">
        <v>43735.786412037036</v>
      </c>
      <c r="X91" s="85">
        <v>43735</v>
      </c>
      <c r="Y91" s="87" t="s">
        <v>423</v>
      </c>
      <c r="Z91" s="83" t="s">
        <v>503</v>
      </c>
      <c r="AA91" s="79"/>
      <c r="AB91" s="79"/>
      <c r="AC91" s="87" t="s">
        <v>583</v>
      </c>
      <c r="AD91" s="79"/>
      <c r="AE91" s="79" t="b">
        <v>0</v>
      </c>
      <c r="AF91" s="79">
        <v>2</v>
      </c>
      <c r="AG91" s="87" t="s">
        <v>623</v>
      </c>
      <c r="AH91" s="79" t="b">
        <v>0</v>
      </c>
      <c r="AI91" s="79" t="s">
        <v>627</v>
      </c>
      <c r="AJ91" s="79"/>
      <c r="AK91" s="87" t="s">
        <v>623</v>
      </c>
      <c r="AL91" s="79" t="b">
        <v>0</v>
      </c>
      <c r="AM91" s="79">
        <v>0</v>
      </c>
      <c r="AN91" s="87" t="s">
        <v>623</v>
      </c>
      <c r="AO91" s="79" t="s">
        <v>637</v>
      </c>
      <c r="AP91" s="79" t="b">
        <v>0</v>
      </c>
      <c r="AQ91" s="87" t="s">
        <v>583</v>
      </c>
      <c r="AR91" s="79" t="s">
        <v>257</v>
      </c>
      <c r="AS91" s="79">
        <v>0</v>
      </c>
      <c r="AT91" s="79">
        <v>0</v>
      </c>
      <c r="AU91" s="79"/>
      <c r="AV91" s="79"/>
      <c r="AW91" s="79"/>
      <c r="AX91" s="79"/>
      <c r="AY91" s="79"/>
      <c r="AZ91" s="79"/>
      <c r="BA91" s="79"/>
      <c r="BB91" s="79"/>
      <c r="BC91">
        <v>27000</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10</v>
      </c>
      <c r="BM91" s="49">
        <v>100</v>
      </c>
      <c r="BN91" s="48">
        <v>10</v>
      </c>
    </row>
    <row r="92" spans="1:66" ht="15">
      <c r="A92" s="65" t="s">
        <v>248</v>
      </c>
      <c r="B92" s="65" t="s">
        <v>248</v>
      </c>
      <c r="C92" s="66" t="s">
        <v>1239</v>
      </c>
      <c r="D92" s="67">
        <v>10</v>
      </c>
      <c r="E92" s="66" t="s">
        <v>136</v>
      </c>
      <c r="F92" s="69">
        <v>6</v>
      </c>
      <c r="G92" s="66"/>
      <c r="H92" s="70"/>
      <c r="I92" s="71"/>
      <c r="J92" s="71"/>
      <c r="K92" s="34" t="s">
        <v>65</v>
      </c>
      <c r="L92" s="72">
        <v>92</v>
      </c>
      <c r="M92" s="72"/>
      <c r="N92" s="73"/>
      <c r="O92" s="79" t="s">
        <v>196</v>
      </c>
      <c r="P92" s="81">
        <v>43733.58988425926</v>
      </c>
      <c r="Q92" s="79" t="s">
        <v>292</v>
      </c>
      <c r="R92" s="83" t="s">
        <v>321</v>
      </c>
      <c r="S92" s="79" t="s">
        <v>330</v>
      </c>
      <c r="T92" s="79"/>
      <c r="U92" s="83" t="s">
        <v>361</v>
      </c>
      <c r="V92" s="83" t="s">
        <v>361</v>
      </c>
      <c r="W92" s="81">
        <v>43733.58988425926</v>
      </c>
      <c r="X92" s="85">
        <v>43733</v>
      </c>
      <c r="Y92" s="87" t="s">
        <v>424</v>
      </c>
      <c r="Z92" s="83" t="s">
        <v>504</v>
      </c>
      <c r="AA92" s="79"/>
      <c r="AB92" s="79"/>
      <c r="AC92" s="87" t="s">
        <v>584</v>
      </c>
      <c r="AD92" s="79"/>
      <c r="AE92" s="79" t="b">
        <v>0</v>
      </c>
      <c r="AF92" s="79">
        <v>3</v>
      </c>
      <c r="AG92" s="87" t="s">
        <v>623</v>
      </c>
      <c r="AH92" s="79" t="b">
        <v>0</v>
      </c>
      <c r="AI92" s="79" t="s">
        <v>627</v>
      </c>
      <c r="AJ92" s="79"/>
      <c r="AK92" s="87" t="s">
        <v>623</v>
      </c>
      <c r="AL92" s="79" t="b">
        <v>0</v>
      </c>
      <c r="AM92" s="79">
        <v>0</v>
      </c>
      <c r="AN92" s="87" t="s">
        <v>623</v>
      </c>
      <c r="AO92" s="79" t="s">
        <v>637</v>
      </c>
      <c r="AP92" s="79" t="b">
        <v>0</v>
      </c>
      <c r="AQ92" s="87" t="s">
        <v>584</v>
      </c>
      <c r="AR92" s="79" t="s">
        <v>257</v>
      </c>
      <c r="AS92" s="79">
        <v>0</v>
      </c>
      <c r="AT92" s="79">
        <v>0</v>
      </c>
      <c r="AU92" s="79"/>
      <c r="AV92" s="79"/>
      <c r="AW92" s="79"/>
      <c r="AX92" s="79"/>
      <c r="AY92" s="79"/>
      <c r="AZ92" s="79"/>
      <c r="BA92" s="79"/>
      <c r="BB92" s="79"/>
      <c r="BC92">
        <v>27000</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11</v>
      </c>
      <c r="BM92" s="49">
        <v>100</v>
      </c>
      <c r="BN92" s="48">
        <v>11</v>
      </c>
    </row>
    <row r="93" spans="1:66" ht="15">
      <c r="A93" s="65" t="s">
        <v>248</v>
      </c>
      <c r="B93" s="65" t="s">
        <v>248</v>
      </c>
      <c r="C93" s="66" t="s">
        <v>1239</v>
      </c>
      <c r="D93" s="67">
        <v>10</v>
      </c>
      <c r="E93" s="66" t="s">
        <v>136</v>
      </c>
      <c r="F93" s="69">
        <v>6</v>
      </c>
      <c r="G93" s="66"/>
      <c r="H93" s="70"/>
      <c r="I93" s="71"/>
      <c r="J93" s="71"/>
      <c r="K93" s="34" t="s">
        <v>65</v>
      </c>
      <c r="L93" s="72">
        <v>93</v>
      </c>
      <c r="M93" s="72"/>
      <c r="N93" s="73"/>
      <c r="O93" s="79" t="s">
        <v>196</v>
      </c>
      <c r="P93" s="81">
        <v>43720.36697916667</v>
      </c>
      <c r="Q93" s="79" t="s">
        <v>293</v>
      </c>
      <c r="R93" s="83" t="s">
        <v>322</v>
      </c>
      <c r="S93" s="79" t="s">
        <v>330</v>
      </c>
      <c r="T93" s="79"/>
      <c r="U93" s="83" t="s">
        <v>362</v>
      </c>
      <c r="V93" s="83" t="s">
        <v>362</v>
      </c>
      <c r="W93" s="81">
        <v>43720.36697916667</v>
      </c>
      <c r="X93" s="85">
        <v>43720</v>
      </c>
      <c r="Y93" s="87" t="s">
        <v>425</v>
      </c>
      <c r="Z93" s="83" t="s">
        <v>505</v>
      </c>
      <c r="AA93" s="79"/>
      <c r="AB93" s="79"/>
      <c r="AC93" s="87" t="s">
        <v>585</v>
      </c>
      <c r="AD93" s="79"/>
      <c r="AE93" s="79" t="b">
        <v>0</v>
      </c>
      <c r="AF93" s="79">
        <v>1</v>
      </c>
      <c r="AG93" s="87" t="s">
        <v>623</v>
      </c>
      <c r="AH93" s="79" t="b">
        <v>0</v>
      </c>
      <c r="AI93" s="79" t="s">
        <v>627</v>
      </c>
      <c r="AJ93" s="79"/>
      <c r="AK93" s="87" t="s">
        <v>623</v>
      </c>
      <c r="AL93" s="79" t="b">
        <v>0</v>
      </c>
      <c r="AM93" s="79">
        <v>0</v>
      </c>
      <c r="AN93" s="87" t="s">
        <v>623</v>
      </c>
      <c r="AO93" s="79" t="s">
        <v>637</v>
      </c>
      <c r="AP93" s="79" t="b">
        <v>0</v>
      </c>
      <c r="AQ93" s="87" t="s">
        <v>585</v>
      </c>
      <c r="AR93" s="79" t="s">
        <v>257</v>
      </c>
      <c r="AS93" s="79">
        <v>0</v>
      </c>
      <c r="AT93" s="79">
        <v>0</v>
      </c>
      <c r="AU93" s="79"/>
      <c r="AV93" s="79"/>
      <c r="AW93" s="79"/>
      <c r="AX93" s="79"/>
      <c r="AY93" s="79"/>
      <c r="AZ93" s="79"/>
      <c r="BA93" s="79"/>
      <c r="BB93" s="79"/>
      <c r="BC93">
        <v>27000</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10</v>
      </c>
      <c r="BM93" s="49">
        <v>100</v>
      </c>
      <c r="BN93" s="48">
        <v>10</v>
      </c>
    </row>
    <row r="94" spans="1:66" ht="15">
      <c r="A94" s="65" t="s">
        <v>248</v>
      </c>
      <c r="B94" s="65" t="s">
        <v>248</v>
      </c>
      <c r="C94" s="66" t="s">
        <v>1239</v>
      </c>
      <c r="D94" s="67">
        <v>10</v>
      </c>
      <c r="E94" s="66" t="s">
        <v>136</v>
      </c>
      <c r="F94" s="69">
        <v>6</v>
      </c>
      <c r="G94" s="66"/>
      <c r="H94" s="70"/>
      <c r="I94" s="71"/>
      <c r="J94" s="71"/>
      <c r="K94" s="34" t="s">
        <v>65</v>
      </c>
      <c r="L94" s="72">
        <v>94</v>
      </c>
      <c r="M94" s="72"/>
      <c r="N94" s="73"/>
      <c r="O94" s="79" t="s">
        <v>196</v>
      </c>
      <c r="P94" s="81">
        <v>43714.57148148148</v>
      </c>
      <c r="Q94" s="79" t="s">
        <v>294</v>
      </c>
      <c r="R94" s="83" t="s">
        <v>323</v>
      </c>
      <c r="S94" s="79" t="s">
        <v>330</v>
      </c>
      <c r="T94" s="79"/>
      <c r="U94" s="83" t="s">
        <v>363</v>
      </c>
      <c r="V94" s="83" t="s">
        <v>363</v>
      </c>
      <c r="W94" s="81">
        <v>43714.57148148148</v>
      </c>
      <c r="X94" s="85">
        <v>43714</v>
      </c>
      <c r="Y94" s="87" t="s">
        <v>426</v>
      </c>
      <c r="Z94" s="83" t="s">
        <v>506</v>
      </c>
      <c r="AA94" s="79"/>
      <c r="AB94" s="79"/>
      <c r="AC94" s="87" t="s">
        <v>586</v>
      </c>
      <c r="AD94" s="79"/>
      <c r="AE94" s="79" t="b">
        <v>0</v>
      </c>
      <c r="AF94" s="79">
        <v>0</v>
      </c>
      <c r="AG94" s="87" t="s">
        <v>623</v>
      </c>
      <c r="AH94" s="79" t="b">
        <v>0</v>
      </c>
      <c r="AI94" s="79" t="s">
        <v>627</v>
      </c>
      <c r="AJ94" s="79"/>
      <c r="AK94" s="87" t="s">
        <v>623</v>
      </c>
      <c r="AL94" s="79" t="b">
        <v>0</v>
      </c>
      <c r="AM94" s="79">
        <v>1</v>
      </c>
      <c r="AN94" s="87" t="s">
        <v>623</v>
      </c>
      <c r="AO94" s="79" t="s">
        <v>637</v>
      </c>
      <c r="AP94" s="79" t="b">
        <v>0</v>
      </c>
      <c r="AQ94" s="87" t="s">
        <v>586</v>
      </c>
      <c r="AR94" s="79" t="s">
        <v>257</v>
      </c>
      <c r="AS94" s="79">
        <v>0</v>
      </c>
      <c r="AT94" s="79">
        <v>0</v>
      </c>
      <c r="AU94" s="79"/>
      <c r="AV94" s="79"/>
      <c r="AW94" s="79"/>
      <c r="AX94" s="79"/>
      <c r="AY94" s="79"/>
      <c r="AZ94" s="79"/>
      <c r="BA94" s="79"/>
      <c r="BB94" s="79"/>
      <c r="BC94">
        <v>27000</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5" t="s">
        <v>248</v>
      </c>
      <c r="B95" s="65" t="s">
        <v>248</v>
      </c>
      <c r="C95" s="66" t="s">
        <v>1239</v>
      </c>
      <c r="D95" s="67">
        <v>10</v>
      </c>
      <c r="E95" s="66" t="s">
        <v>136</v>
      </c>
      <c r="F95" s="69">
        <v>6</v>
      </c>
      <c r="G95" s="66"/>
      <c r="H95" s="70"/>
      <c r="I95" s="71"/>
      <c r="J95" s="71"/>
      <c r="K95" s="34" t="s">
        <v>65</v>
      </c>
      <c r="L95" s="72">
        <v>95</v>
      </c>
      <c r="M95" s="72"/>
      <c r="N95" s="73"/>
      <c r="O95" s="79" t="s">
        <v>196</v>
      </c>
      <c r="P95" s="81">
        <v>43703.79667824074</v>
      </c>
      <c r="Q95" s="79" t="s">
        <v>295</v>
      </c>
      <c r="R95" s="83" t="s">
        <v>324</v>
      </c>
      <c r="S95" s="79" t="s">
        <v>330</v>
      </c>
      <c r="T95" s="79"/>
      <c r="U95" s="83" t="s">
        <v>364</v>
      </c>
      <c r="V95" s="83" t="s">
        <v>364</v>
      </c>
      <c r="W95" s="81">
        <v>43703.79667824074</v>
      </c>
      <c r="X95" s="85">
        <v>43703</v>
      </c>
      <c r="Y95" s="87" t="s">
        <v>427</v>
      </c>
      <c r="Z95" s="83" t="s">
        <v>507</v>
      </c>
      <c r="AA95" s="79"/>
      <c r="AB95" s="79"/>
      <c r="AC95" s="87" t="s">
        <v>587</v>
      </c>
      <c r="AD95" s="79"/>
      <c r="AE95" s="79" t="b">
        <v>0</v>
      </c>
      <c r="AF95" s="79">
        <v>1</v>
      </c>
      <c r="AG95" s="87" t="s">
        <v>623</v>
      </c>
      <c r="AH95" s="79" t="b">
        <v>0</v>
      </c>
      <c r="AI95" s="79" t="s">
        <v>627</v>
      </c>
      <c r="AJ95" s="79"/>
      <c r="AK95" s="87" t="s">
        <v>623</v>
      </c>
      <c r="AL95" s="79" t="b">
        <v>0</v>
      </c>
      <c r="AM95" s="79">
        <v>1</v>
      </c>
      <c r="AN95" s="87" t="s">
        <v>623</v>
      </c>
      <c r="AO95" s="79" t="s">
        <v>637</v>
      </c>
      <c r="AP95" s="79" t="b">
        <v>0</v>
      </c>
      <c r="AQ95" s="87" t="s">
        <v>587</v>
      </c>
      <c r="AR95" s="79" t="s">
        <v>257</v>
      </c>
      <c r="AS95" s="79">
        <v>0</v>
      </c>
      <c r="AT95" s="79">
        <v>0</v>
      </c>
      <c r="AU95" s="79"/>
      <c r="AV95" s="79"/>
      <c r="AW95" s="79"/>
      <c r="AX95" s="79"/>
      <c r="AY95" s="79"/>
      <c r="AZ95" s="79"/>
      <c r="BA95" s="79"/>
      <c r="BB95" s="79"/>
      <c r="BC95">
        <v>27000</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9</v>
      </c>
      <c r="BM95" s="49">
        <v>100</v>
      </c>
      <c r="BN95" s="48">
        <v>9</v>
      </c>
    </row>
    <row r="96" spans="1:66" ht="15">
      <c r="A96" s="65" t="s">
        <v>248</v>
      </c>
      <c r="B96" s="65" t="s">
        <v>248</v>
      </c>
      <c r="C96" s="66" t="s">
        <v>1239</v>
      </c>
      <c r="D96" s="67">
        <v>10</v>
      </c>
      <c r="E96" s="66" t="s">
        <v>136</v>
      </c>
      <c r="F96" s="69">
        <v>6</v>
      </c>
      <c r="G96" s="66"/>
      <c r="H96" s="70"/>
      <c r="I96" s="71"/>
      <c r="J96" s="71"/>
      <c r="K96" s="34" t="s">
        <v>65</v>
      </c>
      <c r="L96" s="72">
        <v>96</v>
      </c>
      <c r="M96" s="72"/>
      <c r="N96" s="73"/>
      <c r="O96" s="79" t="s">
        <v>196</v>
      </c>
      <c r="P96" s="81">
        <v>43697.78969907408</v>
      </c>
      <c r="Q96" s="79" t="s">
        <v>296</v>
      </c>
      <c r="R96" s="83" t="s">
        <v>325</v>
      </c>
      <c r="S96" s="79" t="s">
        <v>330</v>
      </c>
      <c r="T96" s="79"/>
      <c r="U96" s="83" t="s">
        <v>365</v>
      </c>
      <c r="V96" s="83" t="s">
        <v>365</v>
      </c>
      <c r="W96" s="81">
        <v>43697.78969907408</v>
      </c>
      <c r="X96" s="85">
        <v>43697</v>
      </c>
      <c r="Y96" s="87" t="s">
        <v>428</v>
      </c>
      <c r="Z96" s="83" t="s">
        <v>508</v>
      </c>
      <c r="AA96" s="79"/>
      <c r="AB96" s="79"/>
      <c r="AC96" s="87" t="s">
        <v>588</v>
      </c>
      <c r="AD96" s="79"/>
      <c r="AE96" s="79" t="b">
        <v>0</v>
      </c>
      <c r="AF96" s="79">
        <v>1</v>
      </c>
      <c r="AG96" s="87" t="s">
        <v>623</v>
      </c>
      <c r="AH96" s="79" t="b">
        <v>0</v>
      </c>
      <c r="AI96" s="79" t="s">
        <v>627</v>
      </c>
      <c r="AJ96" s="79"/>
      <c r="AK96" s="87" t="s">
        <v>623</v>
      </c>
      <c r="AL96" s="79" t="b">
        <v>0</v>
      </c>
      <c r="AM96" s="79">
        <v>1</v>
      </c>
      <c r="AN96" s="87" t="s">
        <v>623</v>
      </c>
      <c r="AO96" s="79" t="s">
        <v>637</v>
      </c>
      <c r="AP96" s="79" t="b">
        <v>0</v>
      </c>
      <c r="AQ96" s="87" t="s">
        <v>588</v>
      </c>
      <c r="AR96" s="79" t="s">
        <v>257</v>
      </c>
      <c r="AS96" s="79">
        <v>0</v>
      </c>
      <c r="AT96" s="79">
        <v>0</v>
      </c>
      <c r="AU96" s="79"/>
      <c r="AV96" s="79"/>
      <c r="AW96" s="79"/>
      <c r="AX96" s="79"/>
      <c r="AY96" s="79"/>
      <c r="AZ96" s="79"/>
      <c r="BA96" s="79"/>
      <c r="BB96" s="79"/>
      <c r="BC96">
        <v>27000</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11</v>
      </c>
      <c r="BM96" s="49">
        <v>100</v>
      </c>
      <c r="BN96" s="48">
        <v>11</v>
      </c>
    </row>
    <row r="97" spans="1:66" ht="15">
      <c r="A97" s="65" t="s">
        <v>248</v>
      </c>
      <c r="B97" s="65" t="s">
        <v>248</v>
      </c>
      <c r="C97" s="66" t="s">
        <v>1239</v>
      </c>
      <c r="D97" s="67">
        <v>10</v>
      </c>
      <c r="E97" s="66" t="s">
        <v>136</v>
      </c>
      <c r="F97" s="69">
        <v>6</v>
      </c>
      <c r="G97" s="66"/>
      <c r="H97" s="70"/>
      <c r="I97" s="71"/>
      <c r="J97" s="71"/>
      <c r="K97" s="34" t="s">
        <v>65</v>
      </c>
      <c r="L97" s="72">
        <v>97</v>
      </c>
      <c r="M97" s="72"/>
      <c r="N97" s="73"/>
      <c r="O97" s="79" t="s">
        <v>196</v>
      </c>
      <c r="P97" s="81">
        <v>43692.65164351852</v>
      </c>
      <c r="Q97" s="79" t="s">
        <v>297</v>
      </c>
      <c r="R97" s="83" t="s">
        <v>326</v>
      </c>
      <c r="S97" s="79" t="s">
        <v>330</v>
      </c>
      <c r="T97" s="79"/>
      <c r="U97" s="83" t="s">
        <v>366</v>
      </c>
      <c r="V97" s="83" t="s">
        <v>366</v>
      </c>
      <c r="W97" s="81">
        <v>43692.65164351852</v>
      </c>
      <c r="X97" s="85">
        <v>43692</v>
      </c>
      <c r="Y97" s="87" t="s">
        <v>429</v>
      </c>
      <c r="Z97" s="83" t="s">
        <v>509</v>
      </c>
      <c r="AA97" s="79"/>
      <c r="AB97" s="79"/>
      <c r="AC97" s="87" t="s">
        <v>589</v>
      </c>
      <c r="AD97" s="79"/>
      <c r="AE97" s="79" t="b">
        <v>0</v>
      </c>
      <c r="AF97" s="79">
        <v>2</v>
      </c>
      <c r="AG97" s="87" t="s">
        <v>623</v>
      </c>
      <c r="AH97" s="79" t="b">
        <v>0</v>
      </c>
      <c r="AI97" s="79" t="s">
        <v>627</v>
      </c>
      <c r="AJ97" s="79"/>
      <c r="AK97" s="87" t="s">
        <v>623</v>
      </c>
      <c r="AL97" s="79" t="b">
        <v>0</v>
      </c>
      <c r="AM97" s="79">
        <v>1</v>
      </c>
      <c r="AN97" s="87" t="s">
        <v>623</v>
      </c>
      <c r="AO97" s="79" t="s">
        <v>637</v>
      </c>
      <c r="AP97" s="79" t="b">
        <v>0</v>
      </c>
      <c r="AQ97" s="87" t="s">
        <v>589</v>
      </c>
      <c r="AR97" s="79" t="s">
        <v>257</v>
      </c>
      <c r="AS97" s="79">
        <v>0</v>
      </c>
      <c r="AT97" s="79">
        <v>0</v>
      </c>
      <c r="AU97" s="79"/>
      <c r="AV97" s="79"/>
      <c r="AW97" s="79"/>
      <c r="AX97" s="79"/>
      <c r="AY97" s="79"/>
      <c r="AZ97" s="79"/>
      <c r="BA97" s="79"/>
      <c r="BB97" s="79"/>
      <c r="BC97">
        <v>27000</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8</v>
      </c>
      <c r="BM97" s="49">
        <v>100</v>
      </c>
      <c r="BN97" s="48">
        <v>8</v>
      </c>
    </row>
    <row r="98" spans="1:66" ht="15">
      <c r="A98" s="65" t="s">
        <v>248</v>
      </c>
      <c r="B98" s="65" t="s">
        <v>248</v>
      </c>
      <c r="C98" s="66" t="s">
        <v>1239</v>
      </c>
      <c r="D98" s="67">
        <v>10</v>
      </c>
      <c r="E98" s="66" t="s">
        <v>136</v>
      </c>
      <c r="F98" s="69">
        <v>6</v>
      </c>
      <c r="G98" s="66"/>
      <c r="H98" s="70"/>
      <c r="I98" s="71"/>
      <c r="J98" s="71"/>
      <c r="K98" s="34" t="s">
        <v>65</v>
      </c>
      <c r="L98" s="72">
        <v>98</v>
      </c>
      <c r="M98" s="72"/>
      <c r="N98" s="73"/>
      <c r="O98" s="79" t="s">
        <v>196</v>
      </c>
      <c r="P98" s="81">
        <v>43691.75861111111</v>
      </c>
      <c r="Q98" s="79" t="s">
        <v>298</v>
      </c>
      <c r="R98" s="83" t="s">
        <v>327</v>
      </c>
      <c r="S98" s="79" t="s">
        <v>330</v>
      </c>
      <c r="T98" s="79"/>
      <c r="U98" s="83" t="s">
        <v>367</v>
      </c>
      <c r="V98" s="83" t="s">
        <v>367</v>
      </c>
      <c r="W98" s="81">
        <v>43691.75861111111</v>
      </c>
      <c r="X98" s="85">
        <v>43691</v>
      </c>
      <c r="Y98" s="87" t="s">
        <v>430</v>
      </c>
      <c r="Z98" s="83" t="s">
        <v>510</v>
      </c>
      <c r="AA98" s="79"/>
      <c r="AB98" s="79"/>
      <c r="AC98" s="87" t="s">
        <v>590</v>
      </c>
      <c r="AD98" s="79"/>
      <c r="AE98" s="79" t="b">
        <v>0</v>
      </c>
      <c r="AF98" s="79">
        <v>3</v>
      </c>
      <c r="AG98" s="87" t="s">
        <v>623</v>
      </c>
      <c r="AH98" s="79" t="b">
        <v>0</v>
      </c>
      <c r="AI98" s="79" t="s">
        <v>627</v>
      </c>
      <c r="AJ98" s="79"/>
      <c r="AK98" s="87" t="s">
        <v>623</v>
      </c>
      <c r="AL98" s="79" t="b">
        <v>0</v>
      </c>
      <c r="AM98" s="79">
        <v>1</v>
      </c>
      <c r="AN98" s="87" t="s">
        <v>623</v>
      </c>
      <c r="AO98" s="79" t="s">
        <v>637</v>
      </c>
      <c r="AP98" s="79" t="b">
        <v>0</v>
      </c>
      <c r="AQ98" s="87" t="s">
        <v>590</v>
      </c>
      <c r="AR98" s="79" t="s">
        <v>257</v>
      </c>
      <c r="AS98" s="79">
        <v>0</v>
      </c>
      <c r="AT98" s="79">
        <v>0</v>
      </c>
      <c r="AU98" s="79"/>
      <c r="AV98" s="79"/>
      <c r="AW98" s="79"/>
      <c r="AX98" s="79"/>
      <c r="AY98" s="79"/>
      <c r="AZ98" s="79"/>
      <c r="BA98" s="79"/>
      <c r="BB98" s="79"/>
      <c r="BC98">
        <v>27000</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8</v>
      </c>
      <c r="BM98" s="49">
        <v>100</v>
      </c>
      <c r="BN98" s="48">
        <v>8</v>
      </c>
    </row>
    <row r="99" spans="1:66" ht="15">
      <c r="A99" s="65" t="s">
        <v>248</v>
      </c>
      <c r="B99" s="65" t="s">
        <v>248</v>
      </c>
      <c r="C99" s="66" t="s">
        <v>1239</v>
      </c>
      <c r="D99" s="67">
        <v>10</v>
      </c>
      <c r="E99" s="66" t="s">
        <v>136</v>
      </c>
      <c r="F99" s="69">
        <v>6</v>
      </c>
      <c r="G99" s="66"/>
      <c r="H99" s="70"/>
      <c r="I99" s="71"/>
      <c r="J99" s="71"/>
      <c r="K99" s="34" t="s">
        <v>65</v>
      </c>
      <c r="L99" s="72">
        <v>99</v>
      </c>
      <c r="M99" s="72"/>
      <c r="N99" s="73"/>
      <c r="O99" s="79" t="s">
        <v>196</v>
      </c>
      <c r="P99" s="81">
        <v>43690.64900462963</v>
      </c>
      <c r="Q99" s="79" t="s">
        <v>299</v>
      </c>
      <c r="R99" s="83" t="s">
        <v>328</v>
      </c>
      <c r="S99" s="79" t="s">
        <v>330</v>
      </c>
      <c r="T99" s="79"/>
      <c r="U99" s="83" t="s">
        <v>368</v>
      </c>
      <c r="V99" s="83" t="s">
        <v>368</v>
      </c>
      <c r="W99" s="81">
        <v>43690.64900462963</v>
      </c>
      <c r="X99" s="85">
        <v>43690</v>
      </c>
      <c r="Y99" s="87" t="s">
        <v>431</v>
      </c>
      <c r="Z99" s="83" t="s">
        <v>511</v>
      </c>
      <c r="AA99" s="79"/>
      <c r="AB99" s="79"/>
      <c r="AC99" s="87" t="s">
        <v>591</v>
      </c>
      <c r="AD99" s="79"/>
      <c r="AE99" s="79" t="b">
        <v>0</v>
      </c>
      <c r="AF99" s="79">
        <v>1</v>
      </c>
      <c r="AG99" s="87" t="s">
        <v>623</v>
      </c>
      <c r="AH99" s="79" t="b">
        <v>0</v>
      </c>
      <c r="AI99" s="79" t="s">
        <v>627</v>
      </c>
      <c r="AJ99" s="79"/>
      <c r="AK99" s="87" t="s">
        <v>623</v>
      </c>
      <c r="AL99" s="79" t="b">
        <v>0</v>
      </c>
      <c r="AM99" s="79">
        <v>1</v>
      </c>
      <c r="AN99" s="87" t="s">
        <v>623</v>
      </c>
      <c r="AO99" s="79" t="s">
        <v>637</v>
      </c>
      <c r="AP99" s="79" t="b">
        <v>0</v>
      </c>
      <c r="AQ99" s="87" t="s">
        <v>591</v>
      </c>
      <c r="AR99" s="79" t="s">
        <v>257</v>
      </c>
      <c r="AS99" s="79">
        <v>0</v>
      </c>
      <c r="AT99" s="79">
        <v>0</v>
      </c>
      <c r="AU99" s="79"/>
      <c r="AV99" s="79"/>
      <c r="AW99" s="79"/>
      <c r="AX99" s="79"/>
      <c r="AY99" s="79"/>
      <c r="AZ99" s="79"/>
      <c r="BA99" s="79"/>
      <c r="BB99" s="79"/>
      <c r="BC99">
        <v>27000</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10</v>
      </c>
      <c r="BM99" s="49">
        <v>100</v>
      </c>
      <c r="BN99" s="48">
        <v>10</v>
      </c>
    </row>
    <row r="100" spans="1:66" ht="15">
      <c r="A100" s="65" t="s">
        <v>248</v>
      </c>
      <c r="B100" s="65" t="s">
        <v>248</v>
      </c>
      <c r="C100" s="66" t="s">
        <v>1239</v>
      </c>
      <c r="D100" s="67">
        <v>10</v>
      </c>
      <c r="E100" s="66" t="s">
        <v>136</v>
      </c>
      <c r="F100" s="69">
        <v>6</v>
      </c>
      <c r="G100" s="66"/>
      <c r="H100" s="70"/>
      <c r="I100" s="71"/>
      <c r="J100" s="71"/>
      <c r="K100" s="34" t="s">
        <v>65</v>
      </c>
      <c r="L100" s="72">
        <v>100</v>
      </c>
      <c r="M100" s="72"/>
      <c r="N100" s="73"/>
      <c r="O100" s="79" t="s">
        <v>196</v>
      </c>
      <c r="P100" s="81">
        <v>43685.79375</v>
      </c>
      <c r="Q100" s="79" t="s">
        <v>300</v>
      </c>
      <c r="R100" s="83" t="s">
        <v>329</v>
      </c>
      <c r="S100" s="79" t="s">
        <v>330</v>
      </c>
      <c r="T100" s="79"/>
      <c r="U100" s="83" t="s">
        <v>369</v>
      </c>
      <c r="V100" s="83" t="s">
        <v>369</v>
      </c>
      <c r="W100" s="81">
        <v>43685.79375</v>
      </c>
      <c r="X100" s="85">
        <v>43685</v>
      </c>
      <c r="Y100" s="87" t="s">
        <v>432</v>
      </c>
      <c r="Z100" s="83" t="s">
        <v>512</v>
      </c>
      <c r="AA100" s="79"/>
      <c r="AB100" s="79"/>
      <c r="AC100" s="87" t="s">
        <v>592</v>
      </c>
      <c r="AD100" s="79"/>
      <c r="AE100" s="79" t="b">
        <v>0</v>
      </c>
      <c r="AF100" s="79">
        <v>4</v>
      </c>
      <c r="AG100" s="87" t="s">
        <v>623</v>
      </c>
      <c r="AH100" s="79" t="b">
        <v>0</v>
      </c>
      <c r="AI100" s="79" t="s">
        <v>627</v>
      </c>
      <c r="AJ100" s="79"/>
      <c r="AK100" s="87" t="s">
        <v>623</v>
      </c>
      <c r="AL100" s="79" t="b">
        <v>0</v>
      </c>
      <c r="AM100" s="79">
        <v>1</v>
      </c>
      <c r="AN100" s="87" t="s">
        <v>623</v>
      </c>
      <c r="AO100" s="79" t="s">
        <v>637</v>
      </c>
      <c r="AP100" s="79" t="b">
        <v>0</v>
      </c>
      <c r="AQ100" s="87" t="s">
        <v>592</v>
      </c>
      <c r="AR100" s="79" t="s">
        <v>257</v>
      </c>
      <c r="AS100" s="79">
        <v>0</v>
      </c>
      <c r="AT100" s="79">
        <v>0</v>
      </c>
      <c r="AU100" s="79"/>
      <c r="AV100" s="79"/>
      <c r="AW100" s="79"/>
      <c r="AX100" s="79"/>
      <c r="AY100" s="79"/>
      <c r="AZ100" s="79"/>
      <c r="BA100" s="79"/>
      <c r="BB100" s="79"/>
      <c r="BC100">
        <v>27000</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9</v>
      </c>
      <c r="BM100" s="49">
        <v>100</v>
      </c>
      <c r="BN100" s="48">
        <v>9</v>
      </c>
    </row>
    <row r="101" spans="1:66" ht="15">
      <c r="A101" s="65" t="s">
        <v>249</v>
      </c>
      <c r="B101" s="65" t="s">
        <v>248</v>
      </c>
      <c r="C101" s="66" t="s">
        <v>1259</v>
      </c>
      <c r="D101" s="67">
        <v>10</v>
      </c>
      <c r="E101" s="66" t="s">
        <v>136</v>
      </c>
      <c r="F101" s="69">
        <v>8.514389421830437</v>
      </c>
      <c r="G101" s="66"/>
      <c r="H101" s="70"/>
      <c r="I101" s="71"/>
      <c r="J101" s="71"/>
      <c r="K101" s="34" t="s">
        <v>65</v>
      </c>
      <c r="L101" s="72">
        <v>101</v>
      </c>
      <c r="M101" s="72"/>
      <c r="N101" s="73"/>
      <c r="O101" s="79" t="s">
        <v>257</v>
      </c>
      <c r="P101" s="81">
        <v>43758.06972222222</v>
      </c>
      <c r="Q101" s="79" t="s">
        <v>274</v>
      </c>
      <c r="R101" s="83" t="s">
        <v>308</v>
      </c>
      <c r="S101" s="79" t="s">
        <v>330</v>
      </c>
      <c r="T101" s="79"/>
      <c r="U101" s="79"/>
      <c r="V101" s="83" t="s">
        <v>381</v>
      </c>
      <c r="W101" s="81">
        <v>43758.06972222222</v>
      </c>
      <c r="X101" s="85">
        <v>43758</v>
      </c>
      <c r="Y101" s="87" t="s">
        <v>433</v>
      </c>
      <c r="Z101" s="83" t="s">
        <v>513</v>
      </c>
      <c r="AA101" s="79"/>
      <c r="AB101" s="79"/>
      <c r="AC101" s="87" t="s">
        <v>593</v>
      </c>
      <c r="AD101" s="79"/>
      <c r="AE101" s="79" t="b">
        <v>0</v>
      </c>
      <c r="AF101" s="79">
        <v>0</v>
      </c>
      <c r="AG101" s="87" t="s">
        <v>623</v>
      </c>
      <c r="AH101" s="79" t="b">
        <v>0</v>
      </c>
      <c r="AI101" s="79" t="s">
        <v>627</v>
      </c>
      <c r="AJ101" s="79"/>
      <c r="AK101" s="87" t="s">
        <v>623</v>
      </c>
      <c r="AL101" s="79" t="b">
        <v>0</v>
      </c>
      <c r="AM101" s="79">
        <v>1</v>
      </c>
      <c r="AN101" s="87" t="s">
        <v>564</v>
      </c>
      <c r="AO101" s="79" t="s">
        <v>634</v>
      </c>
      <c r="AP101" s="79" t="b">
        <v>0</v>
      </c>
      <c r="AQ101" s="87" t="s">
        <v>564</v>
      </c>
      <c r="AR101" s="79" t="s">
        <v>196</v>
      </c>
      <c r="AS101" s="79">
        <v>0</v>
      </c>
      <c r="AT101" s="79">
        <v>0</v>
      </c>
      <c r="AU101" s="79"/>
      <c r="AV101" s="79"/>
      <c r="AW101" s="79"/>
      <c r="AX101" s="79"/>
      <c r="AY101" s="79"/>
      <c r="AZ101" s="79"/>
      <c r="BA101" s="79"/>
      <c r="BB101" s="79"/>
      <c r="BC101">
        <v>24389</v>
      </c>
      <c r="BD101" s="78" t="str">
        <f>REPLACE(INDEX(GroupVertices[Group],MATCH(Edges[[#This Row],[Vertex 1]],GroupVertices[Vertex],0)),1,1,"")</f>
        <v>1</v>
      </c>
      <c r="BE101" s="78" t="str">
        <f>REPLACE(INDEX(GroupVertices[Group],MATCH(Edges[[#This Row],[Vertex 2]],GroupVertices[Vertex],0)),1,1,"")</f>
        <v>1</v>
      </c>
      <c r="BF101" s="48">
        <v>0</v>
      </c>
      <c r="BG101" s="49">
        <v>0</v>
      </c>
      <c r="BH101" s="48">
        <v>1</v>
      </c>
      <c r="BI101" s="49">
        <v>8.333333333333334</v>
      </c>
      <c r="BJ101" s="48">
        <v>0</v>
      </c>
      <c r="BK101" s="49">
        <v>0</v>
      </c>
      <c r="BL101" s="48">
        <v>11</v>
      </c>
      <c r="BM101" s="49">
        <v>91.66666666666667</v>
      </c>
      <c r="BN101" s="48">
        <v>12</v>
      </c>
    </row>
    <row r="102" spans="1:66" ht="15">
      <c r="A102" s="65" t="s">
        <v>249</v>
      </c>
      <c r="B102" s="65" t="s">
        <v>248</v>
      </c>
      <c r="C102" s="66" t="s">
        <v>1259</v>
      </c>
      <c r="D102" s="67">
        <v>10</v>
      </c>
      <c r="E102" s="66" t="s">
        <v>136</v>
      </c>
      <c r="F102" s="69">
        <v>8.514389421830437</v>
      </c>
      <c r="G102" s="66"/>
      <c r="H102" s="70"/>
      <c r="I102" s="71"/>
      <c r="J102" s="71"/>
      <c r="K102" s="34" t="s">
        <v>65</v>
      </c>
      <c r="L102" s="72">
        <v>102</v>
      </c>
      <c r="M102" s="72"/>
      <c r="N102" s="73"/>
      <c r="O102" s="79" t="s">
        <v>257</v>
      </c>
      <c r="P102" s="81">
        <v>43758.06980324074</v>
      </c>
      <c r="Q102" s="79" t="s">
        <v>275</v>
      </c>
      <c r="R102" s="83" t="s">
        <v>309</v>
      </c>
      <c r="S102" s="79" t="s">
        <v>330</v>
      </c>
      <c r="T102" s="79"/>
      <c r="U102" s="79"/>
      <c r="V102" s="83" t="s">
        <v>381</v>
      </c>
      <c r="W102" s="81">
        <v>43758.06980324074</v>
      </c>
      <c r="X102" s="85">
        <v>43758</v>
      </c>
      <c r="Y102" s="87" t="s">
        <v>434</v>
      </c>
      <c r="Z102" s="83" t="s">
        <v>514</v>
      </c>
      <c r="AA102" s="79"/>
      <c r="AB102" s="79"/>
      <c r="AC102" s="87" t="s">
        <v>594</v>
      </c>
      <c r="AD102" s="79"/>
      <c r="AE102" s="79" t="b">
        <v>0</v>
      </c>
      <c r="AF102" s="79">
        <v>0</v>
      </c>
      <c r="AG102" s="87" t="s">
        <v>623</v>
      </c>
      <c r="AH102" s="79" t="b">
        <v>0</v>
      </c>
      <c r="AI102" s="79" t="s">
        <v>627</v>
      </c>
      <c r="AJ102" s="79"/>
      <c r="AK102" s="87" t="s">
        <v>623</v>
      </c>
      <c r="AL102" s="79" t="b">
        <v>0</v>
      </c>
      <c r="AM102" s="79">
        <v>1</v>
      </c>
      <c r="AN102" s="87" t="s">
        <v>565</v>
      </c>
      <c r="AO102" s="79" t="s">
        <v>634</v>
      </c>
      <c r="AP102" s="79" t="b">
        <v>0</v>
      </c>
      <c r="AQ102" s="87" t="s">
        <v>565</v>
      </c>
      <c r="AR102" s="79" t="s">
        <v>196</v>
      </c>
      <c r="AS102" s="79">
        <v>0</v>
      </c>
      <c r="AT102" s="79">
        <v>0</v>
      </c>
      <c r="AU102" s="79"/>
      <c r="AV102" s="79"/>
      <c r="AW102" s="79"/>
      <c r="AX102" s="79"/>
      <c r="AY102" s="79"/>
      <c r="AZ102" s="79"/>
      <c r="BA102" s="79"/>
      <c r="BB102" s="79"/>
      <c r="BC102">
        <v>24389</v>
      </c>
      <c r="BD102" s="78" t="str">
        <f>REPLACE(INDEX(GroupVertices[Group],MATCH(Edges[[#This Row],[Vertex 1]],GroupVertices[Vertex],0)),1,1,"")</f>
        <v>1</v>
      </c>
      <c r="BE102" s="78" t="str">
        <f>REPLACE(INDEX(GroupVertices[Group],MATCH(Edges[[#This Row],[Vertex 2]],GroupVertices[Vertex],0)),1,1,"")</f>
        <v>1</v>
      </c>
      <c r="BF102" s="48">
        <v>0</v>
      </c>
      <c r="BG102" s="49">
        <v>0</v>
      </c>
      <c r="BH102" s="48">
        <v>1</v>
      </c>
      <c r="BI102" s="49">
        <v>8.333333333333334</v>
      </c>
      <c r="BJ102" s="48">
        <v>0</v>
      </c>
      <c r="BK102" s="49">
        <v>0</v>
      </c>
      <c r="BL102" s="48">
        <v>11</v>
      </c>
      <c r="BM102" s="49">
        <v>91.66666666666667</v>
      </c>
      <c r="BN102" s="48">
        <v>12</v>
      </c>
    </row>
    <row r="103" spans="1:66" ht="15">
      <c r="A103" s="65" t="s">
        <v>249</v>
      </c>
      <c r="B103" s="65" t="s">
        <v>248</v>
      </c>
      <c r="C103" s="66" t="s">
        <v>1259</v>
      </c>
      <c r="D103" s="67">
        <v>10</v>
      </c>
      <c r="E103" s="66" t="s">
        <v>136</v>
      </c>
      <c r="F103" s="69">
        <v>8.514389421830437</v>
      </c>
      <c r="G103" s="66"/>
      <c r="H103" s="70"/>
      <c r="I103" s="71"/>
      <c r="J103" s="71"/>
      <c r="K103" s="34" t="s">
        <v>65</v>
      </c>
      <c r="L103" s="72">
        <v>103</v>
      </c>
      <c r="M103" s="72"/>
      <c r="N103" s="73"/>
      <c r="O103" s="79" t="s">
        <v>257</v>
      </c>
      <c r="P103" s="81">
        <v>43758.06994212963</v>
      </c>
      <c r="Q103" s="79" t="s">
        <v>276</v>
      </c>
      <c r="R103" s="83" t="s">
        <v>310</v>
      </c>
      <c r="S103" s="79" t="s">
        <v>330</v>
      </c>
      <c r="T103" s="79"/>
      <c r="U103" s="83" t="s">
        <v>344</v>
      </c>
      <c r="V103" s="83" t="s">
        <v>344</v>
      </c>
      <c r="W103" s="81">
        <v>43758.06994212963</v>
      </c>
      <c r="X103" s="85">
        <v>43758</v>
      </c>
      <c r="Y103" s="87" t="s">
        <v>435</v>
      </c>
      <c r="Z103" s="83" t="s">
        <v>515</v>
      </c>
      <c r="AA103" s="79"/>
      <c r="AB103" s="79"/>
      <c r="AC103" s="87" t="s">
        <v>595</v>
      </c>
      <c r="AD103" s="79"/>
      <c r="AE103" s="79" t="b">
        <v>0</v>
      </c>
      <c r="AF103" s="79">
        <v>0</v>
      </c>
      <c r="AG103" s="87" t="s">
        <v>623</v>
      </c>
      <c r="AH103" s="79" t="b">
        <v>0</v>
      </c>
      <c r="AI103" s="79" t="s">
        <v>627</v>
      </c>
      <c r="AJ103" s="79"/>
      <c r="AK103" s="87" t="s">
        <v>623</v>
      </c>
      <c r="AL103" s="79" t="b">
        <v>0</v>
      </c>
      <c r="AM103" s="79">
        <v>1</v>
      </c>
      <c r="AN103" s="87" t="s">
        <v>566</v>
      </c>
      <c r="AO103" s="79" t="s">
        <v>634</v>
      </c>
      <c r="AP103" s="79" t="b">
        <v>0</v>
      </c>
      <c r="AQ103" s="87" t="s">
        <v>566</v>
      </c>
      <c r="AR103" s="79" t="s">
        <v>196</v>
      </c>
      <c r="AS103" s="79">
        <v>0</v>
      </c>
      <c r="AT103" s="79">
        <v>0</v>
      </c>
      <c r="AU103" s="79"/>
      <c r="AV103" s="79"/>
      <c r="AW103" s="79"/>
      <c r="AX103" s="79"/>
      <c r="AY103" s="79"/>
      <c r="AZ103" s="79"/>
      <c r="BA103" s="79"/>
      <c r="BB103" s="79"/>
      <c r="BC103">
        <v>24389</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10</v>
      </c>
      <c r="BM103" s="49">
        <v>100</v>
      </c>
      <c r="BN103" s="48">
        <v>10</v>
      </c>
    </row>
    <row r="104" spans="1:66" ht="15">
      <c r="A104" s="65" t="s">
        <v>249</v>
      </c>
      <c r="B104" s="65" t="s">
        <v>248</v>
      </c>
      <c r="C104" s="66" t="s">
        <v>1259</v>
      </c>
      <c r="D104" s="67">
        <v>10</v>
      </c>
      <c r="E104" s="66" t="s">
        <v>136</v>
      </c>
      <c r="F104" s="69">
        <v>8.514389421830437</v>
      </c>
      <c r="G104" s="66"/>
      <c r="H104" s="70"/>
      <c r="I104" s="71"/>
      <c r="J104" s="71"/>
      <c r="K104" s="34" t="s">
        <v>65</v>
      </c>
      <c r="L104" s="72">
        <v>104</v>
      </c>
      <c r="M104" s="72"/>
      <c r="N104" s="73"/>
      <c r="O104" s="79" t="s">
        <v>257</v>
      </c>
      <c r="P104" s="81">
        <v>43758.07003472222</v>
      </c>
      <c r="Q104" s="79" t="s">
        <v>277</v>
      </c>
      <c r="R104" s="83" t="s">
        <v>311</v>
      </c>
      <c r="S104" s="79" t="s">
        <v>330</v>
      </c>
      <c r="T104" s="79"/>
      <c r="U104" s="79"/>
      <c r="V104" s="83" t="s">
        <v>381</v>
      </c>
      <c r="W104" s="81">
        <v>43758.07003472222</v>
      </c>
      <c r="X104" s="85">
        <v>43758</v>
      </c>
      <c r="Y104" s="87" t="s">
        <v>436</v>
      </c>
      <c r="Z104" s="83" t="s">
        <v>516</v>
      </c>
      <c r="AA104" s="79"/>
      <c r="AB104" s="79"/>
      <c r="AC104" s="87" t="s">
        <v>596</v>
      </c>
      <c r="AD104" s="79"/>
      <c r="AE104" s="79" t="b">
        <v>0</v>
      </c>
      <c r="AF104" s="79">
        <v>0</v>
      </c>
      <c r="AG104" s="87" t="s">
        <v>623</v>
      </c>
      <c r="AH104" s="79" t="b">
        <v>0</v>
      </c>
      <c r="AI104" s="79" t="s">
        <v>627</v>
      </c>
      <c r="AJ104" s="79"/>
      <c r="AK104" s="87" t="s">
        <v>623</v>
      </c>
      <c r="AL104" s="79" t="b">
        <v>0</v>
      </c>
      <c r="AM104" s="79">
        <v>1</v>
      </c>
      <c r="AN104" s="87" t="s">
        <v>567</v>
      </c>
      <c r="AO104" s="79" t="s">
        <v>634</v>
      </c>
      <c r="AP104" s="79" t="b">
        <v>0</v>
      </c>
      <c r="AQ104" s="87" t="s">
        <v>567</v>
      </c>
      <c r="AR104" s="79" t="s">
        <v>196</v>
      </c>
      <c r="AS104" s="79">
        <v>0</v>
      </c>
      <c r="AT104" s="79">
        <v>0</v>
      </c>
      <c r="AU104" s="79"/>
      <c r="AV104" s="79"/>
      <c r="AW104" s="79"/>
      <c r="AX104" s="79"/>
      <c r="AY104" s="79"/>
      <c r="AZ104" s="79"/>
      <c r="BA104" s="79"/>
      <c r="BB104" s="79"/>
      <c r="BC104">
        <v>24389</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11</v>
      </c>
      <c r="BM104" s="49">
        <v>100</v>
      </c>
      <c r="BN104" s="48">
        <v>11</v>
      </c>
    </row>
    <row r="105" spans="1:66" ht="15">
      <c r="A105" s="65" t="s">
        <v>249</v>
      </c>
      <c r="B105" s="65" t="s">
        <v>248</v>
      </c>
      <c r="C105" s="66" t="s">
        <v>1259</v>
      </c>
      <c r="D105" s="67">
        <v>10</v>
      </c>
      <c r="E105" s="66" t="s">
        <v>136</v>
      </c>
      <c r="F105" s="69">
        <v>8.514389421830437</v>
      </c>
      <c r="G105" s="66"/>
      <c r="H105" s="70"/>
      <c r="I105" s="71"/>
      <c r="J105" s="71"/>
      <c r="K105" s="34" t="s">
        <v>65</v>
      </c>
      <c r="L105" s="72">
        <v>105</v>
      </c>
      <c r="M105" s="72"/>
      <c r="N105" s="73"/>
      <c r="O105" s="79" t="s">
        <v>257</v>
      </c>
      <c r="P105" s="81">
        <v>43758.070335648146</v>
      </c>
      <c r="Q105" s="79" t="s">
        <v>278</v>
      </c>
      <c r="R105" s="83" t="s">
        <v>312</v>
      </c>
      <c r="S105" s="79" t="s">
        <v>330</v>
      </c>
      <c r="T105" s="79"/>
      <c r="U105" s="79"/>
      <c r="V105" s="83" t="s">
        <v>381</v>
      </c>
      <c r="W105" s="81">
        <v>43758.070335648146</v>
      </c>
      <c r="X105" s="85">
        <v>43758</v>
      </c>
      <c r="Y105" s="87" t="s">
        <v>437</v>
      </c>
      <c r="Z105" s="83" t="s">
        <v>517</v>
      </c>
      <c r="AA105" s="79"/>
      <c r="AB105" s="79"/>
      <c r="AC105" s="87" t="s">
        <v>597</v>
      </c>
      <c r="AD105" s="79"/>
      <c r="AE105" s="79" t="b">
        <v>0</v>
      </c>
      <c r="AF105" s="79">
        <v>0</v>
      </c>
      <c r="AG105" s="87" t="s">
        <v>623</v>
      </c>
      <c r="AH105" s="79" t="b">
        <v>0</v>
      </c>
      <c r="AI105" s="79" t="s">
        <v>627</v>
      </c>
      <c r="AJ105" s="79"/>
      <c r="AK105" s="87" t="s">
        <v>623</v>
      </c>
      <c r="AL105" s="79" t="b">
        <v>0</v>
      </c>
      <c r="AM105" s="79">
        <v>1</v>
      </c>
      <c r="AN105" s="87" t="s">
        <v>568</v>
      </c>
      <c r="AO105" s="79" t="s">
        <v>634</v>
      </c>
      <c r="AP105" s="79" t="b">
        <v>0</v>
      </c>
      <c r="AQ105" s="87" t="s">
        <v>568</v>
      </c>
      <c r="AR105" s="79" t="s">
        <v>196</v>
      </c>
      <c r="AS105" s="79">
        <v>0</v>
      </c>
      <c r="AT105" s="79">
        <v>0</v>
      </c>
      <c r="AU105" s="79"/>
      <c r="AV105" s="79"/>
      <c r="AW105" s="79"/>
      <c r="AX105" s="79"/>
      <c r="AY105" s="79"/>
      <c r="AZ105" s="79"/>
      <c r="BA105" s="79"/>
      <c r="BB105" s="79"/>
      <c r="BC105">
        <v>24389</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12</v>
      </c>
      <c r="BM105" s="49">
        <v>100</v>
      </c>
      <c r="BN105" s="48">
        <v>12</v>
      </c>
    </row>
    <row r="106" spans="1:66" ht="15">
      <c r="A106" s="65" t="s">
        <v>249</v>
      </c>
      <c r="B106" s="65" t="s">
        <v>248</v>
      </c>
      <c r="C106" s="66" t="s">
        <v>1259</v>
      </c>
      <c r="D106" s="67">
        <v>10</v>
      </c>
      <c r="E106" s="66" t="s">
        <v>136</v>
      </c>
      <c r="F106" s="69">
        <v>8.514389421830437</v>
      </c>
      <c r="G106" s="66"/>
      <c r="H106" s="70"/>
      <c r="I106" s="71"/>
      <c r="J106" s="71"/>
      <c r="K106" s="34" t="s">
        <v>65</v>
      </c>
      <c r="L106" s="72">
        <v>106</v>
      </c>
      <c r="M106" s="72"/>
      <c r="N106" s="73"/>
      <c r="O106" s="79" t="s">
        <v>257</v>
      </c>
      <c r="P106" s="81">
        <v>43758.070381944446</v>
      </c>
      <c r="Q106" s="79" t="s">
        <v>263</v>
      </c>
      <c r="R106" s="83" t="s">
        <v>302</v>
      </c>
      <c r="S106" s="79" t="s">
        <v>330</v>
      </c>
      <c r="T106" s="79"/>
      <c r="U106" s="83" t="s">
        <v>341</v>
      </c>
      <c r="V106" s="83" t="s">
        <v>341</v>
      </c>
      <c r="W106" s="81">
        <v>43758.070381944446</v>
      </c>
      <c r="X106" s="85">
        <v>43758</v>
      </c>
      <c r="Y106" s="87" t="s">
        <v>438</v>
      </c>
      <c r="Z106" s="83" t="s">
        <v>518</v>
      </c>
      <c r="AA106" s="79"/>
      <c r="AB106" s="79"/>
      <c r="AC106" s="87" t="s">
        <v>598</v>
      </c>
      <c r="AD106" s="79"/>
      <c r="AE106" s="79" t="b">
        <v>0</v>
      </c>
      <c r="AF106" s="79">
        <v>0</v>
      </c>
      <c r="AG106" s="87" t="s">
        <v>623</v>
      </c>
      <c r="AH106" s="79" t="b">
        <v>0</v>
      </c>
      <c r="AI106" s="79" t="s">
        <v>627</v>
      </c>
      <c r="AJ106" s="79"/>
      <c r="AK106" s="87" t="s">
        <v>623</v>
      </c>
      <c r="AL106" s="79" t="b">
        <v>0</v>
      </c>
      <c r="AM106" s="79">
        <v>2</v>
      </c>
      <c r="AN106" s="87" t="s">
        <v>569</v>
      </c>
      <c r="AO106" s="79" t="s">
        <v>634</v>
      </c>
      <c r="AP106" s="79" t="b">
        <v>0</v>
      </c>
      <c r="AQ106" s="87" t="s">
        <v>569</v>
      </c>
      <c r="AR106" s="79" t="s">
        <v>196</v>
      </c>
      <c r="AS106" s="79">
        <v>0</v>
      </c>
      <c r="AT106" s="79">
        <v>0</v>
      </c>
      <c r="AU106" s="79"/>
      <c r="AV106" s="79"/>
      <c r="AW106" s="79"/>
      <c r="AX106" s="79"/>
      <c r="AY106" s="79"/>
      <c r="AZ106" s="79"/>
      <c r="BA106" s="79"/>
      <c r="BB106" s="79"/>
      <c r="BC106">
        <v>24389</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10</v>
      </c>
      <c r="BM106" s="49">
        <v>100</v>
      </c>
      <c r="BN106" s="48">
        <v>10</v>
      </c>
    </row>
    <row r="107" spans="1:66" ht="15">
      <c r="A107" s="65" t="s">
        <v>249</v>
      </c>
      <c r="B107" s="65" t="s">
        <v>248</v>
      </c>
      <c r="C107" s="66" t="s">
        <v>1259</v>
      </c>
      <c r="D107" s="67">
        <v>10</v>
      </c>
      <c r="E107" s="66" t="s">
        <v>136</v>
      </c>
      <c r="F107" s="69">
        <v>8.514389421830437</v>
      </c>
      <c r="G107" s="66"/>
      <c r="H107" s="70"/>
      <c r="I107" s="71"/>
      <c r="J107" s="71"/>
      <c r="K107" s="34" t="s">
        <v>65</v>
      </c>
      <c r="L107" s="72">
        <v>107</v>
      </c>
      <c r="M107" s="72"/>
      <c r="N107" s="73"/>
      <c r="O107" s="79" t="s">
        <v>257</v>
      </c>
      <c r="P107" s="81">
        <v>43758.07052083333</v>
      </c>
      <c r="Q107" s="79" t="s">
        <v>279</v>
      </c>
      <c r="R107" s="83" t="s">
        <v>313</v>
      </c>
      <c r="S107" s="79" t="s">
        <v>330</v>
      </c>
      <c r="T107" s="79"/>
      <c r="U107" s="83" t="s">
        <v>347</v>
      </c>
      <c r="V107" s="83" t="s">
        <v>347</v>
      </c>
      <c r="W107" s="81">
        <v>43758.07052083333</v>
      </c>
      <c r="X107" s="85">
        <v>43758</v>
      </c>
      <c r="Y107" s="87" t="s">
        <v>439</v>
      </c>
      <c r="Z107" s="83" t="s">
        <v>519</v>
      </c>
      <c r="AA107" s="79"/>
      <c r="AB107" s="79"/>
      <c r="AC107" s="87" t="s">
        <v>599</v>
      </c>
      <c r="AD107" s="79"/>
      <c r="AE107" s="79" t="b">
        <v>0</v>
      </c>
      <c r="AF107" s="79">
        <v>0</v>
      </c>
      <c r="AG107" s="87" t="s">
        <v>623</v>
      </c>
      <c r="AH107" s="79" t="b">
        <v>0</v>
      </c>
      <c r="AI107" s="79" t="s">
        <v>627</v>
      </c>
      <c r="AJ107" s="79"/>
      <c r="AK107" s="87" t="s">
        <v>623</v>
      </c>
      <c r="AL107" s="79" t="b">
        <v>0</v>
      </c>
      <c r="AM107" s="79">
        <v>1</v>
      </c>
      <c r="AN107" s="87" t="s">
        <v>570</v>
      </c>
      <c r="AO107" s="79" t="s">
        <v>634</v>
      </c>
      <c r="AP107" s="79" t="b">
        <v>0</v>
      </c>
      <c r="AQ107" s="87" t="s">
        <v>570</v>
      </c>
      <c r="AR107" s="79" t="s">
        <v>196</v>
      </c>
      <c r="AS107" s="79">
        <v>0</v>
      </c>
      <c r="AT107" s="79">
        <v>0</v>
      </c>
      <c r="AU107" s="79"/>
      <c r="AV107" s="79"/>
      <c r="AW107" s="79"/>
      <c r="AX107" s="79"/>
      <c r="AY107" s="79"/>
      <c r="AZ107" s="79"/>
      <c r="BA107" s="79"/>
      <c r="BB107" s="79"/>
      <c r="BC107">
        <v>24389</v>
      </c>
      <c r="BD107" s="78" t="str">
        <f>REPLACE(INDEX(GroupVertices[Group],MATCH(Edges[[#This Row],[Vertex 1]],GroupVertices[Vertex],0)),1,1,"")</f>
        <v>1</v>
      </c>
      <c r="BE107" s="78" t="str">
        <f>REPLACE(INDEX(GroupVertices[Group],MATCH(Edges[[#This Row],[Vertex 2]],GroupVertices[Vertex],0)),1,1,"")</f>
        <v>1</v>
      </c>
      <c r="BF107" s="48">
        <v>0</v>
      </c>
      <c r="BG107" s="49">
        <v>0</v>
      </c>
      <c r="BH107" s="48">
        <v>1</v>
      </c>
      <c r="BI107" s="49">
        <v>9.090909090909092</v>
      </c>
      <c r="BJ107" s="48">
        <v>0</v>
      </c>
      <c r="BK107" s="49">
        <v>0</v>
      </c>
      <c r="BL107" s="48">
        <v>10</v>
      </c>
      <c r="BM107" s="49">
        <v>90.9090909090909</v>
      </c>
      <c r="BN107" s="48">
        <v>11</v>
      </c>
    </row>
    <row r="108" spans="1:66" ht="15">
      <c r="A108" s="65" t="s">
        <v>249</v>
      </c>
      <c r="B108" s="65" t="s">
        <v>248</v>
      </c>
      <c r="C108" s="66" t="s">
        <v>1259</v>
      </c>
      <c r="D108" s="67">
        <v>10</v>
      </c>
      <c r="E108" s="66" t="s">
        <v>136</v>
      </c>
      <c r="F108" s="69">
        <v>8.514389421830437</v>
      </c>
      <c r="G108" s="66"/>
      <c r="H108" s="70"/>
      <c r="I108" s="71"/>
      <c r="J108" s="71"/>
      <c r="K108" s="34" t="s">
        <v>65</v>
      </c>
      <c r="L108" s="72">
        <v>108</v>
      </c>
      <c r="M108" s="72"/>
      <c r="N108" s="73"/>
      <c r="O108" s="79" t="s">
        <v>257</v>
      </c>
      <c r="P108" s="81">
        <v>43758.07061342592</v>
      </c>
      <c r="Q108" s="79" t="s">
        <v>280</v>
      </c>
      <c r="R108" s="83" t="s">
        <v>314</v>
      </c>
      <c r="S108" s="79" t="s">
        <v>330</v>
      </c>
      <c r="T108" s="79"/>
      <c r="U108" s="79"/>
      <c r="V108" s="83" t="s">
        <v>381</v>
      </c>
      <c r="W108" s="81">
        <v>43758.07061342592</v>
      </c>
      <c r="X108" s="85">
        <v>43758</v>
      </c>
      <c r="Y108" s="87" t="s">
        <v>440</v>
      </c>
      <c r="Z108" s="83" t="s">
        <v>520</v>
      </c>
      <c r="AA108" s="79"/>
      <c r="AB108" s="79"/>
      <c r="AC108" s="87" t="s">
        <v>600</v>
      </c>
      <c r="AD108" s="79"/>
      <c r="AE108" s="79" t="b">
        <v>0</v>
      </c>
      <c r="AF108" s="79">
        <v>0</v>
      </c>
      <c r="AG108" s="87" t="s">
        <v>623</v>
      </c>
      <c r="AH108" s="79" t="b">
        <v>0</v>
      </c>
      <c r="AI108" s="79" t="s">
        <v>627</v>
      </c>
      <c r="AJ108" s="79"/>
      <c r="AK108" s="87" t="s">
        <v>623</v>
      </c>
      <c r="AL108" s="79" t="b">
        <v>0</v>
      </c>
      <c r="AM108" s="79">
        <v>1</v>
      </c>
      <c r="AN108" s="87" t="s">
        <v>571</v>
      </c>
      <c r="AO108" s="79" t="s">
        <v>634</v>
      </c>
      <c r="AP108" s="79" t="b">
        <v>0</v>
      </c>
      <c r="AQ108" s="87" t="s">
        <v>571</v>
      </c>
      <c r="AR108" s="79" t="s">
        <v>196</v>
      </c>
      <c r="AS108" s="79">
        <v>0</v>
      </c>
      <c r="AT108" s="79">
        <v>0</v>
      </c>
      <c r="AU108" s="79"/>
      <c r="AV108" s="79"/>
      <c r="AW108" s="79"/>
      <c r="AX108" s="79"/>
      <c r="AY108" s="79"/>
      <c r="AZ108" s="79"/>
      <c r="BA108" s="79"/>
      <c r="BB108" s="79"/>
      <c r="BC108">
        <v>24389</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11</v>
      </c>
      <c r="BM108" s="49">
        <v>100</v>
      </c>
      <c r="BN108" s="48">
        <v>11</v>
      </c>
    </row>
    <row r="109" spans="1:66" ht="15">
      <c r="A109" s="65" t="s">
        <v>249</v>
      </c>
      <c r="B109" s="65" t="s">
        <v>248</v>
      </c>
      <c r="C109" s="66" t="s">
        <v>1259</v>
      </c>
      <c r="D109" s="67">
        <v>10</v>
      </c>
      <c r="E109" s="66" t="s">
        <v>136</v>
      </c>
      <c r="F109" s="69">
        <v>8.514389421830437</v>
      </c>
      <c r="G109" s="66"/>
      <c r="H109" s="70"/>
      <c r="I109" s="71"/>
      <c r="J109" s="71"/>
      <c r="K109" s="34" t="s">
        <v>65</v>
      </c>
      <c r="L109" s="72">
        <v>109</v>
      </c>
      <c r="M109" s="72"/>
      <c r="N109" s="73"/>
      <c r="O109" s="79" t="s">
        <v>257</v>
      </c>
      <c r="P109" s="81">
        <v>43758.07069444445</v>
      </c>
      <c r="Q109" s="79" t="s">
        <v>281</v>
      </c>
      <c r="R109" s="83" t="s">
        <v>315</v>
      </c>
      <c r="S109" s="79" t="s">
        <v>330</v>
      </c>
      <c r="T109" s="79"/>
      <c r="U109" s="83" t="s">
        <v>349</v>
      </c>
      <c r="V109" s="83" t="s">
        <v>349</v>
      </c>
      <c r="W109" s="81">
        <v>43758.07069444445</v>
      </c>
      <c r="X109" s="85">
        <v>43758</v>
      </c>
      <c r="Y109" s="87" t="s">
        <v>441</v>
      </c>
      <c r="Z109" s="83" t="s">
        <v>521</v>
      </c>
      <c r="AA109" s="79"/>
      <c r="AB109" s="79"/>
      <c r="AC109" s="87" t="s">
        <v>601</v>
      </c>
      <c r="AD109" s="79"/>
      <c r="AE109" s="79" t="b">
        <v>0</v>
      </c>
      <c r="AF109" s="79">
        <v>0</v>
      </c>
      <c r="AG109" s="87" t="s">
        <v>623</v>
      </c>
      <c r="AH109" s="79" t="b">
        <v>0</v>
      </c>
      <c r="AI109" s="79" t="s">
        <v>627</v>
      </c>
      <c r="AJ109" s="79"/>
      <c r="AK109" s="87" t="s">
        <v>623</v>
      </c>
      <c r="AL109" s="79" t="b">
        <v>0</v>
      </c>
      <c r="AM109" s="79">
        <v>1</v>
      </c>
      <c r="AN109" s="87" t="s">
        <v>572</v>
      </c>
      <c r="AO109" s="79" t="s">
        <v>634</v>
      </c>
      <c r="AP109" s="79" t="b">
        <v>0</v>
      </c>
      <c r="AQ109" s="87" t="s">
        <v>572</v>
      </c>
      <c r="AR109" s="79" t="s">
        <v>196</v>
      </c>
      <c r="AS109" s="79">
        <v>0</v>
      </c>
      <c r="AT109" s="79">
        <v>0</v>
      </c>
      <c r="AU109" s="79"/>
      <c r="AV109" s="79"/>
      <c r="AW109" s="79"/>
      <c r="AX109" s="79"/>
      <c r="AY109" s="79"/>
      <c r="AZ109" s="79"/>
      <c r="BA109" s="79"/>
      <c r="BB109" s="79"/>
      <c r="BC109">
        <v>24389</v>
      </c>
      <c r="BD109" s="78" t="str">
        <f>REPLACE(INDEX(GroupVertices[Group],MATCH(Edges[[#This Row],[Vertex 1]],GroupVertices[Vertex],0)),1,1,"")</f>
        <v>1</v>
      </c>
      <c r="BE109" s="78" t="str">
        <f>REPLACE(INDEX(GroupVertices[Group],MATCH(Edges[[#This Row],[Vertex 2]],GroupVertices[Vertex],0)),1,1,"")</f>
        <v>1</v>
      </c>
      <c r="BF109" s="48">
        <v>0</v>
      </c>
      <c r="BG109" s="49">
        <v>0</v>
      </c>
      <c r="BH109" s="48">
        <v>1</v>
      </c>
      <c r="BI109" s="49">
        <v>12.5</v>
      </c>
      <c r="BJ109" s="48">
        <v>0</v>
      </c>
      <c r="BK109" s="49">
        <v>0</v>
      </c>
      <c r="BL109" s="48">
        <v>7</v>
      </c>
      <c r="BM109" s="49">
        <v>87.5</v>
      </c>
      <c r="BN109" s="48">
        <v>8</v>
      </c>
    </row>
    <row r="110" spans="1:66" ht="15">
      <c r="A110" s="65" t="s">
        <v>249</v>
      </c>
      <c r="B110" s="65" t="s">
        <v>248</v>
      </c>
      <c r="C110" s="66" t="s">
        <v>1259</v>
      </c>
      <c r="D110" s="67">
        <v>10</v>
      </c>
      <c r="E110" s="66" t="s">
        <v>136</v>
      </c>
      <c r="F110" s="69">
        <v>8.514389421830437</v>
      </c>
      <c r="G110" s="66"/>
      <c r="H110" s="70"/>
      <c r="I110" s="71"/>
      <c r="J110" s="71"/>
      <c r="K110" s="34" t="s">
        <v>65</v>
      </c>
      <c r="L110" s="72">
        <v>110</v>
      </c>
      <c r="M110" s="72"/>
      <c r="N110" s="73"/>
      <c r="O110" s="79" t="s">
        <v>257</v>
      </c>
      <c r="P110" s="81">
        <v>43758.07079861111</v>
      </c>
      <c r="Q110" s="79" t="s">
        <v>282</v>
      </c>
      <c r="R110" s="83" t="s">
        <v>316</v>
      </c>
      <c r="S110" s="79" t="s">
        <v>330</v>
      </c>
      <c r="T110" s="79"/>
      <c r="U110" s="79"/>
      <c r="V110" s="83" t="s">
        <v>381</v>
      </c>
      <c r="W110" s="81">
        <v>43758.07079861111</v>
      </c>
      <c r="X110" s="85">
        <v>43758</v>
      </c>
      <c r="Y110" s="87" t="s">
        <v>442</v>
      </c>
      <c r="Z110" s="83" t="s">
        <v>522</v>
      </c>
      <c r="AA110" s="79"/>
      <c r="AB110" s="79"/>
      <c r="AC110" s="87" t="s">
        <v>602</v>
      </c>
      <c r="AD110" s="79"/>
      <c r="AE110" s="79" t="b">
        <v>0</v>
      </c>
      <c r="AF110" s="79">
        <v>0</v>
      </c>
      <c r="AG110" s="87" t="s">
        <v>623</v>
      </c>
      <c r="AH110" s="79" t="b">
        <v>0</v>
      </c>
      <c r="AI110" s="79" t="s">
        <v>627</v>
      </c>
      <c r="AJ110" s="79"/>
      <c r="AK110" s="87" t="s">
        <v>623</v>
      </c>
      <c r="AL110" s="79" t="b">
        <v>0</v>
      </c>
      <c r="AM110" s="79">
        <v>1</v>
      </c>
      <c r="AN110" s="87" t="s">
        <v>573</v>
      </c>
      <c r="AO110" s="79" t="s">
        <v>634</v>
      </c>
      <c r="AP110" s="79" t="b">
        <v>0</v>
      </c>
      <c r="AQ110" s="87" t="s">
        <v>573</v>
      </c>
      <c r="AR110" s="79" t="s">
        <v>196</v>
      </c>
      <c r="AS110" s="79">
        <v>0</v>
      </c>
      <c r="AT110" s="79">
        <v>0</v>
      </c>
      <c r="AU110" s="79"/>
      <c r="AV110" s="79"/>
      <c r="AW110" s="79"/>
      <c r="AX110" s="79"/>
      <c r="AY110" s="79"/>
      <c r="AZ110" s="79"/>
      <c r="BA110" s="79"/>
      <c r="BB110" s="79"/>
      <c r="BC110">
        <v>24389</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15</v>
      </c>
      <c r="BM110" s="49">
        <v>100</v>
      </c>
      <c r="BN110" s="48">
        <v>15</v>
      </c>
    </row>
    <row r="111" spans="1:66" ht="15">
      <c r="A111" s="65" t="s">
        <v>249</v>
      </c>
      <c r="B111" s="65" t="s">
        <v>248</v>
      </c>
      <c r="C111" s="66" t="s">
        <v>1259</v>
      </c>
      <c r="D111" s="67">
        <v>10</v>
      </c>
      <c r="E111" s="66" t="s">
        <v>136</v>
      </c>
      <c r="F111" s="69">
        <v>8.514389421830437</v>
      </c>
      <c r="G111" s="66"/>
      <c r="H111" s="70"/>
      <c r="I111" s="71"/>
      <c r="J111" s="71"/>
      <c r="K111" s="34" t="s">
        <v>65</v>
      </c>
      <c r="L111" s="72">
        <v>111</v>
      </c>
      <c r="M111" s="72"/>
      <c r="N111" s="73"/>
      <c r="O111" s="79" t="s">
        <v>257</v>
      </c>
      <c r="P111" s="81">
        <v>43758.07084490741</v>
      </c>
      <c r="Q111" s="79" t="s">
        <v>283</v>
      </c>
      <c r="R111" s="83" t="s">
        <v>317</v>
      </c>
      <c r="S111" s="79" t="s">
        <v>330</v>
      </c>
      <c r="T111" s="79"/>
      <c r="U111" s="79"/>
      <c r="V111" s="83" t="s">
        <v>381</v>
      </c>
      <c r="W111" s="81">
        <v>43758.07084490741</v>
      </c>
      <c r="X111" s="85">
        <v>43758</v>
      </c>
      <c r="Y111" s="87" t="s">
        <v>443</v>
      </c>
      <c r="Z111" s="83" t="s">
        <v>523</v>
      </c>
      <c r="AA111" s="79"/>
      <c r="AB111" s="79"/>
      <c r="AC111" s="87" t="s">
        <v>603</v>
      </c>
      <c r="AD111" s="79"/>
      <c r="AE111" s="79" t="b">
        <v>0</v>
      </c>
      <c r="AF111" s="79">
        <v>0</v>
      </c>
      <c r="AG111" s="87" t="s">
        <v>623</v>
      </c>
      <c r="AH111" s="79" t="b">
        <v>0</v>
      </c>
      <c r="AI111" s="79" t="s">
        <v>627</v>
      </c>
      <c r="AJ111" s="79"/>
      <c r="AK111" s="87" t="s">
        <v>623</v>
      </c>
      <c r="AL111" s="79" t="b">
        <v>0</v>
      </c>
      <c r="AM111" s="79">
        <v>1</v>
      </c>
      <c r="AN111" s="87" t="s">
        <v>574</v>
      </c>
      <c r="AO111" s="79" t="s">
        <v>634</v>
      </c>
      <c r="AP111" s="79" t="b">
        <v>0</v>
      </c>
      <c r="AQ111" s="87" t="s">
        <v>574</v>
      </c>
      <c r="AR111" s="79" t="s">
        <v>196</v>
      </c>
      <c r="AS111" s="79">
        <v>0</v>
      </c>
      <c r="AT111" s="79">
        <v>0</v>
      </c>
      <c r="AU111" s="79"/>
      <c r="AV111" s="79"/>
      <c r="AW111" s="79"/>
      <c r="AX111" s="79"/>
      <c r="AY111" s="79"/>
      <c r="AZ111" s="79"/>
      <c r="BA111" s="79"/>
      <c r="BB111" s="79"/>
      <c r="BC111">
        <v>24389</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11</v>
      </c>
      <c r="BM111" s="49">
        <v>100</v>
      </c>
      <c r="BN111" s="48">
        <v>11</v>
      </c>
    </row>
    <row r="112" spans="1:66" ht="15">
      <c r="A112" s="65" t="s">
        <v>249</v>
      </c>
      <c r="B112" s="65" t="s">
        <v>248</v>
      </c>
      <c r="C112" s="66" t="s">
        <v>1259</v>
      </c>
      <c r="D112" s="67">
        <v>10</v>
      </c>
      <c r="E112" s="66" t="s">
        <v>136</v>
      </c>
      <c r="F112" s="69">
        <v>8.514389421830437</v>
      </c>
      <c r="G112" s="66"/>
      <c r="H112" s="70"/>
      <c r="I112" s="71"/>
      <c r="J112" s="71"/>
      <c r="K112" s="34" t="s">
        <v>65</v>
      </c>
      <c r="L112" s="72">
        <v>112</v>
      </c>
      <c r="M112" s="72"/>
      <c r="N112" s="73"/>
      <c r="O112" s="79" t="s">
        <v>257</v>
      </c>
      <c r="P112" s="81">
        <v>43758.07090277778</v>
      </c>
      <c r="Q112" s="79" t="s">
        <v>284</v>
      </c>
      <c r="R112" s="83" t="s">
        <v>315</v>
      </c>
      <c r="S112" s="79" t="s">
        <v>330</v>
      </c>
      <c r="T112" s="79"/>
      <c r="U112" s="83" t="s">
        <v>352</v>
      </c>
      <c r="V112" s="83" t="s">
        <v>352</v>
      </c>
      <c r="W112" s="81">
        <v>43758.07090277778</v>
      </c>
      <c r="X112" s="85">
        <v>43758</v>
      </c>
      <c r="Y112" s="87" t="s">
        <v>444</v>
      </c>
      <c r="Z112" s="83" t="s">
        <v>524</v>
      </c>
      <c r="AA112" s="79"/>
      <c r="AB112" s="79"/>
      <c r="AC112" s="87" t="s">
        <v>604</v>
      </c>
      <c r="AD112" s="79"/>
      <c r="AE112" s="79" t="b">
        <v>0</v>
      </c>
      <c r="AF112" s="79">
        <v>0</v>
      </c>
      <c r="AG112" s="87" t="s">
        <v>623</v>
      </c>
      <c r="AH112" s="79" t="b">
        <v>0</v>
      </c>
      <c r="AI112" s="79" t="s">
        <v>627</v>
      </c>
      <c r="AJ112" s="79"/>
      <c r="AK112" s="87" t="s">
        <v>623</v>
      </c>
      <c r="AL112" s="79" t="b">
        <v>0</v>
      </c>
      <c r="AM112" s="79">
        <v>0</v>
      </c>
      <c r="AN112" s="87" t="s">
        <v>575</v>
      </c>
      <c r="AO112" s="79" t="s">
        <v>634</v>
      </c>
      <c r="AP112" s="79" t="b">
        <v>0</v>
      </c>
      <c r="AQ112" s="87" t="s">
        <v>575</v>
      </c>
      <c r="AR112" s="79" t="s">
        <v>196</v>
      </c>
      <c r="AS112" s="79">
        <v>0</v>
      </c>
      <c r="AT112" s="79">
        <v>0</v>
      </c>
      <c r="AU112" s="79"/>
      <c r="AV112" s="79"/>
      <c r="AW112" s="79"/>
      <c r="AX112" s="79"/>
      <c r="AY112" s="79"/>
      <c r="AZ112" s="79"/>
      <c r="BA112" s="79"/>
      <c r="BB112" s="79"/>
      <c r="BC112">
        <v>24389</v>
      </c>
      <c r="BD112" s="78" t="str">
        <f>REPLACE(INDEX(GroupVertices[Group],MATCH(Edges[[#This Row],[Vertex 1]],GroupVertices[Vertex],0)),1,1,"")</f>
        <v>1</v>
      </c>
      <c r="BE112" s="78" t="str">
        <f>REPLACE(INDEX(GroupVertices[Group],MATCH(Edges[[#This Row],[Vertex 2]],GroupVertices[Vertex],0)),1,1,"")</f>
        <v>1</v>
      </c>
      <c r="BF112" s="48">
        <v>0</v>
      </c>
      <c r="BG112" s="49">
        <v>0</v>
      </c>
      <c r="BH112" s="48">
        <v>1</v>
      </c>
      <c r="BI112" s="49">
        <v>12.5</v>
      </c>
      <c r="BJ112" s="48">
        <v>0</v>
      </c>
      <c r="BK112" s="49">
        <v>0</v>
      </c>
      <c r="BL112" s="48">
        <v>7</v>
      </c>
      <c r="BM112" s="49">
        <v>87.5</v>
      </c>
      <c r="BN112" s="48">
        <v>8</v>
      </c>
    </row>
    <row r="113" spans="1:66" ht="15">
      <c r="A113" s="65" t="s">
        <v>249</v>
      </c>
      <c r="B113" s="65" t="s">
        <v>248</v>
      </c>
      <c r="C113" s="66" t="s">
        <v>1259</v>
      </c>
      <c r="D113" s="67">
        <v>10</v>
      </c>
      <c r="E113" s="66" t="s">
        <v>136</v>
      </c>
      <c r="F113" s="69">
        <v>8.514389421830437</v>
      </c>
      <c r="G113" s="66"/>
      <c r="H113" s="70"/>
      <c r="I113" s="71"/>
      <c r="J113" s="71"/>
      <c r="K113" s="34" t="s">
        <v>65</v>
      </c>
      <c r="L113" s="72">
        <v>113</v>
      </c>
      <c r="M113" s="72"/>
      <c r="N113" s="73"/>
      <c r="O113" s="79" t="s">
        <v>257</v>
      </c>
      <c r="P113" s="81">
        <v>43758.07094907408</v>
      </c>
      <c r="Q113" s="79" t="s">
        <v>285</v>
      </c>
      <c r="R113" s="83" t="s">
        <v>313</v>
      </c>
      <c r="S113" s="79" t="s">
        <v>330</v>
      </c>
      <c r="T113" s="79"/>
      <c r="U113" s="83" t="s">
        <v>353</v>
      </c>
      <c r="V113" s="83" t="s">
        <v>353</v>
      </c>
      <c r="W113" s="81">
        <v>43758.07094907408</v>
      </c>
      <c r="X113" s="85">
        <v>43758</v>
      </c>
      <c r="Y113" s="87" t="s">
        <v>445</v>
      </c>
      <c r="Z113" s="83" t="s">
        <v>525</v>
      </c>
      <c r="AA113" s="79"/>
      <c r="AB113" s="79"/>
      <c r="AC113" s="87" t="s">
        <v>605</v>
      </c>
      <c r="AD113" s="79"/>
      <c r="AE113" s="79" t="b">
        <v>0</v>
      </c>
      <c r="AF113" s="79">
        <v>0</v>
      </c>
      <c r="AG113" s="87" t="s">
        <v>623</v>
      </c>
      <c r="AH113" s="79" t="b">
        <v>0</v>
      </c>
      <c r="AI113" s="79" t="s">
        <v>627</v>
      </c>
      <c r="AJ113" s="79"/>
      <c r="AK113" s="87" t="s">
        <v>623</v>
      </c>
      <c r="AL113" s="79" t="b">
        <v>0</v>
      </c>
      <c r="AM113" s="79">
        <v>0</v>
      </c>
      <c r="AN113" s="87" t="s">
        <v>576</v>
      </c>
      <c r="AO113" s="79" t="s">
        <v>634</v>
      </c>
      <c r="AP113" s="79" t="b">
        <v>0</v>
      </c>
      <c r="AQ113" s="87" t="s">
        <v>576</v>
      </c>
      <c r="AR113" s="79" t="s">
        <v>196</v>
      </c>
      <c r="AS113" s="79">
        <v>0</v>
      </c>
      <c r="AT113" s="79">
        <v>0</v>
      </c>
      <c r="AU113" s="79"/>
      <c r="AV113" s="79"/>
      <c r="AW113" s="79"/>
      <c r="AX113" s="79"/>
      <c r="AY113" s="79"/>
      <c r="AZ113" s="79"/>
      <c r="BA113" s="79"/>
      <c r="BB113" s="79"/>
      <c r="BC113">
        <v>24389</v>
      </c>
      <c r="BD113" s="78" t="str">
        <f>REPLACE(INDEX(GroupVertices[Group],MATCH(Edges[[#This Row],[Vertex 1]],GroupVertices[Vertex],0)),1,1,"")</f>
        <v>1</v>
      </c>
      <c r="BE113" s="78" t="str">
        <f>REPLACE(INDEX(GroupVertices[Group],MATCH(Edges[[#This Row],[Vertex 2]],GroupVertices[Vertex],0)),1,1,"")</f>
        <v>1</v>
      </c>
      <c r="BF113" s="48">
        <v>0</v>
      </c>
      <c r="BG113" s="49">
        <v>0</v>
      </c>
      <c r="BH113" s="48">
        <v>1</v>
      </c>
      <c r="BI113" s="49">
        <v>9.090909090909092</v>
      </c>
      <c r="BJ113" s="48">
        <v>0</v>
      </c>
      <c r="BK113" s="49">
        <v>0</v>
      </c>
      <c r="BL113" s="48">
        <v>10</v>
      </c>
      <c r="BM113" s="49">
        <v>90.9090909090909</v>
      </c>
      <c r="BN113" s="48">
        <v>11</v>
      </c>
    </row>
    <row r="114" spans="1:66" ht="15">
      <c r="A114" s="65" t="s">
        <v>249</v>
      </c>
      <c r="B114" s="65" t="s">
        <v>248</v>
      </c>
      <c r="C114" s="66" t="s">
        <v>1259</v>
      </c>
      <c r="D114" s="67">
        <v>10</v>
      </c>
      <c r="E114" s="66" t="s">
        <v>136</v>
      </c>
      <c r="F114" s="69">
        <v>8.514389421830437</v>
      </c>
      <c r="G114" s="66"/>
      <c r="H114" s="70"/>
      <c r="I114" s="71"/>
      <c r="J114" s="71"/>
      <c r="K114" s="34" t="s">
        <v>65</v>
      </c>
      <c r="L114" s="72">
        <v>114</v>
      </c>
      <c r="M114" s="72"/>
      <c r="N114" s="73"/>
      <c r="O114" s="79" t="s">
        <v>257</v>
      </c>
      <c r="P114" s="81">
        <v>43758.07099537037</v>
      </c>
      <c r="Q114" s="79" t="s">
        <v>286</v>
      </c>
      <c r="R114" s="83" t="s">
        <v>314</v>
      </c>
      <c r="S114" s="79" t="s">
        <v>330</v>
      </c>
      <c r="T114" s="79"/>
      <c r="U114" s="79"/>
      <c r="V114" s="83" t="s">
        <v>381</v>
      </c>
      <c r="W114" s="81">
        <v>43758.07099537037</v>
      </c>
      <c r="X114" s="85">
        <v>43758</v>
      </c>
      <c r="Y114" s="87" t="s">
        <v>446</v>
      </c>
      <c r="Z114" s="83" t="s">
        <v>526</v>
      </c>
      <c r="AA114" s="79"/>
      <c r="AB114" s="79"/>
      <c r="AC114" s="87" t="s">
        <v>606</v>
      </c>
      <c r="AD114" s="79"/>
      <c r="AE114" s="79" t="b">
        <v>0</v>
      </c>
      <c r="AF114" s="79">
        <v>0</v>
      </c>
      <c r="AG114" s="87" t="s">
        <v>623</v>
      </c>
      <c r="AH114" s="79" t="b">
        <v>0</v>
      </c>
      <c r="AI114" s="79" t="s">
        <v>627</v>
      </c>
      <c r="AJ114" s="79"/>
      <c r="AK114" s="87" t="s">
        <v>623</v>
      </c>
      <c r="AL114" s="79" t="b">
        <v>0</v>
      </c>
      <c r="AM114" s="79">
        <v>0</v>
      </c>
      <c r="AN114" s="87" t="s">
        <v>577</v>
      </c>
      <c r="AO114" s="79" t="s">
        <v>634</v>
      </c>
      <c r="AP114" s="79" t="b">
        <v>0</v>
      </c>
      <c r="AQ114" s="87" t="s">
        <v>577</v>
      </c>
      <c r="AR114" s="79" t="s">
        <v>196</v>
      </c>
      <c r="AS114" s="79">
        <v>0</v>
      </c>
      <c r="AT114" s="79">
        <v>0</v>
      </c>
      <c r="AU114" s="79"/>
      <c r="AV114" s="79"/>
      <c r="AW114" s="79"/>
      <c r="AX114" s="79"/>
      <c r="AY114" s="79"/>
      <c r="AZ114" s="79"/>
      <c r="BA114" s="79"/>
      <c r="BB114" s="79"/>
      <c r="BC114">
        <v>24389</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11</v>
      </c>
      <c r="BM114" s="49">
        <v>100</v>
      </c>
      <c r="BN114" s="48">
        <v>11</v>
      </c>
    </row>
    <row r="115" spans="1:66" ht="15">
      <c r="A115" s="65" t="s">
        <v>249</v>
      </c>
      <c r="B115" s="65" t="s">
        <v>248</v>
      </c>
      <c r="C115" s="66" t="s">
        <v>1259</v>
      </c>
      <c r="D115" s="67">
        <v>10</v>
      </c>
      <c r="E115" s="66" t="s">
        <v>136</v>
      </c>
      <c r="F115" s="69">
        <v>8.514389421830437</v>
      </c>
      <c r="G115" s="66"/>
      <c r="H115" s="70"/>
      <c r="I115" s="71"/>
      <c r="J115" s="71"/>
      <c r="K115" s="34" t="s">
        <v>65</v>
      </c>
      <c r="L115" s="72">
        <v>115</v>
      </c>
      <c r="M115" s="72"/>
      <c r="N115" s="73"/>
      <c r="O115" s="79" t="s">
        <v>257</v>
      </c>
      <c r="P115" s="81">
        <v>43758.07103009259</v>
      </c>
      <c r="Q115" s="79" t="s">
        <v>287</v>
      </c>
      <c r="R115" s="83" t="s">
        <v>317</v>
      </c>
      <c r="S115" s="79" t="s">
        <v>330</v>
      </c>
      <c r="T115" s="79"/>
      <c r="U115" s="79"/>
      <c r="V115" s="83" t="s">
        <v>381</v>
      </c>
      <c r="W115" s="81">
        <v>43758.07103009259</v>
      </c>
      <c r="X115" s="85">
        <v>43758</v>
      </c>
      <c r="Y115" s="87" t="s">
        <v>447</v>
      </c>
      <c r="Z115" s="83" t="s">
        <v>527</v>
      </c>
      <c r="AA115" s="79"/>
      <c r="AB115" s="79"/>
      <c r="AC115" s="87" t="s">
        <v>607</v>
      </c>
      <c r="AD115" s="79"/>
      <c r="AE115" s="79" t="b">
        <v>0</v>
      </c>
      <c r="AF115" s="79">
        <v>0</v>
      </c>
      <c r="AG115" s="87" t="s">
        <v>623</v>
      </c>
      <c r="AH115" s="79" t="b">
        <v>0</v>
      </c>
      <c r="AI115" s="79" t="s">
        <v>627</v>
      </c>
      <c r="AJ115" s="79"/>
      <c r="AK115" s="87" t="s">
        <v>623</v>
      </c>
      <c r="AL115" s="79" t="b">
        <v>0</v>
      </c>
      <c r="AM115" s="79">
        <v>1</v>
      </c>
      <c r="AN115" s="87" t="s">
        <v>578</v>
      </c>
      <c r="AO115" s="79" t="s">
        <v>634</v>
      </c>
      <c r="AP115" s="79" t="b">
        <v>0</v>
      </c>
      <c r="AQ115" s="87" t="s">
        <v>578</v>
      </c>
      <c r="AR115" s="79" t="s">
        <v>196</v>
      </c>
      <c r="AS115" s="79">
        <v>0</v>
      </c>
      <c r="AT115" s="79">
        <v>0</v>
      </c>
      <c r="AU115" s="79"/>
      <c r="AV115" s="79"/>
      <c r="AW115" s="79"/>
      <c r="AX115" s="79"/>
      <c r="AY115" s="79"/>
      <c r="AZ115" s="79"/>
      <c r="BA115" s="79"/>
      <c r="BB115" s="79"/>
      <c r="BC115">
        <v>24389</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11</v>
      </c>
      <c r="BM115" s="49">
        <v>100</v>
      </c>
      <c r="BN115" s="48">
        <v>11</v>
      </c>
    </row>
    <row r="116" spans="1:66" ht="15">
      <c r="A116" s="65" t="s">
        <v>249</v>
      </c>
      <c r="B116" s="65" t="s">
        <v>248</v>
      </c>
      <c r="C116" s="66" t="s">
        <v>1259</v>
      </c>
      <c r="D116" s="67">
        <v>10</v>
      </c>
      <c r="E116" s="66" t="s">
        <v>136</v>
      </c>
      <c r="F116" s="69">
        <v>8.514389421830437</v>
      </c>
      <c r="G116" s="66"/>
      <c r="H116" s="70"/>
      <c r="I116" s="71"/>
      <c r="J116" s="71"/>
      <c r="K116" s="34" t="s">
        <v>65</v>
      </c>
      <c r="L116" s="72">
        <v>116</v>
      </c>
      <c r="M116" s="72"/>
      <c r="N116" s="73"/>
      <c r="O116" s="79" t="s">
        <v>257</v>
      </c>
      <c r="P116" s="81">
        <v>43758.07108796296</v>
      </c>
      <c r="Q116" s="79" t="s">
        <v>288</v>
      </c>
      <c r="R116" s="83" t="s">
        <v>313</v>
      </c>
      <c r="S116" s="79" t="s">
        <v>330</v>
      </c>
      <c r="T116" s="79"/>
      <c r="U116" s="83" t="s">
        <v>356</v>
      </c>
      <c r="V116" s="83" t="s">
        <v>356</v>
      </c>
      <c r="W116" s="81">
        <v>43758.07108796296</v>
      </c>
      <c r="X116" s="85">
        <v>43758</v>
      </c>
      <c r="Y116" s="87" t="s">
        <v>448</v>
      </c>
      <c r="Z116" s="83" t="s">
        <v>528</v>
      </c>
      <c r="AA116" s="79"/>
      <c r="AB116" s="79"/>
      <c r="AC116" s="87" t="s">
        <v>608</v>
      </c>
      <c r="AD116" s="79"/>
      <c r="AE116" s="79" t="b">
        <v>0</v>
      </c>
      <c r="AF116" s="79">
        <v>0</v>
      </c>
      <c r="AG116" s="87" t="s">
        <v>623</v>
      </c>
      <c r="AH116" s="79" t="b">
        <v>0</v>
      </c>
      <c r="AI116" s="79" t="s">
        <v>627</v>
      </c>
      <c r="AJ116" s="79"/>
      <c r="AK116" s="87" t="s">
        <v>623</v>
      </c>
      <c r="AL116" s="79" t="b">
        <v>0</v>
      </c>
      <c r="AM116" s="79">
        <v>0</v>
      </c>
      <c r="AN116" s="87" t="s">
        <v>579</v>
      </c>
      <c r="AO116" s="79" t="s">
        <v>634</v>
      </c>
      <c r="AP116" s="79" t="b">
        <v>0</v>
      </c>
      <c r="AQ116" s="87" t="s">
        <v>579</v>
      </c>
      <c r="AR116" s="79" t="s">
        <v>196</v>
      </c>
      <c r="AS116" s="79">
        <v>0</v>
      </c>
      <c r="AT116" s="79">
        <v>0</v>
      </c>
      <c r="AU116" s="79"/>
      <c r="AV116" s="79"/>
      <c r="AW116" s="79"/>
      <c r="AX116" s="79"/>
      <c r="AY116" s="79"/>
      <c r="AZ116" s="79"/>
      <c r="BA116" s="79"/>
      <c r="BB116" s="79"/>
      <c r="BC116">
        <v>24389</v>
      </c>
      <c r="BD116" s="78" t="str">
        <f>REPLACE(INDEX(GroupVertices[Group],MATCH(Edges[[#This Row],[Vertex 1]],GroupVertices[Vertex],0)),1,1,"")</f>
        <v>1</v>
      </c>
      <c r="BE116" s="78" t="str">
        <f>REPLACE(INDEX(GroupVertices[Group],MATCH(Edges[[#This Row],[Vertex 2]],GroupVertices[Vertex],0)),1,1,"")</f>
        <v>1</v>
      </c>
      <c r="BF116" s="48">
        <v>0</v>
      </c>
      <c r="BG116" s="49">
        <v>0</v>
      </c>
      <c r="BH116" s="48">
        <v>1</v>
      </c>
      <c r="BI116" s="49">
        <v>9.090909090909092</v>
      </c>
      <c r="BJ116" s="48">
        <v>0</v>
      </c>
      <c r="BK116" s="49">
        <v>0</v>
      </c>
      <c r="BL116" s="48">
        <v>10</v>
      </c>
      <c r="BM116" s="49">
        <v>90.9090909090909</v>
      </c>
      <c r="BN116" s="48">
        <v>11</v>
      </c>
    </row>
    <row r="117" spans="1:66" ht="15">
      <c r="A117" s="65" t="s">
        <v>249</v>
      </c>
      <c r="B117" s="65" t="s">
        <v>248</v>
      </c>
      <c r="C117" s="66" t="s">
        <v>1259</v>
      </c>
      <c r="D117" s="67">
        <v>10</v>
      </c>
      <c r="E117" s="66" t="s">
        <v>136</v>
      </c>
      <c r="F117" s="69">
        <v>8.514389421830437</v>
      </c>
      <c r="G117" s="66"/>
      <c r="H117" s="70"/>
      <c r="I117" s="71"/>
      <c r="J117" s="71"/>
      <c r="K117" s="34" t="s">
        <v>65</v>
      </c>
      <c r="L117" s="72">
        <v>117</v>
      </c>
      <c r="M117" s="72"/>
      <c r="N117" s="73"/>
      <c r="O117" s="79" t="s">
        <v>257</v>
      </c>
      <c r="P117" s="81">
        <v>43758.07115740741</v>
      </c>
      <c r="Q117" s="79" t="s">
        <v>260</v>
      </c>
      <c r="R117" s="83" t="s">
        <v>301</v>
      </c>
      <c r="S117" s="79" t="s">
        <v>330</v>
      </c>
      <c r="T117" s="79"/>
      <c r="U117" s="79"/>
      <c r="V117" s="83" t="s">
        <v>381</v>
      </c>
      <c r="W117" s="81">
        <v>43758.07115740741</v>
      </c>
      <c r="X117" s="85">
        <v>43758</v>
      </c>
      <c r="Y117" s="87" t="s">
        <v>449</v>
      </c>
      <c r="Z117" s="83" t="s">
        <v>529</v>
      </c>
      <c r="AA117" s="79"/>
      <c r="AB117" s="79"/>
      <c r="AC117" s="87" t="s">
        <v>609</v>
      </c>
      <c r="AD117" s="79"/>
      <c r="AE117" s="79" t="b">
        <v>0</v>
      </c>
      <c r="AF117" s="79">
        <v>0</v>
      </c>
      <c r="AG117" s="87" t="s">
        <v>623</v>
      </c>
      <c r="AH117" s="79" t="b">
        <v>0</v>
      </c>
      <c r="AI117" s="79" t="s">
        <v>627</v>
      </c>
      <c r="AJ117" s="79"/>
      <c r="AK117" s="87" t="s">
        <v>623</v>
      </c>
      <c r="AL117" s="79" t="b">
        <v>0</v>
      </c>
      <c r="AM117" s="79">
        <v>2</v>
      </c>
      <c r="AN117" s="87" t="s">
        <v>580</v>
      </c>
      <c r="AO117" s="79" t="s">
        <v>634</v>
      </c>
      <c r="AP117" s="79" t="b">
        <v>0</v>
      </c>
      <c r="AQ117" s="87" t="s">
        <v>580</v>
      </c>
      <c r="AR117" s="79" t="s">
        <v>196</v>
      </c>
      <c r="AS117" s="79">
        <v>0</v>
      </c>
      <c r="AT117" s="79">
        <v>0</v>
      </c>
      <c r="AU117" s="79"/>
      <c r="AV117" s="79"/>
      <c r="AW117" s="79"/>
      <c r="AX117" s="79"/>
      <c r="AY117" s="79"/>
      <c r="AZ117" s="79"/>
      <c r="BA117" s="79"/>
      <c r="BB117" s="79"/>
      <c r="BC117">
        <v>24389</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12</v>
      </c>
      <c r="BM117" s="49">
        <v>100</v>
      </c>
      <c r="BN117" s="48">
        <v>12</v>
      </c>
    </row>
    <row r="118" spans="1:66" ht="15">
      <c r="A118" s="65" t="s">
        <v>249</v>
      </c>
      <c r="B118" s="65" t="s">
        <v>248</v>
      </c>
      <c r="C118" s="66" t="s">
        <v>1259</v>
      </c>
      <c r="D118" s="67">
        <v>10</v>
      </c>
      <c r="E118" s="66" t="s">
        <v>136</v>
      </c>
      <c r="F118" s="69">
        <v>8.514389421830437</v>
      </c>
      <c r="G118" s="66"/>
      <c r="H118" s="70"/>
      <c r="I118" s="71"/>
      <c r="J118" s="71"/>
      <c r="K118" s="34" t="s">
        <v>65</v>
      </c>
      <c r="L118" s="72">
        <v>118</v>
      </c>
      <c r="M118" s="72"/>
      <c r="N118" s="73"/>
      <c r="O118" s="79" t="s">
        <v>257</v>
      </c>
      <c r="P118" s="81">
        <v>43758.07129629629</v>
      </c>
      <c r="Q118" s="79" t="s">
        <v>289</v>
      </c>
      <c r="R118" s="83" t="s">
        <v>318</v>
      </c>
      <c r="S118" s="79" t="s">
        <v>330</v>
      </c>
      <c r="T118" s="79"/>
      <c r="U118" s="83" t="s">
        <v>358</v>
      </c>
      <c r="V118" s="83" t="s">
        <v>358</v>
      </c>
      <c r="W118" s="81">
        <v>43758.07129629629</v>
      </c>
      <c r="X118" s="85">
        <v>43758</v>
      </c>
      <c r="Y118" s="87" t="s">
        <v>450</v>
      </c>
      <c r="Z118" s="83" t="s">
        <v>530</v>
      </c>
      <c r="AA118" s="79"/>
      <c r="AB118" s="79"/>
      <c r="AC118" s="87" t="s">
        <v>610</v>
      </c>
      <c r="AD118" s="79"/>
      <c r="AE118" s="79" t="b">
        <v>0</v>
      </c>
      <c r="AF118" s="79">
        <v>0</v>
      </c>
      <c r="AG118" s="87" t="s">
        <v>623</v>
      </c>
      <c r="AH118" s="79" t="b">
        <v>0</v>
      </c>
      <c r="AI118" s="79" t="s">
        <v>627</v>
      </c>
      <c r="AJ118" s="79"/>
      <c r="AK118" s="87" t="s">
        <v>623</v>
      </c>
      <c r="AL118" s="79" t="b">
        <v>0</v>
      </c>
      <c r="AM118" s="79">
        <v>0</v>
      </c>
      <c r="AN118" s="87" t="s">
        <v>581</v>
      </c>
      <c r="AO118" s="79" t="s">
        <v>634</v>
      </c>
      <c r="AP118" s="79" t="b">
        <v>0</v>
      </c>
      <c r="AQ118" s="87" t="s">
        <v>581</v>
      </c>
      <c r="AR118" s="79" t="s">
        <v>196</v>
      </c>
      <c r="AS118" s="79">
        <v>0</v>
      </c>
      <c r="AT118" s="79">
        <v>0</v>
      </c>
      <c r="AU118" s="79"/>
      <c r="AV118" s="79"/>
      <c r="AW118" s="79"/>
      <c r="AX118" s="79"/>
      <c r="AY118" s="79"/>
      <c r="AZ118" s="79"/>
      <c r="BA118" s="79"/>
      <c r="BB118" s="79"/>
      <c r="BC118">
        <v>24389</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9</v>
      </c>
      <c r="BM118" s="49">
        <v>100</v>
      </c>
      <c r="BN118" s="48">
        <v>9</v>
      </c>
    </row>
    <row r="119" spans="1:66" ht="15">
      <c r="A119" s="65" t="s">
        <v>249</v>
      </c>
      <c r="B119" s="65" t="s">
        <v>248</v>
      </c>
      <c r="C119" s="66" t="s">
        <v>1259</v>
      </c>
      <c r="D119" s="67">
        <v>10</v>
      </c>
      <c r="E119" s="66" t="s">
        <v>136</v>
      </c>
      <c r="F119" s="69">
        <v>8.514389421830437</v>
      </c>
      <c r="G119" s="66"/>
      <c r="H119" s="70"/>
      <c r="I119" s="71"/>
      <c r="J119" s="71"/>
      <c r="K119" s="34" t="s">
        <v>65</v>
      </c>
      <c r="L119" s="72">
        <v>119</v>
      </c>
      <c r="M119" s="72"/>
      <c r="N119" s="73"/>
      <c r="O119" s="79" t="s">
        <v>257</v>
      </c>
      <c r="P119" s="81">
        <v>43758.07136574074</v>
      </c>
      <c r="Q119" s="79" t="s">
        <v>290</v>
      </c>
      <c r="R119" s="83" t="s">
        <v>319</v>
      </c>
      <c r="S119" s="79" t="s">
        <v>330</v>
      </c>
      <c r="T119" s="79"/>
      <c r="U119" s="83" t="s">
        <v>359</v>
      </c>
      <c r="V119" s="83" t="s">
        <v>359</v>
      </c>
      <c r="W119" s="81">
        <v>43758.07136574074</v>
      </c>
      <c r="X119" s="85">
        <v>43758</v>
      </c>
      <c r="Y119" s="87" t="s">
        <v>451</v>
      </c>
      <c r="Z119" s="83" t="s">
        <v>531</v>
      </c>
      <c r="AA119" s="79"/>
      <c r="AB119" s="79"/>
      <c r="AC119" s="87" t="s">
        <v>611</v>
      </c>
      <c r="AD119" s="79"/>
      <c r="AE119" s="79" t="b">
        <v>0</v>
      </c>
      <c r="AF119" s="79">
        <v>0</v>
      </c>
      <c r="AG119" s="87" t="s">
        <v>623</v>
      </c>
      <c r="AH119" s="79" t="b">
        <v>0</v>
      </c>
      <c r="AI119" s="79" t="s">
        <v>629</v>
      </c>
      <c r="AJ119" s="79"/>
      <c r="AK119" s="87" t="s">
        <v>623</v>
      </c>
      <c r="AL119" s="79" t="b">
        <v>0</v>
      </c>
      <c r="AM119" s="79">
        <v>0</v>
      </c>
      <c r="AN119" s="87" t="s">
        <v>582</v>
      </c>
      <c r="AO119" s="79" t="s">
        <v>634</v>
      </c>
      <c r="AP119" s="79" t="b">
        <v>0</v>
      </c>
      <c r="AQ119" s="87" t="s">
        <v>582</v>
      </c>
      <c r="AR119" s="79" t="s">
        <v>196</v>
      </c>
      <c r="AS119" s="79">
        <v>0</v>
      </c>
      <c r="AT119" s="79">
        <v>0</v>
      </c>
      <c r="AU119" s="79"/>
      <c r="AV119" s="79"/>
      <c r="AW119" s="79"/>
      <c r="AX119" s="79"/>
      <c r="AY119" s="79"/>
      <c r="AZ119" s="79"/>
      <c r="BA119" s="79"/>
      <c r="BB119" s="79"/>
      <c r="BC119">
        <v>24389</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3</v>
      </c>
      <c r="BM119" s="49">
        <v>100</v>
      </c>
      <c r="BN119" s="48">
        <v>3</v>
      </c>
    </row>
    <row r="120" spans="1:66" ht="15">
      <c r="A120" s="65" t="s">
        <v>249</v>
      </c>
      <c r="B120" s="65" t="s">
        <v>248</v>
      </c>
      <c r="C120" s="66" t="s">
        <v>1259</v>
      </c>
      <c r="D120" s="67">
        <v>10</v>
      </c>
      <c r="E120" s="66" t="s">
        <v>136</v>
      </c>
      <c r="F120" s="69">
        <v>8.514389421830437</v>
      </c>
      <c r="G120" s="66"/>
      <c r="H120" s="70"/>
      <c r="I120" s="71"/>
      <c r="J120" s="71"/>
      <c r="K120" s="34" t="s">
        <v>65</v>
      </c>
      <c r="L120" s="72">
        <v>120</v>
      </c>
      <c r="M120" s="72"/>
      <c r="N120" s="73"/>
      <c r="O120" s="79" t="s">
        <v>257</v>
      </c>
      <c r="P120" s="81">
        <v>43758.07177083333</v>
      </c>
      <c r="Q120" s="79" t="s">
        <v>291</v>
      </c>
      <c r="R120" s="83" t="s">
        <v>320</v>
      </c>
      <c r="S120" s="79" t="s">
        <v>330</v>
      </c>
      <c r="T120" s="79"/>
      <c r="U120" s="83" t="s">
        <v>360</v>
      </c>
      <c r="V120" s="83" t="s">
        <v>360</v>
      </c>
      <c r="W120" s="81">
        <v>43758.07177083333</v>
      </c>
      <c r="X120" s="85">
        <v>43758</v>
      </c>
      <c r="Y120" s="87" t="s">
        <v>452</v>
      </c>
      <c r="Z120" s="83" t="s">
        <v>532</v>
      </c>
      <c r="AA120" s="79"/>
      <c r="AB120" s="79"/>
      <c r="AC120" s="87" t="s">
        <v>612</v>
      </c>
      <c r="AD120" s="79"/>
      <c r="AE120" s="79" t="b">
        <v>0</v>
      </c>
      <c r="AF120" s="79">
        <v>0</v>
      </c>
      <c r="AG120" s="87" t="s">
        <v>623</v>
      </c>
      <c r="AH120" s="79" t="b">
        <v>0</v>
      </c>
      <c r="AI120" s="79" t="s">
        <v>627</v>
      </c>
      <c r="AJ120" s="79"/>
      <c r="AK120" s="87" t="s">
        <v>623</v>
      </c>
      <c r="AL120" s="79" t="b">
        <v>0</v>
      </c>
      <c r="AM120" s="79">
        <v>0</v>
      </c>
      <c r="AN120" s="87" t="s">
        <v>583</v>
      </c>
      <c r="AO120" s="79" t="s">
        <v>634</v>
      </c>
      <c r="AP120" s="79" t="b">
        <v>0</v>
      </c>
      <c r="AQ120" s="87" t="s">
        <v>583</v>
      </c>
      <c r="AR120" s="79" t="s">
        <v>196</v>
      </c>
      <c r="AS120" s="79">
        <v>0</v>
      </c>
      <c r="AT120" s="79">
        <v>0</v>
      </c>
      <c r="AU120" s="79"/>
      <c r="AV120" s="79"/>
      <c r="AW120" s="79"/>
      <c r="AX120" s="79"/>
      <c r="AY120" s="79"/>
      <c r="AZ120" s="79"/>
      <c r="BA120" s="79"/>
      <c r="BB120" s="79"/>
      <c r="BC120">
        <v>24389</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10</v>
      </c>
      <c r="BM120" s="49">
        <v>100</v>
      </c>
      <c r="BN120" s="48">
        <v>10</v>
      </c>
    </row>
    <row r="121" spans="1:66" ht="15">
      <c r="A121" s="65" t="s">
        <v>249</v>
      </c>
      <c r="B121" s="65" t="s">
        <v>248</v>
      </c>
      <c r="C121" s="66" t="s">
        <v>1259</v>
      </c>
      <c r="D121" s="67">
        <v>10</v>
      </c>
      <c r="E121" s="66" t="s">
        <v>136</v>
      </c>
      <c r="F121" s="69">
        <v>8.514389421830437</v>
      </c>
      <c r="G121" s="66"/>
      <c r="H121" s="70"/>
      <c r="I121" s="71"/>
      <c r="J121" s="71"/>
      <c r="K121" s="34" t="s">
        <v>65</v>
      </c>
      <c r="L121" s="72">
        <v>121</v>
      </c>
      <c r="M121" s="72"/>
      <c r="N121" s="73"/>
      <c r="O121" s="79" t="s">
        <v>257</v>
      </c>
      <c r="P121" s="81">
        <v>43758.071863425925</v>
      </c>
      <c r="Q121" s="79" t="s">
        <v>292</v>
      </c>
      <c r="R121" s="83" t="s">
        <v>321</v>
      </c>
      <c r="S121" s="79" t="s">
        <v>330</v>
      </c>
      <c r="T121" s="79"/>
      <c r="U121" s="83" t="s">
        <v>361</v>
      </c>
      <c r="V121" s="83" t="s">
        <v>361</v>
      </c>
      <c r="W121" s="81">
        <v>43758.071863425925</v>
      </c>
      <c r="X121" s="85">
        <v>43758</v>
      </c>
      <c r="Y121" s="87" t="s">
        <v>453</v>
      </c>
      <c r="Z121" s="83" t="s">
        <v>533</v>
      </c>
      <c r="AA121" s="79"/>
      <c r="AB121" s="79"/>
      <c r="AC121" s="87" t="s">
        <v>613</v>
      </c>
      <c r="AD121" s="79"/>
      <c r="AE121" s="79" t="b">
        <v>0</v>
      </c>
      <c r="AF121" s="79">
        <v>0</v>
      </c>
      <c r="AG121" s="87" t="s">
        <v>623</v>
      </c>
      <c r="AH121" s="79" t="b">
        <v>0</v>
      </c>
      <c r="AI121" s="79" t="s">
        <v>627</v>
      </c>
      <c r="AJ121" s="79"/>
      <c r="AK121" s="87" t="s">
        <v>623</v>
      </c>
      <c r="AL121" s="79" t="b">
        <v>0</v>
      </c>
      <c r="AM121" s="79">
        <v>0</v>
      </c>
      <c r="AN121" s="87" t="s">
        <v>584</v>
      </c>
      <c r="AO121" s="79" t="s">
        <v>634</v>
      </c>
      <c r="AP121" s="79" t="b">
        <v>0</v>
      </c>
      <c r="AQ121" s="87" t="s">
        <v>584</v>
      </c>
      <c r="AR121" s="79" t="s">
        <v>196</v>
      </c>
      <c r="AS121" s="79">
        <v>0</v>
      </c>
      <c r="AT121" s="79">
        <v>0</v>
      </c>
      <c r="AU121" s="79"/>
      <c r="AV121" s="79"/>
      <c r="AW121" s="79"/>
      <c r="AX121" s="79"/>
      <c r="AY121" s="79"/>
      <c r="AZ121" s="79"/>
      <c r="BA121" s="79"/>
      <c r="BB121" s="79"/>
      <c r="BC121">
        <v>24389</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5" t="s">
        <v>249</v>
      </c>
      <c r="B122" s="65" t="s">
        <v>248</v>
      </c>
      <c r="C122" s="66" t="s">
        <v>1259</v>
      </c>
      <c r="D122" s="67">
        <v>10</v>
      </c>
      <c r="E122" s="66" t="s">
        <v>136</v>
      </c>
      <c r="F122" s="69">
        <v>8.514389421830437</v>
      </c>
      <c r="G122" s="66"/>
      <c r="H122" s="70"/>
      <c r="I122" s="71"/>
      <c r="J122" s="71"/>
      <c r="K122" s="34" t="s">
        <v>65</v>
      </c>
      <c r="L122" s="72">
        <v>122</v>
      </c>
      <c r="M122" s="72"/>
      <c r="N122" s="73"/>
      <c r="O122" s="79" t="s">
        <v>257</v>
      </c>
      <c r="P122" s="81">
        <v>43758.07203703704</v>
      </c>
      <c r="Q122" s="79" t="s">
        <v>293</v>
      </c>
      <c r="R122" s="83" t="s">
        <v>322</v>
      </c>
      <c r="S122" s="79" t="s">
        <v>330</v>
      </c>
      <c r="T122" s="79"/>
      <c r="U122" s="83" t="s">
        <v>362</v>
      </c>
      <c r="V122" s="83" t="s">
        <v>362</v>
      </c>
      <c r="W122" s="81">
        <v>43758.07203703704</v>
      </c>
      <c r="X122" s="85">
        <v>43758</v>
      </c>
      <c r="Y122" s="87" t="s">
        <v>454</v>
      </c>
      <c r="Z122" s="83" t="s">
        <v>534</v>
      </c>
      <c r="AA122" s="79"/>
      <c r="AB122" s="79"/>
      <c r="AC122" s="87" t="s">
        <v>614</v>
      </c>
      <c r="AD122" s="79"/>
      <c r="AE122" s="79" t="b">
        <v>0</v>
      </c>
      <c r="AF122" s="79">
        <v>0</v>
      </c>
      <c r="AG122" s="87" t="s">
        <v>623</v>
      </c>
      <c r="AH122" s="79" t="b">
        <v>0</v>
      </c>
      <c r="AI122" s="79" t="s">
        <v>627</v>
      </c>
      <c r="AJ122" s="79"/>
      <c r="AK122" s="87" t="s">
        <v>623</v>
      </c>
      <c r="AL122" s="79" t="b">
        <v>0</v>
      </c>
      <c r="AM122" s="79">
        <v>0</v>
      </c>
      <c r="AN122" s="87" t="s">
        <v>585</v>
      </c>
      <c r="AO122" s="79" t="s">
        <v>634</v>
      </c>
      <c r="AP122" s="79" t="b">
        <v>0</v>
      </c>
      <c r="AQ122" s="87" t="s">
        <v>585</v>
      </c>
      <c r="AR122" s="79" t="s">
        <v>196</v>
      </c>
      <c r="AS122" s="79">
        <v>0</v>
      </c>
      <c r="AT122" s="79">
        <v>0</v>
      </c>
      <c r="AU122" s="79"/>
      <c r="AV122" s="79"/>
      <c r="AW122" s="79"/>
      <c r="AX122" s="79"/>
      <c r="AY122" s="79"/>
      <c r="AZ122" s="79"/>
      <c r="BA122" s="79"/>
      <c r="BB122" s="79"/>
      <c r="BC122">
        <v>24389</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10</v>
      </c>
      <c r="BM122" s="49">
        <v>100</v>
      </c>
      <c r="BN122" s="48">
        <v>10</v>
      </c>
    </row>
    <row r="123" spans="1:66" ht="15">
      <c r="A123" s="65" t="s">
        <v>249</v>
      </c>
      <c r="B123" s="65" t="s">
        <v>248</v>
      </c>
      <c r="C123" s="66" t="s">
        <v>1259</v>
      </c>
      <c r="D123" s="67">
        <v>10</v>
      </c>
      <c r="E123" s="66" t="s">
        <v>136</v>
      </c>
      <c r="F123" s="69">
        <v>8.514389421830437</v>
      </c>
      <c r="G123" s="66"/>
      <c r="H123" s="70"/>
      <c r="I123" s="71"/>
      <c r="J123" s="71"/>
      <c r="K123" s="34" t="s">
        <v>65</v>
      </c>
      <c r="L123" s="72">
        <v>123</v>
      </c>
      <c r="M123" s="72"/>
      <c r="N123" s="73"/>
      <c r="O123" s="79" t="s">
        <v>257</v>
      </c>
      <c r="P123" s="81">
        <v>43758.072118055556</v>
      </c>
      <c r="Q123" s="79" t="s">
        <v>294</v>
      </c>
      <c r="R123" s="83" t="s">
        <v>323</v>
      </c>
      <c r="S123" s="79" t="s">
        <v>330</v>
      </c>
      <c r="T123" s="79"/>
      <c r="U123" s="79"/>
      <c r="V123" s="83" t="s">
        <v>381</v>
      </c>
      <c r="W123" s="81">
        <v>43758.072118055556</v>
      </c>
      <c r="X123" s="85">
        <v>43758</v>
      </c>
      <c r="Y123" s="87" t="s">
        <v>455</v>
      </c>
      <c r="Z123" s="83" t="s">
        <v>535</v>
      </c>
      <c r="AA123" s="79"/>
      <c r="AB123" s="79"/>
      <c r="AC123" s="87" t="s">
        <v>615</v>
      </c>
      <c r="AD123" s="79"/>
      <c r="AE123" s="79" t="b">
        <v>0</v>
      </c>
      <c r="AF123" s="79">
        <v>0</v>
      </c>
      <c r="AG123" s="87" t="s">
        <v>623</v>
      </c>
      <c r="AH123" s="79" t="b">
        <v>0</v>
      </c>
      <c r="AI123" s="79" t="s">
        <v>627</v>
      </c>
      <c r="AJ123" s="79"/>
      <c r="AK123" s="87" t="s">
        <v>623</v>
      </c>
      <c r="AL123" s="79" t="b">
        <v>0</v>
      </c>
      <c r="AM123" s="79">
        <v>1</v>
      </c>
      <c r="AN123" s="87" t="s">
        <v>586</v>
      </c>
      <c r="AO123" s="79" t="s">
        <v>634</v>
      </c>
      <c r="AP123" s="79" t="b">
        <v>0</v>
      </c>
      <c r="AQ123" s="87" t="s">
        <v>586</v>
      </c>
      <c r="AR123" s="79" t="s">
        <v>196</v>
      </c>
      <c r="AS123" s="79">
        <v>0</v>
      </c>
      <c r="AT123" s="79">
        <v>0</v>
      </c>
      <c r="AU123" s="79"/>
      <c r="AV123" s="79"/>
      <c r="AW123" s="79"/>
      <c r="AX123" s="79"/>
      <c r="AY123" s="79"/>
      <c r="AZ123" s="79"/>
      <c r="BA123" s="79"/>
      <c r="BB123" s="79"/>
      <c r="BC123">
        <v>24389</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11</v>
      </c>
      <c r="BM123" s="49">
        <v>100</v>
      </c>
      <c r="BN123" s="48">
        <v>11</v>
      </c>
    </row>
    <row r="124" spans="1:66" ht="15">
      <c r="A124" s="65" t="s">
        <v>249</v>
      </c>
      <c r="B124" s="65" t="s">
        <v>248</v>
      </c>
      <c r="C124" s="66" t="s">
        <v>1259</v>
      </c>
      <c r="D124" s="67">
        <v>10</v>
      </c>
      <c r="E124" s="66" t="s">
        <v>136</v>
      </c>
      <c r="F124" s="69">
        <v>8.514389421830437</v>
      </c>
      <c r="G124" s="66"/>
      <c r="H124" s="70"/>
      <c r="I124" s="71"/>
      <c r="J124" s="71"/>
      <c r="K124" s="34" t="s">
        <v>65</v>
      </c>
      <c r="L124" s="72">
        <v>124</v>
      </c>
      <c r="M124" s="72"/>
      <c r="N124" s="73"/>
      <c r="O124" s="79" t="s">
        <v>257</v>
      </c>
      <c r="P124" s="81">
        <v>43758.072384259256</v>
      </c>
      <c r="Q124" s="79" t="s">
        <v>295</v>
      </c>
      <c r="R124" s="83" t="s">
        <v>324</v>
      </c>
      <c r="S124" s="79" t="s">
        <v>330</v>
      </c>
      <c r="T124" s="79"/>
      <c r="U124" s="83" t="s">
        <v>364</v>
      </c>
      <c r="V124" s="83" t="s">
        <v>364</v>
      </c>
      <c r="W124" s="81">
        <v>43758.072384259256</v>
      </c>
      <c r="X124" s="85">
        <v>43758</v>
      </c>
      <c r="Y124" s="87" t="s">
        <v>456</v>
      </c>
      <c r="Z124" s="83" t="s">
        <v>536</v>
      </c>
      <c r="AA124" s="79"/>
      <c r="AB124" s="79"/>
      <c r="AC124" s="87" t="s">
        <v>616</v>
      </c>
      <c r="AD124" s="79"/>
      <c r="AE124" s="79" t="b">
        <v>0</v>
      </c>
      <c r="AF124" s="79">
        <v>0</v>
      </c>
      <c r="AG124" s="87" t="s">
        <v>623</v>
      </c>
      <c r="AH124" s="79" t="b">
        <v>0</v>
      </c>
      <c r="AI124" s="79" t="s">
        <v>627</v>
      </c>
      <c r="AJ124" s="79"/>
      <c r="AK124" s="87" t="s">
        <v>623</v>
      </c>
      <c r="AL124" s="79" t="b">
        <v>0</v>
      </c>
      <c r="AM124" s="79">
        <v>1</v>
      </c>
      <c r="AN124" s="87" t="s">
        <v>587</v>
      </c>
      <c r="AO124" s="79" t="s">
        <v>634</v>
      </c>
      <c r="AP124" s="79" t="b">
        <v>0</v>
      </c>
      <c r="AQ124" s="87" t="s">
        <v>587</v>
      </c>
      <c r="AR124" s="79" t="s">
        <v>196</v>
      </c>
      <c r="AS124" s="79">
        <v>0</v>
      </c>
      <c r="AT124" s="79">
        <v>0</v>
      </c>
      <c r="AU124" s="79"/>
      <c r="AV124" s="79"/>
      <c r="AW124" s="79"/>
      <c r="AX124" s="79"/>
      <c r="AY124" s="79"/>
      <c r="AZ124" s="79"/>
      <c r="BA124" s="79"/>
      <c r="BB124" s="79"/>
      <c r="BC124">
        <v>24389</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9</v>
      </c>
      <c r="BM124" s="49">
        <v>100</v>
      </c>
      <c r="BN124" s="48">
        <v>9</v>
      </c>
    </row>
    <row r="125" spans="1:66" ht="15">
      <c r="A125" s="65" t="s">
        <v>249</v>
      </c>
      <c r="B125" s="65" t="s">
        <v>248</v>
      </c>
      <c r="C125" s="66" t="s">
        <v>1259</v>
      </c>
      <c r="D125" s="67">
        <v>10</v>
      </c>
      <c r="E125" s="66" t="s">
        <v>136</v>
      </c>
      <c r="F125" s="69">
        <v>8.514389421830437</v>
      </c>
      <c r="G125" s="66"/>
      <c r="H125" s="70"/>
      <c r="I125" s="71"/>
      <c r="J125" s="71"/>
      <c r="K125" s="34" t="s">
        <v>65</v>
      </c>
      <c r="L125" s="72">
        <v>125</v>
      </c>
      <c r="M125" s="72"/>
      <c r="N125" s="73"/>
      <c r="O125" s="79" t="s">
        <v>257</v>
      </c>
      <c r="P125" s="81">
        <v>43758.07251157407</v>
      </c>
      <c r="Q125" s="79" t="s">
        <v>296</v>
      </c>
      <c r="R125" s="83" t="s">
        <v>325</v>
      </c>
      <c r="S125" s="79" t="s">
        <v>330</v>
      </c>
      <c r="T125" s="79"/>
      <c r="U125" s="83" t="s">
        <v>365</v>
      </c>
      <c r="V125" s="83" t="s">
        <v>365</v>
      </c>
      <c r="W125" s="81">
        <v>43758.07251157407</v>
      </c>
      <c r="X125" s="85">
        <v>43758</v>
      </c>
      <c r="Y125" s="87" t="s">
        <v>457</v>
      </c>
      <c r="Z125" s="83" t="s">
        <v>537</v>
      </c>
      <c r="AA125" s="79"/>
      <c r="AB125" s="79"/>
      <c r="AC125" s="87" t="s">
        <v>617</v>
      </c>
      <c r="AD125" s="79"/>
      <c r="AE125" s="79" t="b">
        <v>0</v>
      </c>
      <c r="AF125" s="79">
        <v>0</v>
      </c>
      <c r="AG125" s="87" t="s">
        <v>623</v>
      </c>
      <c r="AH125" s="79" t="b">
        <v>0</v>
      </c>
      <c r="AI125" s="79" t="s">
        <v>627</v>
      </c>
      <c r="AJ125" s="79"/>
      <c r="AK125" s="87" t="s">
        <v>623</v>
      </c>
      <c r="AL125" s="79" t="b">
        <v>0</v>
      </c>
      <c r="AM125" s="79">
        <v>1</v>
      </c>
      <c r="AN125" s="87" t="s">
        <v>588</v>
      </c>
      <c r="AO125" s="79" t="s">
        <v>634</v>
      </c>
      <c r="AP125" s="79" t="b">
        <v>0</v>
      </c>
      <c r="AQ125" s="87" t="s">
        <v>588</v>
      </c>
      <c r="AR125" s="79" t="s">
        <v>196</v>
      </c>
      <c r="AS125" s="79">
        <v>0</v>
      </c>
      <c r="AT125" s="79">
        <v>0</v>
      </c>
      <c r="AU125" s="79"/>
      <c r="AV125" s="79"/>
      <c r="AW125" s="79"/>
      <c r="AX125" s="79"/>
      <c r="AY125" s="79"/>
      <c r="AZ125" s="79"/>
      <c r="BA125" s="79"/>
      <c r="BB125" s="79"/>
      <c r="BC125">
        <v>24389</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11</v>
      </c>
      <c r="BM125" s="49">
        <v>100</v>
      </c>
      <c r="BN125" s="48">
        <v>11</v>
      </c>
    </row>
    <row r="126" spans="1:66" ht="15">
      <c r="A126" s="65" t="s">
        <v>249</v>
      </c>
      <c r="B126" s="65" t="s">
        <v>248</v>
      </c>
      <c r="C126" s="66" t="s">
        <v>1259</v>
      </c>
      <c r="D126" s="67">
        <v>10</v>
      </c>
      <c r="E126" s="66" t="s">
        <v>136</v>
      </c>
      <c r="F126" s="69">
        <v>8.514389421830437</v>
      </c>
      <c r="G126" s="66"/>
      <c r="H126" s="70"/>
      <c r="I126" s="71"/>
      <c r="J126" s="71"/>
      <c r="K126" s="34" t="s">
        <v>65</v>
      </c>
      <c r="L126" s="72">
        <v>126</v>
      </c>
      <c r="M126" s="72"/>
      <c r="N126" s="73"/>
      <c r="O126" s="79" t="s">
        <v>257</v>
      </c>
      <c r="P126" s="81">
        <v>43758.07256944444</v>
      </c>
      <c r="Q126" s="79" t="s">
        <v>297</v>
      </c>
      <c r="R126" s="83" t="s">
        <v>326</v>
      </c>
      <c r="S126" s="79" t="s">
        <v>330</v>
      </c>
      <c r="T126" s="79"/>
      <c r="U126" s="83" t="s">
        <v>366</v>
      </c>
      <c r="V126" s="83" t="s">
        <v>366</v>
      </c>
      <c r="W126" s="81">
        <v>43758.07256944444</v>
      </c>
      <c r="X126" s="85">
        <v>43758</v>
      </c>
      <c r="Y126" s="87" t="s">
        <v>458</v>
      </c>
      <c r="Z126" s="83" t="s">
        <v>538</v>
      </c>
      <c r="AA126" s="79"/>
      <c r="AB126" s="79"/>
      <c r="AC126" s="87" t="s">
        <v>618</v>
      </c>
      <c r="AD126" s="79"/>
      <c r="AE126" s="79" t="b">
        <v>0</v>
      </c>
      <c r="AF126" s="79">
        <v>0</v>
      </c>
      <c r="AG126" s="87" t="s">
        <v>623</v>
      </c>
      <c r="AH126" s="79" t="b">
        <v>0</v>
      </c>
      <c r="AI126" s="79" t="s">
        <v>627</v>
      </c>
      <c r="AJ126" s="79"/>
      <c r="AK126" s="87" t="s">
        <v>623</v>
      </c>
      <c r="AL126" s="79" t="b">
        <v>0</v>
      </c>
      <c r="AM126" s="79">
        <v>1</v>
      </c>
      <c r="AN126" s="87" t="s">
        <v>589</v>
      </c>
      <c r="AO126" s="79" t="s">
        <v>634</v>
      </c>
      <c r="AP126" s="79" t="b">
        <v>0</v>
      </c>
      <c r="AQ126" s="87" t="s">
        <v>589</v>
      </c>
      <c r="AR126" s="79" t="s">
        <v>196</v>
      </c>
      <c r="AS126" s="79">
        <v>0</v>
      </c>
      <c r="AT126" s="79">
        <v>0</v>
      </c>
      <c r="AU126" s="79"/>
      <c r="AV126" s="79"/>
      <c r="AW126" s="79"/>
      <c r="AX126" s="79"/>
      <c r="AY126" s="79"/>
      <c r="AZ126" s="79"/>
      <c r="BA126" s="79"/>
      <c r="BB126" s="79"/>
      <c r="BC126">
        <v>24389</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8</v>
      </c>
      <c r="BM126" s="49">
        <v>100</v>
      </c>
      <c r="BN126" s="48">
        <v>8</v>
      </c>
    </row>
    <row r="127" spans="1:66" ht="15">
      <c r="A127" s="65" t="s">
        <v>249</v>
      </c>
      <c r="B127" s="65" t="s">
        <v>248</v>
      </c>
      <c r="C127" s="66" t="s">
        <v>1259</v>
      </c>
      <c r="D127" s="67">
        <v>10</v>
      </c>
      <c r="E127" s="66" t="s">
        <v>136</v>
      </c>
      <c r="F127" s="69">
        <v>8.514389421830437</v>
      </c>
      <c r="G127" s="66"/>
      <c r="H127" s="70"/>
      <c r="I127" s="71"/>
      <c r="J127" s="71"/>
      <c r="K127" s="34" t="s">
        <v>65</v>
      </c>
      <c r="L127" s="72">
        <v>127</v>
      </c>
      <c r="M127" s="72"/>
      <c r="N127" s="73"/>
      <c r="O127" s="79" t="s">
        <v>257</v>
      </c>
      <c r="P127" s="81">
        <v>43758.07261574074</v>
      </c>
      <c r="Q127" s="79" t="s">
        <v>298</v>
      </c>
      <c r="R127" s="83" t="s">
        <v>327</v>
      </c>
      <c r="S127" s="79" t="s">
        <v>330</v>
      </c>
      <c r="T127" s="79"/>
      <c r="U127" s="83" t="s">
        <v>367</v>
      </c>
      <c r="V127" s="83" t="s">
        <v>367</v>
      </c>
      <c r="W127" s="81">
        <v>43758.07261574074</v>
      </c>
      <c r="X127" s="85">
        <v>43758</v>
      </c>
      <c r="Y127" s="87" t="s">
        <v>459</v>
      </c>
      <c r="Z127" s="83" t="s">
        <v>539</v>
      </c>
      <c r="AA127" s="79"/>
      <c r="AB127" s="79"/>
      <c r="AC127" s="87" t="s">
        <v>619</v>
      </c>
      <c r="AD127" s="79"/>
      <c r="AE127" s="79" t="b">
        <v>0</v>
      </c>
      <c r="AF127" s="79">
        <v>0</v>
      </c>
      <c r="AG127" s="87" t="s">
        <v>623</v>
      </c>
      <c r="AH127" s="79" t="b">
        <v>0</v>
      </c>
      <c r="AI127" s="79" t="s">
        <v>627</v>
      </c>
      <c r="AJ127" s="79"/>
      <c r="AK127" s="87" t="s">
        <v>623</v>
      </c>
      <c r="AL127" s="79" t="b">
        <v>0</v>
      </c>
      <c r="AM127" s="79">
        <v>1</v>
      </c>
      <c r="AN127" s="87" t="s">
        <v>590</v>
      </c>
      <c r="AO127" s="79" t="s">
        <v>634</v>
      </c>
      <c r="AP127" s="79" t="b">
        <v>0</v>
      </c>
      <c r="AQ127" s="87" t="s">
        <v>590</v>
      </c>
      <c r="AR127" s="79" t="s">
        <v>196</v>
      </c>
      <c r="AS127" s="79">
        <v>0</v>
      </c>
      <c r="AT127" s="79">
        <v>0</v>
      </c>
      <c r="AU127" s="79"/>
      <c r="AV127" s="79"/>
      <c r="AW127" s="79"/>
      <c r="AX127" s="79"/>
      <c r="AY127" s="79"/>
      <c r="AZ127" s="79"/>
      <c r="BA127" s="79"/>
      <c r="BB127" s="79"/>
      <c r="BC127">
        <v>24389</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8</v>
      </c>
      <c r="BM127" s="49">
        <v>100</v>
      </c>
      <c r="BN127" s="48">
        <v>8</v>
      </c>
    </row>
    <row r="128" spans="1:66" ht="15">
      <c r="A128" s="65" t="s">
        <v>249</v>
      </c>
      <c r="B128" s="65" t="s">
        <v>248</v>
      </c>
      <c r="C128" s="66" t="s">
        <v>1259</v>
      </c>
      <c r="D128" s="67">
        <v>10</v>
      </c>
      <c r="E128" s="66" t="s">
        <v>136</v>
      </c>
      <c r="F128" s="69">
        <v>8.514389421830437</v>
      </c>
      <c r="G128" s="66"/>
      <c r="H128" s="70"/>
      <c r="I128" s="71"/>
      <c r="J128" s="71"/>
      <c r="K128" s="34" t="s">
        <v>65</v>
      </c>
      <c r="L128" s="72">
        <v>128</v>
      </c>
      <c r="M128" s="72"/>
      <c r="N128" s="73"/>
      <c r="O128" s="79" t="s">
        <v>257</v>
      </c>
      <c r="P128" s="81">
        <v>43758.07266203704</v>
      </c>
      <c r="Q128" s="79" t="s">
        <v>299</v>
      </c>
      <c r="R128" s="83" t="s">
        <v>328</v>
      </c>
      <c r="S128" s="79" t="s">
        <v>330</v>
      </c>
      <c r="T128" s="79"/>
      <c r="U128" s="83" t="s">
        <v>368</v>
      </c>
      <c r="V128" s="83" t="s">
        <v>368</v>
      </c>
      <c r="W128" s="81">
        <v>43758.07266203704</v>
      </c>
      <c r="X128" s="85">
        <v>43758</v>
      </c>
      <c r="Y128" s="87" t="s">
        <v>460</v>
      </c>
      <c r="Z128" s="83" t="s">
        <v>540</v>
      </c>
      <c r="AA128" s="79"/>
      <c r="AB128" s="79"/>
      <c r="AC128" s="87" t="s">
        <v>620</v>
      </c>
      <c r="AD128" s="79"/>
      <c r="AE128" s="79" t="b">
        <v>0</v>
      </c>
      <c r="AF128" s="79">
        <v>0</v>
      </c>
      <c r="AG128" s="87" t="s">
        <v>623</v>
      </c>
      <c r="AH128" s="79" t="b">
        <v>0</v>
      </c>
      <c r="AI128" s="79" t="s">
        <v>627</v>
      </c>
      <c r="AJ128" s="79"/>
      <c r="AK128" s="87" t="s">
        <v>623</v>
      </c>
      <c r="AL128" s="79" t="b">
        <v>0</v>
      </c>
      <c r="AM128" s="79">
        <v>1</v>
      </c>
      <c r="AN128" s="87" t="s">
        <v>591</v>
      </c>
      <c r="AO128" s="79" t="s">
        <v>634</v>
      </c>
      <c r="AP128" s="79" t="b">
        <v>0</v>
      </c>
      <c r="AQ128" s="87" t="s">
        <v>591</v>
      </c>
      <c r="AR128" s="79" t="s">
        <v>196</v>
      </c>
      <c r="AS128" s="79">
        <v>0</v>
      </c>
      <c r="AT128" s="79">
        <v>0</v>
      </c>
      <c r="AU128" s="79"/>
      <c r="AV128" s="79"/>
      <c r="AW128" s="79"/>
      <c r="AX128" s="79"/>
      <c r="AY128" s="79"/>
      <c r="AZ128" s="79"/>
      <c r="BA128" s="79"/>
      <c r="BB128" s="79"/>
      <c r="BC128">
        <v>24389</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10</v>
      </c>
      <c r="BM128" s="49">
        <v>100</v>
      </c>
      <c r="BN128" s="48">
        <v>10</v>
      </c>
    </row>
    <row r="129" spans="1:66" ht="15">
      <c r="A129" s="65" t="s">
        <v>249</v>
      </c>
      <c r="B129" s="65" t="s">
        <v>248</v>
      </c>
      <c r="C129" s="66" t="s">
        <v>1259</v>
      </c>
      <c r="D129" s="67">
        <v>10</v>
      </c>
      <c r="E129" s="66" t="s">
        <v>136</v>
      </c>
      <c r="F129" s="69">
        <v>8.514389421830437</v>
      </c>
      <c r="G129" s="66"/>
      <c r="H129" s="70"/>
      <c r="I129" s="71"/>
      <c r="J129" s="71"/>
      <c r="K129" s="34" t="s">
        <v>65</v>
      </c>
      <c r="L129" s="72">
        <v>129</v>
      </c>
      <c r="M129" s="72"/>
      <c r="N129" s="73"/>
      <c r="O129" s="79" t="s">
        <v>257</v>
      </c>
      <c r="P129" s="81">
        <v>43758.07271990741</v>
      </c>
      <c r="Q129" s="79" t="s">
        <v>300</v>
      </c>
      <c r="R129" s="83" t="s">
        <v>329</v>
      </c>
      <c r="S129" s="79" t="s">
        <v>330</v>
      </c>
      <c r="T129" s="79"/>
      <c r="U129" s="79"/>
      <c r="V129" s="83" t="s">
        <v>381</v>
      </c>
      <c r="W129" s="81">
        <v>43758.07271990741</v>
      </c>
      <c r="X129" s="85">
        <v>43758</v>
      </c>
      <c r="Y129" s="87" t="s">
        <v>461</v>
      </c>
      <c r="Z129" s="83" t="s">
        <v>541</v>
      </c>
      <c r="AA129" s="79"/>
      <c r="AB129" s="79"/>
      <c r="AC129" s="87" t="s">
        <v>621</v>
      </c>
      <c r="AD129" s="79"/>
      <c r="AE129" s="79" t="b">
        <v>0</v>
      </c>
      <c r="AF129" s="79">
        <v>0</v>
      </c>
      <c r="AG129" s="87" t="s">
        <v>623</v>
      </c>
      <c r="AH129" s="79" t="b">
        <v>0</v>
      </c>
      <c r="AI129" s="79" t="s">
        <v>627</v>
      </c>
      <c r="AJ129" s="79"/>
      <c r="AK129" s="87" t="s">
        <v>623</v>
      </c>
      <c r="AL129" s="79" t="b">
        <v>0</v>
      </c>
      <c r="AM129" s="79">
        <v>1</v>
      </c>
      <c r="AN129" s="87" t="s">
        <v>592</v>
      </c>
      <c r="AO129" s="79" t="s">
        <v>634</v>
      </c>
      <c r="AP129" s="79" t="b">
        <v>0</v>
      </c>
      <c r="AQ129" s="87" t="s">
        <v>592</v>
      </c>
      <c r="AR129" s="79" t="s">
        <v>196</v>
      </c>
      <c r="AS129" s="79">
        <v>0</v>
      </c>
      <c r="AT129" s="79">
        <v>0</v>
      </c>
      <c r="AU129" s="79"/>
      <c r="AV129" s="79"/>
      <c r="AW129" s="79"/>
      <c r="AX129" s="79"/>
      <c r="AY129" s="79"/>
      <c r="AZ129" s="79"/>
      <c r="BA129" s="79"/>
      <c r="BB129" s="79"/>
      <c r="BC129">
        <v>24389</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9</v>
      </c>
      <c r="BM129" s="49">
        <v>100</v>
      </c>
      <c r="BN129"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R3" r:id="rId1" display="https://myemail.constantcontact.com/Greensboro-College-Offers-Adult-Classes-and-Certificate-Programs-Open-House-Nov--5.html?soid=1102192932236&amp;aid=KV8BNBDsh30"/>
    <hyperlink ref="R4" r:id="rId2" display="https://myemail.constantcontact.com/Greensboro-College-Dean-Will-Speak-on-Financial-Independence-Oct--16.html?soid=1102192932236&amp;aid=pXI3Fby7E1U"/>
    <hyperlink ref="R6" r:id="rId3" display="https://myemail.constantcontact.com/Greensboro-College-Dean-Will-Speak-on-Financial-Independence-Oct--16.html?soid=1102192932236&amp;aid=pXI3Fby7E1U"/>
    <hyperlink ref="R16" r:id="rId4" display="https://www.newsobserver.com/news/local/education/article236247498.html"/>
    <hyperlink ref="R17" r:id="rId5" display="https://www.greensboro.com/blogs/retail_therapy/n-c-a-t-pop-up-shop-opening-in-time/article_ba8b7f29-b318-5378-8e47-68b8b28021aa.html"/>
    <hyperlink ref="R18" r:id="rId6" display="https://www.greensboro.com/blogs/the_syllabus/the-syllabus-your-college-campus-speakers-for-october-mid-oct/article_cda6c914-f98e-5f76-ad72-69204d214b2e.html"/>
    <hyperlink ref="R19" r:id="rId7" display="https://www.newsobserver.com/news/local/education/article236247498.html"/>
    <hyperlink ref="R20" r:id="rId8" display="https://www.greensboro.com/blogs/retail_therapy/n-c-a-t-pop-up-shop-opening-in-time/article_ba8b7f29-b318-5378-8e47-68b8b28021aa.html"/>
    <hyperlink ref="R21" r:id="rId9" display="https://www.greensboro.com/blogs/the_syllabus/the-syllabus-your-college-campus-speakers-for-october-mid-oct/article_cda6c914-f98e-5f76-ad72-69204d214b2e.html"/>
    <hyperlink ref="R22" r:id="rId10" display="https://www.greensboro.com/blogs/the_syllabus/the-syllabus-your-college-campus-speakers-for-october-mid-oct/article_cda6c914-f98e-5f76-ad72-69204d214b2e.html"/>
    <hyperlink ref="R23" r:id="rId11" display="https://www.newsobserver.com/news/local/education/article236247498.html"/>
    <hyperlink ref="R24" r:id="rId12" display="https://www.greensboro.com/blogs/retail_therapy/n-c-a-t-pop-up-shop-opening-in-time/article_ba8b7f29-b318-5378-8e47-68b8b28021aa.html"/>
    <hyperlink ref="R25" r:id="rId13" display="https://www.greensboro.com/blogs/the_syllabus/the-syllabus-your-college-campus-speakers-for-october-mid-oct/article_cda6c914-f98e-5f76-ad72-69204d214b2e.html"/>
    <hyperlink ref="R26" r:id="rId14" display="https://www.greensboro.com/blogs/the_syllabus/the-syllabus-your-college-campus-speakers-for-october-mid-oct/article_cda6c914-f98e-5f76-ad72-69204d214b2e.html"/>
    <hyperlink ref="R27" r:id="rId15" display="https://www.newsobserver.com/news/local/education/article236247498.html"/>
    <hyperlink ref="R28" r:id="rId16" display="https://www.greensboro.com/blogs/retail_therapy/n-c-a-t-pop-up-shop-opening-in-time/article_ba8b7f29-b318-5378-8e47-68b8b28021aa.html"/>
    <hyperlink ref="R29" r:id="rId17" display="https://www.greensboro.com/blogs/the_syllabus/the-syllabus-your-college-campus-speakers-for-october-mid-oct/article_cda6c914-f98e-5f76-ad72-69204d214b2e.html"/>
    <hyperlink ref="R30" r:id="rId18" display="https://www.greensboro.com/blogs/the_syllabus/the-syllabus-your-college-campus-speakers-for-october-mid-oct/article_cda6c914-f98e-5f76-ad72-69204d214b2e.html"/>
    <hyperlink ref="R31" r:id="rId19" display="https://www.newsobserver.com/news/local/education/article236247498.html"/>
    <hyperlink ref="R32" r:id="rId20" display="https://www.greensboro.com/blogs/retail_therapy/n-c-a-t-pop-up-shop-opening-in-time/article_ba8b7f29-b318-5378-8e47-68b8b28021aa.html"/>
    <hyperlink ref="R33" r:id="rId21" display="https://www.greensboro.com/blogs/the_syllabus/the-syllabus-your-college-campus-speakers-for-october-mid-oct/article_cda6c914-f98e-5f76-ad72-69204d214b2e.html"/>
    <hyperlink ref="R34" r:id="rId22" display="https://www.greensboro.com/blogs/the_syllabus/the-syllabus-your-college-campus-speakers-for-october-mid-oct/article_cda6c914-f98e-5f76-ad72-69204d214b2e.html"/>
    <hyperlink ref="R35" r:id="rId23" display="https://www.newsobserver.com/news/local/education/article236247498.html"/>
    <hyperlink ref="R36" r:id="rId24" display="https://www.greensboro.com/blogs/retail_therapy/n-c-a-t-pop-up-shop-opening-in-time/article_ba8b7f29-b318-5378-8e47-68b8b28021aa.html"/>
    <hyperlink ref="R37" r:id="rId25" display="https://thehill.com/homenews/house/466264-maloney-to-serve-as-acting-oversight-chairwoman-after-cummingss-death"/>
    <hyperlink ref="R56" r:id="rId26" display="https://twitter.com/gcpridebaseball/status/1185662329754673152"/>
    <hyperlink ref="R60" r:id="rId27" display="https://twitter.com/gcpridebaseball/status/1185662329754673152"/>
    <hyperlink ref="R67" r:id="rId28" display="https://myemail.constantcontact.com/Greensboro-College-Dean-Will-Speak-on-Financial-Independence-Oct--16.html?soid=1102192932236&amp;aid=pXI3Fby7E1U"/>
    <hyperlink ref="R68" r:id="rId29" display="https://twitter.com/gcpridebaseball/status/1185662329754673152"/>
    <hyperlink ref="R71" r:id="rId30" display="https://myemail.constantcontact.com/Greensboro-College-Dean-Will-Speak-on-Financial-Independence-Oct--16.html?soid=1102192932236&amp;aid=pXI3Fby7E1U"/>
    <hyperlink ref="R72" r:id="rId31" display="https://myemail.constantcontact.com/Greensboro-College-Postpones-Fall-Brass-and-Woodwind-Ensembles-Concert-Until-Nov--5.html?soid=1102192932236&amp;aid=jiWJlFB2eoI"/>
    <hyperlink ref="R73" r:id="rId32" display="https://myemail.constantcontact.com/Greensboro-College-Alumna-Becomes-Acting-Chair-of-U-S--House-Oversight-Committee.html?soid=1102192932236&amp;aid=pw9MNFp48Vc"/>
    <hyperlink ref="R74" r:id="rId33" display="https://myemail.constantcontact.com/Greensboro-College-Certification-Programs-Will-Offer-Open-House-Nov--5.html?soid=1102192932236&amp;aid=CqtRzhO6I6g"/>
    <hyperlink ref="R75" r:id="rId34" display="https://myemail.constantcontact.com/Greensboro-College-Will-Hold-Saturday-Admissions-Information-Sessions-Nov--2--16.html?soid=1102192932236&amp;aid=uAqyZ7KYqiI"/>
    <hyperlink ref="R76" r:id="rId35" display="https://myemail.constantcontact.com/Business-Leader-Stan-Banks-Will-Address-Greensboro-College-s-Leadership-Fitness-Class-on-Goals-Oct--23.html?soid=1102192932236&amp;aid=6PB4b2RD3dw"/>
    <hyperlink ref="R77" r:id="rId36" display="https://myemail.constantcontact.com/Greensboro-College-Dean-Will-Speak-on-Financial-Independence-Oct--16.html?soid=1102192932236&amp;aid=pXI3Fby7E1U"/>
    <hyperlink ref="R78" r:id="rId37" display="https://myemail.constantcontact.com/Greensboro-College-Presents-Fall-Brass-and-Woodwind-Ensemble-Concert-Oct--22.html?soid=1102192932236&amp;aid=88MwIYMW8RM"/>
    <hyperlink ref="R79" r:id="rId38" display="https://myemail.constantcontact.com/UPDATE--Greensboro-College-Will-Host-Guest-Lecturer-on-Retaining-College-Students.html?soid=1102192932236&amp;aid=I2nNj8df6sM"/>
    <hyperlink ref="R80" r:id="rId39" display="https://myemail.constantcontact.com/Greensboro-College-Presents-Fall-Choral-Concert-Oct--20.html?soid=1102192932236&amp;aid=SRfMirIalSk"/>
    <hyperlink ref="R81" r:id="rId40" display="https://myemail.constantcontact.com/Two-Greensboro-College-Students-are-High-on-the-Leader-Board-of-a-Global-Business-Simulation.html?soid=1102192932236&amp;aid=RfsW6kwGeJk"/>
    <hyperlink ref="R82" r:id="rId41" display="https://myemail.constantcontact.com/Greensboro-College-Theatre-Presents-Shakespeare-s--The-Winter-s-Tale--Oct--17-20.html?soid=1102192932236&amp;aid=ixdS1Jd_Q9k"/>
    <hyperlink ref="R83" r:id="rId42" display="https://myemail.constantcontact.com/Greensboro-College-Presents-Fall-Choral-Concert-Oct--20.html?soid=1102192932236&amp;aid=SRfMirIalSk"/>
    <hyperlink ref="R84" r:id="rId43" display="https://myemail.constantcontact.com/Greensboro-College-Presents-Fall-Brass-and-Woodwind-Ensemble-Concert-Oct--22.html?soid=1102192932236&amp;aid=88MwIYMW8RM"/>
    <hyperlink ref="R85" r:id="rId44" display="https://myemail.constantcontact.com/UPDATE--Greensboro-College-Will-Host-Guest-Lecturer-on-Retaining-College-Students.html?soid=1102192932236&amp;aid=I2nNj8df6sM"/>
    <hyperlink ref="R86" r:id="rId45" display="https://myemail.constantcontact.com/Greensboro-College-Theatre-Presents-Shakespeare-s--The-Winter-s-Tale--Oct--17-20.html?soid=1102192932236&amp;aid=ixdS1Jd_Q9k"/>
    <hyperlink ref="R87" r:id="rId46" display="https://myemail.constantcontact.com/Greensboro-College-Presents-Fall-Brass-and-Woodwind-Ensemble-Concert-Oct--22.html?soid=1102192932236&amp;aid=88MwIYMW8RM"/>
    <hyperlink ref="R88" r:id="rId47" display="https://myemail.constantcontact.com/Greensboro-College-Offers-Adult-Classes-and-Certificate-Programs-Open-House-Nov--5.html?soid=1102192932236&amp;aid=KV8BNBDsh30"/>
    <hyperlink ref="R89" r:id="rId48" display="https://myemail.constantcontact.com/Greensboro-College-Will-Hold-Admissions-Open-House-Oct--19.html?soid=1102192932236&amp;aid=3RpgUTR13H8"/>
    <hyperlink ref="R90" r:id="rId49" display="https://myemail.constantcontact.com/subject.html?soid=1102192932236&amp;aid=Uk085J8iDRI"/>
    <hyperlink ref="R91" r:id="rId50" display="https://myemail.constantcontact.com/Attorney-Lee-Levinson-Will-Speak-at-Greensboro-College-Oct--2.html?soid=1102192932236&amp;aid=Hq7dU06OotA"/>
    <hyperlink ref="R92" r:id="rId51" display="https://myemail.constantcontact.com/Greensboro-College-Art-Exhibit-by-James-Brooks-III-Opens-Oct--7.html?soid=1102192932236&amp;aid=xUVPXZKrHmw"/>
    <hyperlink ref="R93" r:id="rId52" display="https://myemail.constantcontact.com/Greensboro-College-Offers-Admissions-Information-Sessions-Sept--21-and-28.html?soid=1102192932236&amp;aid=-G4VO4gFOV0"/>
    <hyperlink ref="R94" r:id="rId53" display="https://myemail.constantcontact.com/Greensboro-College-Professor-Certified-as-John-Maxwell-Coach--Speaker-and-Trainer.html?soid=1102192932236&amp;aid=p88l1RaFTKQ"/>
    <hyperlink ref="R95" r:id="rId54" display="https://myemail.constantcontact.com/Greensboro-College-Names-Asia-Hinton-Admissions-Counselor-Visit-Coordinator.html?soid=1102192932236&amp;aid=B7yCZQvl1eM"/>
    <hyperlink ref="R96" r:id="rId55" display="https://myemail.constantcontact.com/Greensboro-College-Staffer-Will-Present-Paper-at-NCAHEAD-Conference-in-October.html?soid=1102192932236&amp;aid=jZOwMeLRJ9o"/>
    <hyperlink ref="R97" r:id="rId56" display="https://myemail.constantcontact.com/Greensboro-College-Appoints-Faye-Simon-to-Mathematics-Faculty.html?soid=1102192932236&amp;aid=b1xi4Rw_e4s"/>
    <hyperlink ref="R98" r:id="rId57" display="https://myemail.constantcontact.com/Greensboro-College-Names-Molly-Riddle-to-Education-Faculty.html?soid=1102192932236&amp;aid=KICghZBxP7M"/>
    <hyperlink ref="R99" r:id="rId58" display="https://myemail.constantcontact.com/Greensboro-College-Appoints-Nasir-H--Assar-to-the-Business-Faculty.html?soid=1102192932236&amp;aid=ZbVf33e6TGQ"/>
    <hyperlink ref="R100" r:id="rId59" display="https://myemail.constantcontact.com/Greensboro-College-Names-MaKayla-Humphreys--19-Admissions-Administrative-Assistant.html?soid=1102192932236&amp;aid=Z8570RAmYao"/>
    <hyperlink ref="R101" r:id="rId60" display="https://myemail.constantcontact.com/Greensboro-College-Postpones-Fall-Brass-and-Woodwind-Ensembles-Concert-Until-Nov--5.html?soid=1102192932236&amp;aid=jiWJlFB2eoI"/>
    <hyperlink ref="R102" r:id="rId61" display="https://myemail.constantcontact.com/Greensboro-College-Alumna-Becomes-Acting-Chair-of-U-S--House-Oversight-Committee.html?soid=1102192932236&amp;aid=pw9MNFp48Vc"/>
    <hyperlink ref="R103" r:id="rId62" display="https://myemail.constantcontact.com/Greensboro-College-Certification-Programs-Will-Offer-Open-House-Nov--5.html?soid=1102192932236&amp;aid=CqtRzhO6I6g"/>
    <hyperlink ref="R104" r:id="rId63" display="https://myemail.constantcontact.com/Greensboro-College-Will-Hold-Saturday-Admissions-Information-Sessions-Nov--2--16.html?soid=1102192932236&amp;aid=uAqyZ7KYqiI"/>
    <hyperlink ref="R105" r:id="rId64" display="https://myemail.constantcontact.com/Business-Leader-Stan-Banks-Will-Address-Greensboro-College-s-Leadership-Fitness-Class-on-Goals-Oct--23.html?soid=1102192932236&amp;aid=6PB4b2RD3dw"/>
    <hyperlink ref="R106" r:id="rId65" display="https://myemail.constantcontact.com/Greensboro-College-Dean-Will-Speak-on-Financial-Independence-Oct--16.html?soid=1102192932236&amp;aid=pXI3Fby7E1U"/>
    <hyperlink ref="R107" r:id="rId66" display="https://myemail.constantcontact.com/Greensboro-College-Presents-Fall-Brass-and-Woodwind-Ensemble-Concert-Oct--22.html?soid=1102192932236&amp;aid=88MwIYMW8RM"/>
    <hyperlink ref="R108" r:id="rId67" display="https://myemail.constantcontact.com/UPDATE--Greensboro-College-Will-Host-Guest-Lecturer-on-Retaining-College-Students.html?soid=1102192932236&amp;aid=I2nNj8df6sM"/>
    <hyperlink ref="R109" r:id="rId68" display="https://myemail.constantcontact.com/Greensboro-College-Presents-Fall-Choral-Concert-Oct--20.html?soid=1102192932236&amp;aid=SRfMirIalSk"/>
    <hyperlink ref="R110" r:id="rId69" display="https://myemail.constantcontact.com/Two-Greensboro-College-Students-are-High-on-the-Leader-Board-of-a-Global-Business-Simulation.html?soid=1102192932236&amp;aid=RfsW6kwGeJk"/>
    <hyperlink ref="R111" r:id="rId70" display="https://myemail.constantcontact.com/Greensboro-College-Theatre-Presents-Shakespeare-s--The-Winter-s-Tale--Oct--17-20.html?soid=1102192932236&amp;aid=ixdS1Jd_Q9k"/>
    <hyperlink ref="R112" r:id="rId71" display="https://myemail.constantcontact.com/Greensboro-College-Presents-Fall-Choral-Concert-Oct--20.html?soid=1102192932236&amp;aid=SRfMirIalSk"/>
    <hyperlink ref="R113" r:id="rId72" display="https://myemail.constantcontact.com/Greensboro-College-Presents-Fall-Brass-and-Woodwind-Ensemble-Concert-Oct--22.html?soid=1102192932236&amp;aid=88MwIYMW8RM"/>
    <hyperlink ref="R114" r:id="rId73" display="https://myemail.constantcontact.com/UPDATE--Greensboro-College-Will-Host-Guest-Lecturer-on-Retaining-College-Students.html?soid=1102192932236&amp;aid=I2nNj8df6sM"/>
    <hyperlink ref="R115" r:id="rId74" display="https://myemail.constantcontact.com/Greensboro-College-Theatre-Presents-Shakespeare-s--The-Winter-s-Tale--Oct--17-20.html?soid=1102192932236&amp;aid=ixdS1Jd_Q9k"/>
    <hyperlink ref="R116" r:id="rId75" display="https://myemail.constantcontact.com/Greensboro-College-Presents-Fall-Brass-and-Woodwind-Ensemble-Concert-Oct--22.html?soid=1102192932236&amp;aid=88MwIYMW8RM"/>
    <hyperlink ref="R117" r:id="rId76" display="https://myemail.constantcontact.com/Greensboro-College-Offers-Adult-Classes-and-Certificate-Programs-Open-House-Nov--5.html?soid=1102192932236&amp;aid=KV8BNBDsh30"/>
    <hyperlink ref="R118" r:id="rId77" display="https://myemail.constantcontact.com/Greensboro-College-Will-Hold-Admissions-Open-House-Oct--19.html?soid=1102192932236&amp;aid=3RpgUTR13H8"/>
    <hyperlink ref="R119" r:id="rId78" display="https://myemail.constantcontact.com/subject.html?soid=1102192932236&amp;aid=Uk085J8iDRI"/>
    <hyperlink ref="R120" r:id="rId79" display="https://myemail.constantcontact.com/Attorney-Lee-Levinson-Will-Speak-at-Greensboro-College-Oct--2.html?soid=1102192932236&amp;aid=Hq7dU06OotA"/>
    <hyperlink ref="R121" r:id="rId80" display="https://myemail.constantcontact.com/Greensboro-College-Art-Exhibit-by-James-Brooks-III-Opens-Oct--7.html?soid=1102192932236&amp;aid=xUVPXZKrHmw"/>
    <hyperlink ref="R122" r:id="rId81" display="https://myemail.constantcontact.com/Greensboro-College-Offers-Admissions-Information-Sessions-Sept--21-and-28.html?soid=1102192932236&amp;aid=-G4VO4gFOV0"/>
    <hyperlink ref="R123" r:id="rId82" display="https://myemail.constantcontact.com/Greensboro-College-Professor-Certified-as-John-Maxwell-Coach--Speaker-and-Trainer.html?soid=1102192932236&amp;aid=p88l1RaFTKQ"/>
    <hyperlink ref="R124" r:id="rId83" display="https://myemail.constantcontact.com/Greensboro-College-Names-Asia-Hinton-Admissions-Counselor-Visit-Coordinator.html?soid=1102192932236&amp;aid=B7yCZQvl1eM"/>
    <hyperlink ref="R125" r:id="rId84" display="https://myemail.constantcontact.com/Greensboro-College-Staffer-Will-Present-Paper-at-NCAHEAD-Conference-in-October.html?soid=1102192932236&amp;aid=jZOwMeLRJ9o"/>
    <hyperlink ref="R126" r:id="rId85" display="https://myemail.constantcontact.com/Greensboro-College-Appoints-Faye-Simon-to-Mathematics-Faculty.html?soid=1102192932236&amp;aid=b1xi4Rw_e4s"/>
    <hyperlink ref="R127" r:id="rId86" display="https://myemail.constantcontact.com/Greensboro-College-Names-Molly-Riddle-to-Education-Faculty.html?soid=1102192932236&amp;aid=KICghZBxP7M"/>
    <hyperlink ref="R128" r:id="rId87" display="https://myemail.constantcontact.com/Greensboro-College-Appoints-Nasir-H--Assar-to-the-Business-Faculty.html?soid=1102192932236&amp;aid=ZbVf33e6TGQ"/>
    <hyperlink ref="R129" r:id="rId88" display="https://myemail.constantcontact.com/Greensboro-College-Names-MaKayla-Humphreys--19-Admissions-Administrative-Assistant.html?soid=1102192932236&amp;aid=Z8570RAmYao"/>
    <hyperlink ref="U4" r:id="rId89" display="https://pbs.twimg.com/media/EGmVnKYX0AEWq1G.jpg"/>
    <hyperlink ref="U5" r:id="rId90" display="https://pbs.twimg.com/ext_tw_video_thumb/1183903113658458116/pu/img/P3t_QwgSaffQFOu3.jpg"/>
    <hyperlink ref="U6" r:id="rId91" display="https://pbs.twimg.com/media/EG7ZBpbXYAEQGhz.jpg"/>
    <hyperlink ref="U67" r:id="rId92" display="https://pbs.twimg.com/media/EGmVnKYX0AEWq1G.jpg"/>
    <hyperlink ref="U71" r:id="rId93" display="https://pbs.twimg.com/media/EGmVnKYX0AEWq1G.jpg"/>
    <hyperlink ref="U72" r:id="rId94" display="https://pbs.twimg.com/media/EHLiUDmXUAEj-Z3.png"/>
    <hyperlink ref="U73" r:id="rId95" display="https://pbs.twimg.com/media/EHLFFC9WkAEW1J8.jpg"/>
    <hyperlink ref="U74" r:id="rId96" display="https://pbs.twimg.com/media/EHFuFuoW4AAGKy2.png"/>
    <hyperlink ref="U75" r:id="rId97" display="https://pbs.twimg.com/media/EHFpceOWoAApkeK.png"/>
    <hyperlink ref="U76" r:id="rId98" display="https://pbs.twimg.com/media/EHFg85FW4AIRko4.png"/>
    <hyperlink ref="U77" r:id="rId99" display="https://pbs.twimg.com/media/EG7ZBpbXYAEQGhz.jpg"/>
    <hyperlink ref="U78" r:id="rId100" display="https://pbs.twimg.com/media/EGbHEsQWoAIV_IK.jpg"/>
    <hyperlink ref="U79" r:id="rId101" display="https://pbs.twimg.com/media/EGWql8aX0AA8aIn.png"/>
    <hyperlink ref="U80" r:id="rId102" display="https://pbs.twimg.com/media/EGbDVc9W4AAHAjF.png"/>
    <hyperlink ref="U81" r:id="rId103" display="https://pbs.twimg.com/media/EGTHWoKXYAAiSyT.png"/>
    <hyperlink ref="U82" r:id="rId104" display="https://pbs.twimg.com/media/EGQ4bAfW4AAn67h.jpg"/>
    <hyperlink ref="U83" r:id="rId105" display="https://pbs.twimg.com/media/EGNC7MiXUAAlDka.png"/>
    <hyperlink ref="U84" r:id="rId106" display="https://pbs.twimg.com/media/EGNCZusWwAAFCJg.jpg"/>
    <hyperlink ref="U85" r:id="rId107" display="https://pbs.twimg.com/media/EGH501tXYAIDT3M.png"/>
    <hyperlink ref="U86" r:id="rId108" display="https://pbs.twimg.com/media/EGCwlJSW4AEt2fd.jpg"/>
    <hyperlink ref="U87" r:id="rId109" display="https://pbs.twimg.com/media/EF4WXTDWoAIUPv9.jpg"/>
    <hyperlink ref="U88" r:id="rId110" display="https://pbs.twimg.com/media/EF4CWWWX0AAAwzF.png"/>
    <hyperlink ref="U89" r:id="rId111" display="https://pbs.twimg.com/media/EFzYQPcXUAUz8ip.png"/>
    <hyperlink ref="U90" r:id="rId112" display="https://pbs.twimg.com/media/EFy3bQwWoAI0uFm.png"/>
    <hyperlink ref="U91" r:id="rId113" display="https://pbs.twimg.com/media/EFfhCrxXYAMjeS1.png"/>
    <hyperlink ref="U92" r:id="rId114" display="https://pbs.twimg.com/media/EFUNFqbXoAA5wmO.jpg"/>
    <hyperlink ref="U93" r:id="rId115" display="https://pbs.twimg.com/media/EEQG88lXsAUrOdg.jpg"/>
    <hyperlink ref="U94" r:id="rId116" display="https://pbs.twimg.com/media/EDyQ0SuXsAEtVqm.jpg"/>
    <hyperlink ref="U95" r:id="rId117" display="https://pbs.twimg.com/media/EC6xjWYWkAEcm2t.jpg"/>
    <hyperlink ref="U96" r:id="rId118" display="https://pbs.twimg.com/media/ECb1tZ-W4AIR8ju.jpg"/>
    <hyperlink ref="U97" r:id="rId119" display="https://pbs.twimg.com/media/ECBYQn5WsAIioQJ.jpg"/>
    <hyperlink ref="U98" r:id="rId120" display="https://pbs.twimg.com/media/EB8x7XJXsAIEEkr.jpg"/>
    <hyperlink ref="U99" r:id="rId121" display="https://pbs.twimg.com/media/EB3ENowW4AElE-I.jpg"/>
    <hyperlink ref="U100" r:id="rId122" display="https://pbs.twimg.com/media/EBeD96SWsAEEz1U.jpg"/>
    <hyperlink ref="U103" r:id="rId123" display="https://pbs.twimg.com/media/EHFuFuoW4AAGKy2.png"/>
    <hyperlink ref="U106" r:id="rId124" display="https://pbs.twimg.com/media/EG7ZBpbXYAEQGhz.jpg"/>
    <hyperlink ref="U107" r:id="rId125" display="https://pbs.twimg.com/media/EGbHEsQWoAIV_IK.jpg"/>
    <hyperlink ref="U109" r:id="rId126" display="https://pbs.twimg.com/media/EGbDVc9W4AAHAjF.png"/>
    <hyperlink ref="U112" r:id="rId127" display="https://pbs.twimg.com/media/EGNC7MiXUAAlDka.png"/>
    <hyperlink ref="U113" r:id="rId128" display="https://pbs.twimg.com/media/EGNCZusWwAAFCJg.jpg"/>
    <hyperlink ref="U116" r:id="rId129" display="https://pbs.twimg.com/media/EF4WXTDWoAIUPv9.jpg"/>
    <hyperlink ref="U118" r:id="rId130" display="https://pbs.twimg.com/media/EFzYQPcXUAUz8ip.png"/>
    <hyperlink ref="U119" r:id="rId131" display="https://pbs.twimg.com/media/EFy3bQwWoAI0uFm.png"/>
    <hyperlink ref="U120" r:id="rId132" display="https://pbs.twimg.com/media/EFfhCrxXYAMjeS1.png"/>
    <hyperlink ref="U121" r:id="rId133" display="https://pbs.twimg.com/media/EFUNFqbXoAA5wmO.jpg"/>
    <hyperlink ref="U122" r:id="rId134" display="https://pbs.twimg.com/media/EEQG88lXsAUrOdg.jpg"/>
    <hyperlink ref="U124" r:id="rId135" display="https://pbs.twimg.com/media/EC6xjWYWkAEcm2t.jpg"/>
    <hyperlink ref="U125" r:id="rId136" display="https://pbs.twimg.com/media/ECb1tZ-W4AIR8ju.jpg"/>
    <hyperlink ref="U126" r:id="rId137" display="https://pbs.twimg.com/media/ECBYQn5WsAIioQJ.jpg"/>
    <hyperlink ref="U127" r:id="rId138" display="https://pbs.twimg.com/media/EB8x7XJXsAIEEkr.jpg"/>
    <hyperlink ref="U128" r:id="rId139" display="https://pbs.twimg.com/media/EB3ENowW4AElE-I.jpg"/>
    <hyperlink ref="V3" r:id="rId140" display="http://pbs.twimg.com/profile_images/1165047289532112897/UcNAoJAD_normal.jpg"/>
    <hyperlink ref="V4" r:id="rId141" display="https://pbs.twimg.com/media/EGmVnKYX0AEWq1G.jpg"/>
    <hyperlink ref="V5" r:id="rId142" display="https://pbs.twimg.com/ext_tw_video_thumb/1183903113658458116/pu/img/P3t_QwgSaffQFOu3.jpg"/>
    <hyperlink ref="V6" r:id="rId143" display="https://pbs.twimg.com/media/EG7ZBpbXYAEQGhz.jpg"/>
    <hyperlink ref="V7" r:id="rId144" display="http://pbs.twimg.com/profile_images/858272506096037888/03Ng4CE-_normal.jpg"/>
    <hyperlink ref="V8" r:id="rId145" display="http://pbs.twimg.com/profile_images/858272506096037888/03Ng4CE-_normal.jpg"/>
    <hyperlink ref="V9" r:id="rId146" display="http://pbs.twimg.com/profile_images/858272506096037888/03Ng4CE-_normal.jpg"/>
    <hyperlink ref="V10" r:id="rId147" display="http://pbs.twimg.com/profile_images/858272506096037888/03Ng4CE-_normal.jpg"/>
    <hyperlink ref="V11" r:id="rId148" display="http://pbs.twimg.com/profile_images/858272506096037888/03Ng4CE-_normal.jpg"/>
    <hyperlink ref="V12" r:id="rId149" display="http://pbs.twimg.com/profile_images/858272506096037888/03Ng4CE-_normal.jpg"/>
    <hyperlink ref="V13" r:id="rId150" display="http://pbs.twimg.com/profile_images/858272506096037888/03Ng4CE-_normal.jpg"/>
    <hyperlink ref="V14" r:id="rId151" display="http://pbs.twimg.com/profile_images/930484988730052608/6chrg5yA_normal.jpg"/>
    <hyperlink ref="V15" r:id="rId152" display="http://pbs.twimg.com/profile_images/930484988730052608/6chrg5yA_normal.jpg"/>
    <hyperlink ref="V16" r:id="rId153" display="http://pbs.twimg.com/profile_images/580363431171088384/U7NjssjL_normal.jpg"/>
    <hyperlink ref="V17" r:id="rId154" display="http://pbs.twimg.com/profile_images/580363431171088384/U7NjssjL_normal.jpg"/>
    <hyperlink ref="V18" r:id="rId155" display="http://pbs.twimg.com/profile_images/580363431171088384/U7NjssjL_normal.jpg"/>
    <hyperlink ref="V19" r:id="rId156" display="http://pbs.twimg.com/profile_images/580363431171088384/U7NjssjL_normal.jpg"/>
    <hyperlink ref="V20" r:id="rId157" display="http://pbs.twimg.com/profile_images/580363431171088384/U7NjssjL_normal.jpg"/>
    <hyperlink ref="V21" r:id="rId158" display="http://pbs.twimg.com/profile_images/580363431171088384/U7NjssjL_normal.jpg"/>
    <hyperlink ref="V22" r:id="rId159" display="http://pbs.twimg.com/profile_images/580363431171088384/U7NjssjL_normal.jpg"/>
    <hyperlink ref="V23" r:id="rId160" display="http://pbs.twimg.com/profile_images/580363431171088384/U7NjssjL_normal.jpg"/>
    <hyperlink ref="V24" r:id="rId161" display="http://pbs.twimg.com/profile_images/580363431171088384/U7NjssjL_normal.jpg"/>
    <hyperlink ref="V25" r:id="rId162" display="http://pbs.twimg.com/profile_images/580363431171088384/U7NjssjL_normal.jpg"/>
    <hyperlink ref="V26" r:id="rId163" display="http://pbs.twimg.com/profile_images/580363431171088384/U7NjssjL_normal.jpg"/>
    <hyperlink ref="V27" r:id="rId164" display="http://pbs.twimg.com/profile_images/580363431171088384/U7NjssjL_normal.jpg"/>
    <hyperlink ref="V28" r:id="rId165" display="http://pbs.twimg.com/profile_images/580363431171088384/U7NjssjL_normal.jpg"/>
    <hyperlink ref="V29" r:id="rId166" display="http://pbs.twimg.com/profile_images/580363431171088384/U7NjssjL_normal.jpg"/>
    <hyperlink ref="V30" r:id="rId167" display="http://pbs.twimg.com/profile_images/580363431171088384/U7NjssjL_normal.jpg"/>
    <hyperlink ref="V31" r:id="rId168" display="http://pbs.twimg.com/profile_images/580363431171088384/U7NjssjL_normal.jpg"/>
    <hyperlink ref="V32" r:id="rId169" display="http://pbs.twimg.com/profile_images/580363431171088384/U7NjssjL_normal.jpg"/>
    <hyperlink ref="V33" r:id="rId170" display="http://pbs.twimg.com/profile_images/580363431171088384/U7NjssjL_normal.jpg"/>
    <hyperlink ref="V34" r:id="rId171" display="http://pbs.twimg.com/profile_images/580363431171088384/U7NjssjL_normal.jpg"/>
    <hyperlink ref="V35" r:id="rId172" display="http://pbs.twimg.com/profile_images/580363431171088384/U7NjssjL_normal.jpg"/>
    <hyperlink ref="V36" r:id="rId173" display="http://pbs.twimg.com/profile_images/580363431171088384/U7NjssjL_normal.jpg"/>
    <hyperlink ref="V37" r:id="rId174" display="http://pbs.twimg.com/profile_images/580363431171088384/U7NjssjL_normal.jpg"/>
    <hyperlink ref="V38" r:id="rId175" display="http://pbs.twimg.com/profile_images/580363431171088384/U7NjssjL_normal.jpg"/>
    <hyperlink ref="V39" r:id="rId176" display="http://pbs.twimg.com/profile_images/771511799229317120/yaz5_yBB_normal.jpg"/>
    <hyperlink ref="V40" r:id="rId177" display="http://pbs.twimg.com/profile_images/771511799229317120/yaz5_yBB_normal.jpg"/>
    <hyperlink ref="V41" r:id="rId178" display="http://pbs.twimg.com/profile_images/528555105273253888/6z1x9Nr2_normal.jpeg"/>
    <hyperlink ref="V42" r:id="rId179" display="http://pbs.twimg.com/profile_images/528555105273253888/6z1x9Nr2_normal.jpeg"/>
    <hyperlink ref="V43" r:id="rId180" display="http://pbs.twimg.com/profile_images/528555105273253888/6z1x9Nr2_normal.jpeg"/>
    <hyperlink ref="V44" r:id="rId181" display="http://pbs.twimg.com/profile_images/528555105273253888/6z1x9Nr2_normal.jpeg"/>
    <hyperlink ref="V45" r:id="rId182" display="http://pbs.twimg.com/profile_images/1132819224026595330/hS7riXey_normal.jpg"/>
    <hyperlink ref="V46" r:id="rId183" display="http://pbs.twimg.com/profile_images/1132819224026595330/hS7riXey_normal.jpg"/>
    <hyperlink ref="V47" r:id="rId184" display="http://pbs.twimg.com/profile_images/1132819224026595330/hS7riXey_normal.jpg"/>
    <hyperlink ref="V48" r:id="rId185" display="http://pbs.twimg.com/profile_images/1132819224026595330/hS7riXey_normal.jpg"/>
    <hyperlink ref="V49" r:id="rId186" display="http://pbs.twimg.com/profile_images/1132819224026595330/hS7riXey_normal.jpg"/>
    <hyperlink ref="V50" r:id="rId187" display="http://pbs.twimg.com/profile_images/1132819224026595330/hS7riXey_normal.jpg"/>
    <hyperlink ref="V51" r:id="rId188" display="http://pbs.twimg.com/profile_images/1132819224026595330/hS7riXey_normal.jpg"/>
    <hyperlink ref="V52" r:id="rId189" display="http://pbs.twimg.com/profile_images/1132819224026595330/hS7riXey_normal.jpg"/>
    <hyperlink ref="V53" r:id="rId190" display="http://pbs.twimg.com/profile_images/1132819224026595330/hS7riXey_normal.jpg"/>
    <hyperlink ref="V54" r:id="rId191" display="http://pbs.twimg.com/profile_images/747243008077275137/_-JPDBtp_normal.jpg"/>
    <hyperlink ref="V55" r:id="rId192" display="http://pbs.twimg.com/profile_images/1138533426703818752/BaYTr3NU_normal.jpg"/>
    <hyperlink ref="V56" r:id="rId193" display="http://pbs.twimg.com/profile_images/1002016732633059328/LlbyndD0_normal.jpg"/>
    <hyperlink ref="V57" r:id="rId194" display="http://pbs.twimg.com/profile_images/1126570561306595328/mV8q5DI2_normal.jpg"/>
    <hyperlink ref="V58" r:id="rId195" display="http://pbs.twimg.com/profile_images/747243008077275137/_-JPDBtp_normal.jpg"/>
    <hyperlink ref="V59" r:id="rId196" display="http://pbs.twimg.com/profile_images/1138533426703818752/BaYTr3NU_normal.jpg"/>
    <hyperlink ref="V60" r:id="rId197" display="http://pbs.twimg.com/profile_images/1002016732633059328/LlbyndD0_normal.jpg"/>
    <hyperlink ref="V61" r:id="rId198" display="http://pbs.twimg.com/profile_images/1126570561306595328/mV8q5DI2_normal.jpg"/>
    <hyperlink ref="V62" r:id="rId199" display="http://pbs.twimg.com/profile_images/1126570561306595328/mV8q5DI2_normal.jpg"/>
    <hyperlink ref="V63" r:id="rId200" display="http://pbs.twimg.com/profile_images/747243008077275137/_-JPDBtp_normal.jpg"/>
    <hyperlink ref="V64" r:id="rId201" display="http://pbs.twimg.com/profile_images/1138533426703818752/BaYTr3NU_normal.jpg"/>
    <hyperlink ref="V65" r:id="rId202" display="http://pbs.twimg.com/profile_images/1138533426703818752/BaYTr3NU_normal.jpg"/>
    <hyperlink ref="V66" r:id="rId203" display="http://pbs.twimg.com/profile_images/747243008077275137/_-JPDBtp_normal.jpg"/>
    <hyperlink ref="V67" r:id="rId204" display="https://pbs.twimg.com/media/EGmVnKYX0AEWq1G.jpg"/>
    <hyperlink ref="V68" r:id="rId205" display="http://pbs.twimg.com/profile_images/1002016732633059328/LlbyndD0_normal.jpg"/>
    <hyperlink ref="V69" r:id="rId206" display="http://pbs.twimg.com/profile_images/747243008077275137/_-JPDBtp_normal.jpg"/>
    <hyperlink ref="V70" r:id="rId207" display="http://pbs.twimg.com/profile_images/747243008077275137/_-JPDBtp_normal.jpg"/>
    <hyperlink ref="V71" r:id="rId208" display="https://pbs.twimg.com/media/EGmVnKYX0AEWq1G.jpg"/>
    <hyperlink ref="V72" r:id="rId209" display="https://pbs.twimg.com/media/EHLiUDmXUAEj-Z3.png"/>
    <hyperlink ref="V73" r:id="rId210" display="https://pbs.twimg.com/media/EHLFFC9WkAEW1J8.jpg"/>
    <hyperlink ref="V74" r:id="rId211" display="https://pbs.twimg.com/media/EHFuFuoW4AAGKy2.png"/>
    <hyperlink ref="V75" r:id="rId212" display="https://pbs.twimg.com/media/EHFpceOWoAApkeK.png"/>
    <hyperlink ref="V76" r:id="rId213" display="https://pbs.twimg.com/media/EHFg85FW4AIRko4.png"/>
    <hyperlink ref="V77" r:id="rId214" display="https://pbs.twimg.com/media/EG7ZBpbXYAEQGhz.jpg"/>
    <hyperlink ref="V78" r:id="rId215" display="https://pbs.twimg.com/media/EGbHEsQWoAIV_IK.jpg"/>
    <hyperlink ref="V79" r:id="rId216" display="https://pbs.twimg.com/media/EGWql8aX0AA8aIn.png"/>
    <hyperlink ref="V80" r:id="rId217" display="https://pbs.twimg.com/media/EGbDVc9W4AAHAjF.png"/>
    <hyperlink ref="V81" r:id="rId218" display="https://pbs.twimg.com/media/EGTHWoKXYAAiSyT.png"/>
    <hyperlink ref="V82" r:id="rId219" display="https://pbs.twimg.com/media/EGQ4bAfW4AAn67h.jpg"/>
    <hyperlink ref="V83" r:id="rId220" display="https://pbs.twimg.com/media/EGNC7MiXUAAlDka.png"/>
    <hyperlink ref="V84" r:id="rId221" display="https://pbs.twimg.com/media/EGNCZusWwAAFCJg.jpg"/>
    <hyperlink ref="V85" r:id="rId222" display="https://pbs.twimg.com/media/EGH501tXYAIDT3M.png"/>
    <hyperlink ref="V86" r:id="rId223" display="https://pbs.twimg.com/media/EGCwlJSW4AEt2fd.jpg"/>
    <hyperlink ref="V87" r:id="rId224" display="https://pbs.twimg.com/media/EF4WXTDWoAIUPv9.jpg"/>
    <hyperlink ref="V88" r:id="rId225" display="https://pbs.twimg.com/media/EF4CWWWX0AAAwzF.png"/>
    <hyperlink ref="V89" r:id="rId226" display="https://pbs.twimg.com/media/EFzYQPcXUAUz8ip.png"/>
    <hyperlink ref="V90" r:id="rId227" display="https://pbs.twimg.com/media/EFy3bQwWoAI0uFm.png"/>
    <hyperlink ref="V91" r:id="rId228" display="https://pbs.twimg.com/media/EFfhCrxXYAMjeS1.png"/>
    <hyperlink ref="V92" r:id="rId229" display="https://pbs.twimg.com/media/EFUNFqbXoAA5wmO.jpg"/>
    <hyperlink ref="V93" r:id="rId230" display="https://pbs.twimg.com/media/EEQG88lXsAUrOdg.jpg"/>
    <hyperlink ref="V94" r:id="rId231" display="https://pbs.twimg.com/media/EDyQ0SuXsAEtVqm.jpg"/>
    <hyperlink ref="V95" r:id="rId232" display="https://pbs.twimg.com/media/EC6xjWYWkAEcm2t.jpg"/>
    <hyperlink ref="V96" r:id="rId233" display="https://pbs.twimg.com/media/ECb1tZ-W4AIR8ju.jpg"/>
    <hyperlink ref="V97" r:id="rId234" display="https://pbs.twimg.com/media/ECBYQn5WsAIioQJ.jpg"/>
    <hyperlink ref="V98" r:id="rId235" display="https://pbs.twimg.com/media/EB8x7XJXsAIEEkr.jpg"/>
    <hyperlink ref="V99" r:id="rId236" display="https://pbs.twimg.com/media/EB3ENowW4AElE-I.jpg"/>
    <hyperlink ref="V100" r:id="rId237" display="https://pbs.twimg.com/media/EBeD96SWsAEEz1U.jpg"/>
    <hyperlink ref="V101" r:id="rId238" display="http://pbs.twimg.com/profile_images/993645134372798469/pAZy1Q6j_normal.jpg"/>
    <hyperlink ref="V102" r:id="rId239" display="http://pbs.twimg.com/profile_images/993645134372798469/pAZy1Q6j_normal.jpg"/>
    <hyperlink ref="V103" r:id="rId240" display="https://pbs.twimg.com/media/EHFuFuoW4AAGKy2.png"/>
    <hyperlink ref="V104" r:id="rId241" display="http://pbs.twimg.com/profile_images/993645134372798469/pAZy1Q6j_normal.jpg"/>
    <hyperlink ref="V105" r:id="rId242" display="http://pbs.twimg.com/profile_images/993645134372798469/pAZy1Q6j_normal.jpg"/>
    <hyperlink ref="V106" r:id="rId243" display="https://pbs.twimg.com/media/EG7ZBpbXYAEQGhz.jpg"/>
    <hyperlink ref="V107" r:id="rId244" display="https://pbs.twimg.com/media/EGbHEsQWoAIV_IK.jpg"/>
    <hyperlink ref="V108" r:id="rId245" display="http://pbs.twimg.com/profile_images/993645134372798469/pAZy1Q6j_normal.jpg"/>
    <hyperlink ref="V109" r:id="rId246" display="https://pbs.twimg.com/media/EGbDVc9W4AAHAjF.png"/>
    <hyperlink ref="V110" r:id="rId247" display="http://pbs.twimg.com/profile_images/993645134372798469/pAZy1Q6j_normal.jpg"/>
    <hyperlink ref="V111" r:id="rId248" display="http://pbs.twimg.com/profile_images/993645134372798469/pAZy1Q6j_normal.jpg"/>
    <hyperlink ref="V112" r:id="rId249" display="https://pbs.twimg.com/media/EGNC7MiXUAAlDka.png"/>
    <hyperlink ref="V113" r:id="rId250" display="https://pbs.twimg.com/media/EGNCZusWwAAFCJg.jpg"/>
    <hyperlink ref="V114" r:id="rId251" display="http://pbs.twimg.com/profile_images/993645134372798469/pAZy1Q6j_normal.jpg"/>
    <hyperlink ref="V115" r:id="rId252" display="http://pbs.twimg.com/profile_images/993645134372798469/pAZy1Q6j_normal.jpg"/>
    <hyperlink ref="V116" r:id="rId253" display="https://pbs.twimg.com/media/EF4WXTDWoAIUPv9.jpg"/>
    <hyperlink ref="V117" r:id="rId254" display="http://pbs.twimg.com/profile_images/993645134372798469/pAZy1Q6j_normal.jpg"/>
    <hyperlink ref="V118" r:id="rId255" display="https://pbs.twimg.com/media/EFzYQPcXUAUz8ip.png"/>
    <hyperlink ref="V119" r:id="rId256" display="https://pbs.twimg.com/media/EFy3bQwWoAI0uFm.png"/>
    <hyperlink ref="V120" r:id="rId257" display="https://pbs.twimg.com/media/EFfhCrxXYAMjeS1.png"/>
    <hyperlink ref="V121" r:id="rId258" display="https://pbs.twimg.com/media/EFUNFqbXoAA5wmO.jpg"/>
    <hyperlink ref="V122" r:id="rId259" display="https://pbs.twimg.com/media/EEQG88lXsAUrOdg.jpg"/>
    <hyperlink ref="V123" r:id="rId260" display="http://pbs.twimg.com/profile_images/993645134372798469/pAZy1Q6j_normal.jpg"/>
    <hyperlink ref="V124" r:id="rId261" display="https://pbs.twimg.com/media/EC6xjWYWkAEcm2t.jpg"/>
    <hyperlink ref="V125" r:id="rId262" display="https://pbs.twimg.com/media/ECb1tZ-W4AIR8ju.jpg"/>
    <hyperlink ref="V126" r:id="rId263" display="https://pbs.twimg.com/media/ECBYQn5WsAIioQJ.jpg"/>
    <hyperlink ref="V127" r:id="rId264" display="https://pbs.twimg.com/media/EB8x7XJXsAIEEkr.jpg"/>
    <hyperlink ref="V128" r:id="rId265" display="https://pbs.twimg.com/media/EB3ENowW4AElE-I.jpg"/>
    <hyperlink ref="V129" r:id="rId266" display="http://pbs.twimg.com/profile_images/993645134372798469/pAZy1Q6j_normal.jpg"/>
    <hyperlink ref="Z3" r:id="rId267" display="https://twitter.com/thriveuprva/status/1179383689865814017"/>
    <hyperlink ref="Z4" r:id="rId268" display="https://twitter.com/jrlewisauthor/status/1182640956258078720"/>
    <hyperlink ref="Z5" r:id="rId269" display="https://twitter.com/antoine31161905/status/1183903223356284928"/>
    <hyperlink ref="Z6" r:id="rId270" display="https://twitter.com/leafy_green7/status/1184200499060510720"/>
    <hyperlink ref="Z7" r:id="rId271" display="https://twitter.com/thaddomina/status/1184475550129283075"/>
    <hyperlink ref="Z8" r:id="rId272" display="https://twitter.com/thaddomina/status/1184475550129283075"/>
    <hyperlink ref="Z9" r:id="rId273" display="https://twitter.com/thaddomina/status/1184475550129283075"/>
    <hyperlink ref="Z10" r:id="rId274" display="https://twitter.com/thaddomina/status/1184475550129283075"/>
    <hyperlink ref="Z11" r:id="rId275" display="https://twitter.com/thaddomina/status/1184475550129283075"/>
    <hyperlink ref="Z12" r:id="rId276" display="https://twitter.com/thaddomina/status/1184475550129283075"/>
    <hyperlink ref="Z13" r:id="rId277" display="https://twitter.com/thaddomina/status/1184475550129283075"/>
    <hyperlink ref="Z14" r:id="rId278" display="https://twitter.com/setctweet/status/1184808913595781120"/>
    <hyperlink ref="Z15" r:id="rId279" display="https://twitter.com/setctweet/status/1184808913595781120"/>
    <hyperlink ref="Z16" r:id="rId280" display="https://twitter.com/johnnewsomnr/status/1184475333002743808"/>
    <hyperlink ref="Z17" r:id="rId281" display="https://twitter.com/johnnewsomnr/status/1184475942321872896"/>
    <hyperlink ref="Z18" r:id="rId282" display="https://twitter.com/johnnewsomnr/status/1184474120098144256"/>
    <hyperlink ref="Z19" r:id="rId283" display="https://twitter.com/johnnewsomnr/status/1184475333002743808"/>
    <hyperlink ref="Z20" r:id="rId284" display="https://twitter.com/johnnewsomnr/status/1184475942321872896"/>
    <hyperlink ref="Z21" r:id="rId285" display="https://twitter.com/johnnewsomnr/status/1184179721363492866"/>
    <hyperlink ref="Z22" r:id="rId286" display="https://twitter.com/johnnewsomnr/status/1184474120098144256"/>
    <hyperlink ref="Z23" r:id="rId287" display="https://twitter.com/johnnewsomnr/status/1184475333002743808"/>
    <hyperlink ref="Z24" r:id="rId288" display="https://twitter.com/johnnewsomnr/status/1184475942321872896"/>
    <hyperlink ref="Z25" r:id="rId289" display="https://twitter.com/johnnewsomnr/status/1184179721363492866"/>
    <hyperlink ref="Z26" r:id="rId290" display="https://twitter.com/johnnewsomnr/status/1184474120098144256"/>
    <hyperlink ref="Z27" r:id="rId291" display="https://twitter.com/johnnewsomnr/status/1184475333002743808"/>
    <hyperlink ref="Z28" r:id="rId292" display="https://twitter.com/johnnewsomnr/status/1184475942321872896"/>
    <hyperlink ref="Z29" r:id="rId293" display="https://twitter.com/johnnewsomnr/status/1184179721363492866"/>
    <hyperlink ref="Z30" r:id="rId294" display="https://twitter.com/johnnewsomnr/status/1184474120098144256"/>
    <hyperlink ref="Z31" r:id="rId295" display="https://twitter.com/johnnewsomnr/status/1184475333002743808"/>
    <hyperlink ref="Z32" r:id="rId296" display="https://twitter.com/johnnewsomnr/status/1184475942321872896"/>
    <hyperlink ref="Z33" r:id="rId297" display="https://twitter.com/johnnewsomnr/status/1184179721363492866"/>
    <hyperlink ref="Z34" r:id="rId298" display="https://twitter.com/johnnewsomnr/status/1184474120098144256"/>
    <hyperlink ref="Z35" r:id="rId299" display="https://twitter.com/johnnewsomnr/status/1184475333002743808"/>
    <hyperlink ref="Z36" r:id="rId300" display="https://twitter.com/johnnewsomnr/status/1184475942321872896"/>
    <hyperlink ref="Z37" r:id="rId301" display="https://twitter.com/johnnewsomnr/status/1185226688977948673"/>
    <hyperlink ref="Z38" r:id="rId302" display="https://twitter.com/johnnewsomnr/status/1185227926469533702"/>
    <hyperlink ref="Z39" r:id="rId303" display="https://twitter.com/craigcaskie/status/1185229600021975040"/>
    <hyperlink ref="Z40" r:id="rId304" display="https://twitter.com/craigcaskie/status/1185229600021975040"/>
    <hyperlink ref="Z41" r:id="rId305" display="https://twitter.com/swd85unc/status/1185687508966875136"/>
    <hyperlink ref="Z42" r:id="rId306" display="https://twitter.com/swd85unc/status/1185687508966875136"/>
    <hyperlink ref="Z43" r:id="rId307" display="https://twitter.com/swd85unc/status/1185687508966875136"/>
    <hyperlink ref="Z44" r:id="rId308" display="https://twitter.com/swd85unc/status/1185687508966875136"/>
    <hyperlink ref="Z45" r:id="rId309" display="https://twitter.com/cheers464646/status/1185718823586013184"/>
    <hyperlink ref="Z46" r:id="rId310" display="https://twitter.com/cheers464646/status/1185718823586013184"/>
    <hyperlink ref="Z47" r:id="rId311" display="https://twitter.com/cheers464646/status/1185718823586013184"/>
    <hyperlink ref="Z48" r:id="rId312" display="https://twitter.com/cheers464646/status/1185718823586013184"/>
    <hyperlink ref="Z49" r:id="rId313" display="https://twitter.com/cheers464646/status/1185719059532406784"/>
    <hyperlink ref="Z50" r:id="rId314" display="https://twitter.com/cheers464646/status/1185719059532406784"/>
    <hyperlink ref="Z51" r:id="rId315" display="https://twitter.com/cheers464646/status/1185719059532406784"/>
    <hyperlink ref="Z52" r:id="rId316" display="https://twitter.com/cheers464646/status/1185719059532406784"/>
    <hyperlink ref="Z53" r:id="rId317" display="https://twitter.com/cheers464646/status/1185719059532406784"/>
    <hyperlink ref="Z54" r:id="rId318" display="https://twitter.com/jeniferkari/status/1185719163198816256"/>
    <hyperlink ref="Z55" r:id="rId319" display="https://twitter.com/enad_haddad/status/1185716318022049793"/>
    <hyperlink ref="Z56" r:id="rId320" display="https://twitter.com/frankmaldonad30/status/1185666362225676294"/>
    <hyperlink ref="Z57" r:id="rId321" display="https://twitter.com/gcpridebaseball/status/1185667098615394307"/>
    <hyperlink ref="Z58" r:id="rId322" display="https://twitter.com/jeniferkari/status/1185719163198816256"/>
    <hyperlink ref="Z59" r:id="rId323" display="https://twitter.com/enad_haddad/status/1185716318022049793"/>
    <hyperlink ref="Z60" r:id="rId324" display="https://twitter.com/frankmaldonad30/status/1185666362225676294"/>
    <hyperlink ref="Z61" r:id="rId325" display="https://twitter.com/gcpridebaseball/status/1185667098615394307"/>
    <hyperlink ref="Z62" r:id="rId326" display="https://twitter.com/gcpridebaseball/status/1185667098615394307"/>
    <hyperlink ref="Z63" r:id="rId327" display="https://twitter.com/jeniferkari/status/1185719163198816256"/>
    <hyperlink ref="Z64" r:id="rId328" display="https://twitter.com/enad_haddad/status/1185716318022049793"/>
    <hyperlink ref="Z65" r:id="rId329" display="https://twitter.com/enad_haddad/status/1185716318022049793"/>
    <hyperlink ref="Z66" r:id="rId330" display="https://twitter.com/jeniferkari/status/1185719163198816256"/>
    <hyperlink ref="Z67" r:id="rId331" display="https://twitter.com/frankmaldonad30/status/1182644851373948930"/>
    <hyperlink ref="Z68" r:id="rId332" display="https://twitter.com/frankmaldonad30/status/1185666362225676294"/>
    <hyperlink ref="Z69" r:id="rId333" display="https://twitter.com/jeniferkari/status/1185719163198816256"/>
    <hyperlink ref="Z70" r:id="rId334" display="https://twitter.com/jeniferkari/status/1185719163198816256"/>
    <hyperlink ref="Z71" r:id="rId335" display="https://twitter.com/gcpride/status/1182640878470553601"/>
    <hyperlink ref="Z72" r:id="rId336" display="https://twitter.com/gcpride/status/1185258487330328581"/>
    <hyperlink ref="Z73" r:id="rId337" display="https://twitter.com/gcpride/status/1185226343988060162"/>
    <hyperlink ref="Z74" r:id="rId338" display="https://twitter.com/gcpride/status/1184849223604490240"/>
    <hyperlink ref="Z75" r:id="rId339" display="https://twitter.com/gcpride/status/1184844116057821191"/>
    <hyperlink ref="Z76" r:id="rId340" display="https://twitter.com/gcpride/status/1184834778165661697"/>
    <hyperlink ref="Z77" r:id="rId341" display="https://twitter.com/gcpride/status/1184122375589240833"/>
    <hyperlink ref="Z78" r:id="rId342" display="https://twitter.com/gcpride/status/1181850836428890112"/>
    <hyperlink ref="Z79" r:id="rId343" display="https://twitter.com/gcpride/status/1181538047671885824"/>
    <hyperlink ref="Z80" r:id="rId344" display="https://twitter.com/gcpride/status/1181846726925312001"/>
    <hyperlink ref="Z81" r:id="rId345" display="https://twitter.com/gcpride/status/1181288194920390656"/>
    <hyperlink ref="Z82" r:id="rId346" display="https://twitter.com/gcpride/status/1181131040032743424"/>
    <hyperlink ref="Z83" r:id="rId347" display="https://twitter.com/gcpride/status/1180861113606574080"/>
    <hyperlink ref="Z84" r:id="rId348" display="https://twitter.com/gcpride/status/1180860538198351872"/>
    <hyperlink ref="Z85" r:id="rId349" display="https://twitter.com/gcpride/status/1180499264566386688"/>
    <hyperlink ref="Z86" r:id="rId350" display="https://twitter.com/gcpride/status/1180137256377606151"/>
    <hyperlink ref="Z87" r:id="rId351" display="https://twitter.com/gcpride/status/1179404743229227009"/>
    <hyperlink ref="Z88" r:id="rId352" display="https://twitter.com/gcpride/status/1179382737188376577"/>
    <hyperlink ref="Z89" r:id="rId353" display="https://twitter.com/gcpride/status/1179054976892620801"/>
    <hyperlink ref="Z90" r:id="rId354" display="https://twitter.com/gcpride/status/1179018882637545472"/>
    <hyperlink ref="Z91" r:id="rId355" display="https://twitter.com/gcpride/status/1177657264833994754"/>
    <hyperlink ref="Z92" r:id="rId356" display="https://twitter.com/gcpride/status/1176861269661536256"/>
    <hyperlink ref="Z93" r:id="rId357" display="https://twitter.com/gcpride/status/1172069448532004865"/>
    <hyperlink ref="Z94" r:id="rId358" display="https://twitter.com/gcpride/status/1169969232316129280"/>
    <hyperlink ref="Z95" r:id="rId359" display="https://twitter.com/gcpride/status/1166064575424450562"/>
    <hyperlink ref="Z96" r:id="rId360" display="https://twitter.com/gcpride/status/1163887715710119936"/>
    <hyperlink ref="Z97" r:id="rId361" display="https://twitter.com/gcpride/status/1162025747797684226"/>
    <hyperlink ref="Z98" r:id="rId362" display="https://twitter.com/gcpride/status/1161702126478925825"/>
    <hyperlink ref="Z99" r:id="rId363" display="https://twitter.com/gcpride/status/1161300018558590976"/>
    <hyperlink ref="Z100" r:id="rId364" display="https://twitter.com/gcpride/status/1159540529677422592"/>
    <hyperlink ref="Z101" r:id="rId365" display="https://twitter.com/docassar/status/1185732466025418754"/>
    <hyperlink ref="Z102" r:id="rId366" display="https://twitter.com/docassar/status/1185732493976244225"/>
    <hyperlink ref="Z103" r:id="rId367" display="https://twitter.com/docassar/status/1185732544563683329"/>
    <hyperlink ref="Z104" r:id="rId368" display="https://twitter.com/docassar/status/1185732579212824581"/>
    <hyperlink ref="Z105" r:id="rId369" display="https://twitter.com/docassar/status/1185732689841836033"/>
    <hyperlink ref="Z106" r:id="rId370" display="https://twitter.com/docassar/status/1185732707197820929"/>
    <hyperlink ref="Z107" r:id="rId371" display="https://twitter.com/docassar/status/1185732756535463936"/>
    <hyperlink ref="Z108" r:id="rId372" display="https://twitter.com/docassar/status/1185732787535519744"/>
    <hyperlink ref="Z109" r:id="rId373" display="https://twitter.com/docassar/status/1185732817705226241"/>
    <hyperlink ref="Z110" r:id="rId374" display="https://twitter.com/docassar/status/1185732854468239361"/>
    <hyperlink ref="Z111" r:id="rId375" display="https://twitter.com/docassar/status/1185732875007733760"/>
    <hyperlink ref="Z112" r:id="rId376" display="https://twitter.com/docassar/status/1185732892430872576"/>
    <hyperlink ref="Z113" r:id="rId377" display="https://twitter.com/docassar/status/1185732909354946561"/>
    <hyperlink ref="Z114" r:id="rId378" display="https://twitter.com/docassar/status/1185732925989556225"/>
    <hyperlink ref="Z115" r:id="rId379" display="https://twitter.com/docassar/status/1185732940208230400"/>
    <hyperlink ref="Z116" r:id="rId380" display="https://twitter.com/docassar/status/1185732961909575680"/>
    <hyperlink ref="Z117" r:id="rId381" display="https://twitter.com/docassar/status/1185732984835661824"/>
    <hyperlink ref="Z118" r:id="rId382" display="https://twitter.com/docassar/status/1185733036110995458"/>
    <hyperlink ref="Z119" r:id="rId383" display="https://twitter.com/docassar/status/1185733063621447680"/>
    <hyperlink ref="Z120" r:id="rId384" display="https://twitter.com/docassar/status/1185733208995979267"/>
    <hyperlink ref="Z121" r:id="rId385" display="https://twitter.com/docassar/status/1185733242445586432"/>
    <hyperlink ref="Z122" r:id="rId386" display="https://twitter.com/docassar/status/1185733305804742657"/>
    <hyperlink ref="Z123" r:id="rId387" display="https://twitter.com/docassar/status/1185733335462678528"/>
    <hyperlink ref="Z124" r:id="rId388" display="https://twitter.com/docassar/status/1185733431080210432"/>
    <hyperlink ref="Z125" r:id="rId389" display="https://twitter.com/docassar/status/1185733476169011200"/>
    <hyperlink ref="Z126" r:id="rId390" display="https://twitter.com/docassar/status/1185733498973360128"/>
    <hyperlink ref="Z127" r:id="rId391" display="https://twitter.com/docassar/status/1185733514949468160"/>
    <hyperlink ref="Z128" r:id="rId392" display="https://twitter.com/docassar/status/1185733530262888449"/>
    <hyperlink ref="Z129" r:id="rId393" display="https://twitter.com/docassar/status/1185733552413052928"/>
    <hyperlink ref="BB56" r:id="rId394" display="https://api.twitter.com/1.1/geo/id/aef8c3da277ca498.json"/>
    <hyperlink ref="BB60" r:id="rId395" display="https://api.twitter.com/1.1/geo/id/aef8c3da277ca498.json"/>
    <hyperlink ref="BB68" r:id="rId396" display="https://api.twitter.com/1.1/geo/id/aef8c3da277ca498.json"/>
  </hyperlinks>
  <printOptions/>
  <pageMargins left="0.7" right="0.7" top="0.75" bottom="0.75" header="0.3" footer="0.3"/>
  <pageSetup horizontalDpi="600" verticalDpi="600" orientation="portrait" r:id="rId400"/>
  <legacyDrawing r:id="rId398"/>
  <tableParts>
    <tablePart r:id="rId3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9A5AB-CA37-44A6-9385-D47D45D3E0AB}">
  <dimension ref="A1:L383"/>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1142</v>
      </c>
      <c r="B1" s="13" t="s">
        <v>1143</v>
      </c>
      <c r="C1" s="13" t="s">
        <v>1136</v>
      </c>
      <c r="D1" s="13" t="s">
        <v>1137</v>
      </c>
      <c r="E1" s="13" t="s">
        <v>1144</v>
      </c>
      <c r="F1" s="13" t="s">
        <v>144</v>
      </c>
      <c r="G1" s="13" t="s">
        <v>1145</v>
      </c>
      <c r="H1" s="13" t="s">
        <v>1146</v>
      </c>
      <c r="I1" s="13" t="s">
        <v>1147</v>
      </c>
      <c r="J1" s="13" t="s">
        <v>1148</v>
      </c>
      <c r="K1" s="13" t="s">
        <v>1149</v>
      </c>
      <c r="L1" s="13" t="s">
        <v>1150</v>
      </c>
    </row>
    <row r="2" spans="1:12" ht="15">
      <c r="A2" s="86" t="s">
        <v>873</v>
      </c>
      <c r="B2" s="86" t="s">
        <v>872</v>
      </c>
      <c r="C2" s="86">
        <v>59</v>
      </c>
      <c r="D2" s="117">
        <v>0.009632148821775509</v>
      </c>
      <c r="E2" s="117">
        <v>1.0163361240455968</v>
      </c>
      <c r="F2" s="86" t="s">
        <v>1138</v>
      </c>
      <c r="G2" s="86" t="b">
        <v>0</v>
      </c>
      <c r="H2" s="86" t="b">
        <v>0</v>
      </c>
      <c r="I2" s="86" t="b">
        <v>0</v>
      </c>
      <c r="J2" s="86" t="b">
        <v>0</v>
      </c>
      <c r="K2" s="86" t="b">
        <v>0</v>
      </c>
      <c r="L2" s="86" t="b">
        <v>0</v>
      </c>
    </row>
    <row r="3" spans="1:12" ht="15">
      <c r="A3" s="86" t="s">
        <v>872</v>
      </c>
      <c r="B3" s="86" t="s">
        <v>875</v>
      </c>
      <c r="C3" s="78">
        <v>10</v>
      </c>
      <c r="D3" s="116">
        <v>0.01114925909866597</v>
      </c>
      <c r="E3" s="116">
        <v>0.8846859117359815</v>
      </c>
      <c r="F3" s="78" t="s">
        <v>1138</v>
      </c>
      <c r="G3" s="78" t="b">
        <v>0</v>
      </c>
      <c r="H3" s="78" t="b">
        <v>0</v>
      </c>
      <c r="I3" s="78" t="b">
        <v>0</v>
      </c>
      <c r="J3" s="78" t="b">
        <v>0</v>
      </c>
      <c r="K3" s="78" t="b">
        <v>0</v>
      </c>
      <c r="L3" s="78" t="b">
        <v>0</v>
      </c>
    </row>
    <row r="4" spans="1:12" ht="15">
      <c r="A4" s="86" t="s">
        <v>875</v>
      </c>
      <c r="B4" s="86" t="s">
        <v>877</v>
      </c>
      <c r="C4" s="78">
        <v>10</v>
      </c>
      <c r="D4" s="116">
        <v>0.01114925909866597</v>
      </c>
      <c r="E4" s="116">
        <v>1.5710667887639798</v>
      </c>
      <c r="F4" s="78" t="s">
        <v>1138</v>
      </c>
      <c r="G4" s="78" t="b">
        <v>0</v>
      </c>
      <c r="H4" s="78" t="b">
        <v>0</v>
      </c>
      <c r="I4" s="78" t="b">
        <v>0</v>
      </c>
      <c r="J4" s="78" t="b">
        <v>0</v>
      </c>
      <c r="K4" s="78" t="b">
        <v>1</v>
      </c>
      <c r="L4" s="78" t="b">
        <v>0</v>
      </c>
    </row>
    <row r="5" spans="1:12" ht="15">
      <c r="A5" s="86" t="s">
        <v>878</v>
      </c>
      <c r="B5" s="86" t="s">
        <v>874</v>
      </c>
      <c r="C5" s="78">
        <v>10</v>
      </c>
      <c r="D5" s="116">
        <v>0.01114925909866597</v>
      </c>
      <c r="E5" s="116">
        <v>1.3369835827306118</v>
      </c>
      <c r="F5" s="78" t="s">
        <v>1138</v>
      </c>
      <c r="G5" s="78" t="b">
        <v>0</v>
      </c>
      <c r="H5" s="78" t="b">
        <v>0</v>
      </c>
      <c r="I5" s="78" t="b">
        <v>0</v>
      </c>
      <c r="J5" s="78" t="b">
        <v>0</v>
      </c>
      <c r="K5" s="78" t="b">
        <v>0</v>
      </c>
      <c r="L5" s="78" t="b">
        <v>0</v>
      </c>
    </row>
    <row r="6" spans="1:12" ht="15">
      <c r="A6" s="86" t="s">
        <v>877</v>
      </c>
      <c r="B6" s="86" t="s">
        <v>882</v>
      </c>
      <c r="C6" s="78">
        <v>8</v>
      </c>
      <c r="D6" s="116">
        <v>0.009876543209876543</v>
      </c>
      <c r="E6" s="116">
        <v>1.717194824442218</v>
      </c>
      <c r="F6" s="78" t="s">
        <v>1138</v>
      </c>
      <c r="G6" s="78" t="b">
        <v>0</v>
      </c>
      <c r="H6" s="78" t="b">
        <v>1</v>
      </c>
      <c r="I6" s="78" t="b">
        <v>0</v>
      </c>
      <c r="J6" s="78" t="b">
        <v>0</v>
      </c>
      <c r="K6" s="78" t="b">
        <v>0</v>
      </c>
      <c r="L6" s="78" t="b">
        <v>0</v>
      </c>
    </row>
    <row r="7" spans="1:12" ht="15">
      <c r="A7" s="86" t="s">
        <v>882</v>
      </c>
      <c r="B7" s="86" t="s">
        <v>1005</v>
      </c>
      <c r="C7" s="78">
        <v>8</v>
      </c>
      <c r="D7" s="116">
        <v>0.009876543209876543</v>
      </c>
      <c r="E7" s="116">
        <v>1.9602328731285124</v>
      </c>
      <c r="F7" s="78" t="s">
        <v>1138</v>
      </c>
      <c r="G7" s="78" t="b">
        <v>0</v>
      </c>
      <c r="H7" s="78" t="b">
        <v>0</v>
      </c>
      <c r="I7" s="78" t="b">
        <v>0</v>
      </c>
      <c r="J7" s="78" t="b">
        <v>0</v>
      </c>
      <c r="K7" s="78" t="b">
        <v>0</v>
      </c>
      <c r="L7" s="78" t="b">
        <v>0</v>
      </c>
    </row>
    <row r="8" spans="1:12" ht="15">
      <c r="A8" s="86" t="s">
        <v>1009</v>
      </c>
      <c r="B8" s="86" t="s">
        <v>881</v>
      </c>
      <c r="C8" s="78">
        <v>7</v>
      </c>
      <c r="D8" s="116">
        <v>0.00914314028252322</v>
      </c>
      <c r="E8" s="116">
        <v>1.9090803506811311</v>
      </c>
      <c r="F8" s="78" t="s">
        <v>1138</v>
      </c>
      <c r="G8" s="78" t="b">
        <v>0</v>
      </c>
      <c r="H8" s="78" t="b">
        <v>0</v>
      </c>
      <c r="I8" s="78" t="b">
        <v>0</v>
      </c>
      <c r="J8" s="78" t="b">
        <v>0</v>
      </c>
      <c r="K8" s="78" t="b">
        <v>0</v>
      </c>
      <c r="L8" s="78" t="b">
        <v>0</v>
      </c>
    </row>
    <row r="9" spans="1:12" ht="15">
      <c r="A9" s="86" t="s">
        <v>880</v>
      </c>
      <c r="B9" s="86" t="s">
        <v>1010</v>
      </c>
      <c r="C9" s="78">
        <v>7</v>
      </c>
      <c r="D9" s="116">
        <v>0.00914314028252322</v>
      </c>
      <c r="E9" s="116">
        <v>1.863322860120456</v>
      </c>
      <c r="F9" s="78" t="s">
        <v>1138</v>
      </c>
      <c r="G9" s="78" t="b">
        <v>0</v>
      </c>
      <c r="H9" s="78" t="b">
        <v>0</v>
      </c>
      <c r="I9" s="78" t="b">
        <v>0</v>
      </c>
      <c r="J9" s="78" t="b">
        <v>0</v>
      </c>
      <c r="K9" s="78" t="b">
        <v>0</v>
      </c>
      <c r="L9" s="78" t="b">
        <v>0</v>
      </c>
    </row>
    <row r="10" spans="1:12" ht="15">
      <c r="A10" s="86" t="s">
        <v>247</v>
      </c>
      <c r="B10" s="86" t="s">
        <v>248</v>
      </c>
      <c r="C10" s="78">
        <v>7</v>
      </c>
      <c r="D10" s="116">
        <v>0.00914314028252322</v>
      </c>
      <c r="E10" s="116">
        <v>1.6872316010647748</v>
      </c>
      <c r="F10" s="78" t="s">
        <v>1138</v>
      </c>
      <c r="G10" s="78" t="b">
        <v>0</v>
      </c>
      <c r="H10" s="78" t="b">
        <v>0</v>
      </c>
      <c r="I10" s="78" t="b">
        <v>0</v>
      </c>
      <c r="J10" s="78" t="b">
        <v>0</v>
      </c>
      <c r="K10" s="78" t="b">
        <v>0</v>
      </c>
      <c r="L10" s="78" t="b">
        <v>0</v>
      </c>
    </row>
    <row r="11" spans="1:12" ht="15">
      <c r="A11" s="86" t="s">
        <v>248</v>
      </c>
      <c r="B11" s="86" t="s">
        <v>256</v>
      </c>
      <c r="C11" s="78">
        <v>7</v>
      </c>
      <c r="D11" s="116">
        <v>0.00914314028252322</v>
      </c>
      <c r="E11" s="116">
        <v>1.659202877464531</v>
      </c>
      <c r="F11" s="78" t="s">
        <v>1138</v>
      </c>
      <c r="G11" s="78" t="b">
        <v>0</v>
      </c>
      <c r="H11" s="78" t="b">
        <v>0</v>
      </c>
      <c r="I11" s="78" t="b">
        <v>0</v>
      </c>
      <c r="J11" s="78" t="b">
        <v>0</v>
      </c>
      <c r="K11" s="78" t="b">
        <v>0</v>
      </c>
      <c r="L11" s="78" t="b">
        <v>0</v>
      </c>
    </row>
    <row r="12" spans="1:12" ht="15">
      <c r="A12" s="86" t="s">
        <v>872</v>
      </c>
      <c r="B12" s="86" t="s">
        <v>1011</v>
      </c>
      <c r="C12" s="78">
        <v>6</v>
      </c>
      <c r="D12" s="116">
        <v>0.00833287953043185</v>
      </c>
      <c r="E12" s="116">
        <v>1.0308139474142195</v>
      </c>
      <c r="F12" s="78" t="s">
        <v>1138</v>
      </c>
      <c r="G12" s="78" t="b">
        <v>0</v>
      </c>
      <c r="H12" s="78" t="b">
        <v>0</v>
      </c>
      <c r="I12" s="78" t="b">
        <v>0</v>
      </c>
      <c r="J12" s="78" t="b">
        <v>0</v>
      </c>
      <c r="K12" s="78" t="b">
        <v>0</v>
      </c>
      <c r="L12" s="78" t="b">
        <v>0</v>
      </c>
    </row>
    <row r="13" spans="1:12" ht="15">
      <c r="A13" s="86" t="s">
        <v>1005</v>
      </c>
      <c r="B13" s="86" t="s">
        <v>1013</v>
      </c>
      <c r="C13" s="78">
        <v>6</v>
      </c>
      <c r="D13" s="116">
        <v>0.00833287953043185</v>
      </c>
      <c r="E13" s="116">
        <v>1.9602328731285124</v>
      </c>
      <c r="F13" s="78" t="s">
        <v>1138</v>
      </c>
      <c r="G13" s="78" t="b">
        <v>0</v>
      </c>
      <c r="H13" s="78" t="b">
        <v>0</v>
      </c>
      <c r="I13" s="78" t="b">
        <v>0</v>
      </c>
      <c r="J13" s="78" t="b">
        <v>0</v>
      </c>
      <c r="K13" s="78" t="b">
        <v>0</v>
      </c>
      <c r="L13" s="78" t="b">
        <v>0</v>
      </c>
    </row>
    <row r="14" spans="1:12" ht="15">
      <c r="A14" s="86" t="s">
        <v>1013</v>
      </c>
      <c r="B14" s="86" t="s">
        <v>878</v>
      </c>
      <c r="C14" s="78">
        <v>6</v>
      </c>
      <c r="D14" s="116">
        <v>0.00833287953043185</v>
      </c>
      <c r="E14" s="116">
        <v>1.784141614072831</v>
      </c>
      <c r="F14" s="78" t="s">
        <v>1138</v>
      </c>
      <c r="G14" s="78" t="b">
        <v>0</v>
      </c>
      <c r="H14" s="78" t="b">
        <v>0</v>
      </c>
      <c r="I14" s="78" t="b">
        <v>0</v>
      </c>
      <c r="J14" s="78" t="b">
        <v>0</v>
      </c>
      <c r="K14" s="78" t="b">
        <v>0</v>
      </c>
      <c r="L14" s="78" t="b">
        <v>0</v>
      </c>
    </row>
    <row r="15" spans="1:12" ht="15">
      <c r="A15" s="86" t="s">
        <v>874</v>
      </c>
      <c r="B15" s="86" t="s">
        <v>1014</v>
      </c>
      <c r="C15" s="78">
        <v>6</v>
      </c>
      <c r="D15" s="116">
        <v>0.00833287953043185</v>
      </c>
      <c r="E15" s="116">
        <v>1.4319590959614685</v>
      </c>
      <c r="F15" s="78" t="s">
        <v>1138</v>
      </c>
      <c r="G15" s="78" t="b">
        <v>0</v>
      </c>
      <c r="H15" s="78" t="b">
        <v>0</v>
      </c>
      <c r="I15" s="78" t="b">
        <v>0</v>
      </c>
      <c r="J15" s="78" t="b">
        <v>0</v>
      </c>
      <c r="K15" s="78" t="b">
        <v>0</v>
      </c>
      <c r="L15" s="78" t="b">
        <v>0</v>
      </c>
    </row>
    <row r="16" spans="1:12" ht="15">
      <c r="A16" s="86" t="s">
        <v>872</v>
      </c>
      <c r="B16" s="86" t="s">
        <v>1015</v>
      </c>
      <c r="C16" s="78">
        <v>6</v>
      </c>
      <c r="D16" s="116">
        <v>0.00833287953043185</v>
      </c>
      <c r="E16" s="116">
        <v>1.0308139474142195</v>
      </c>
      <c r="F16" s="78" t="s">
        <v>1138</v>
      </c>
      <c r="G16" s="78" t="b">
        <v>0</v>
      </c>
      <c r="H16" s="78" t="b">
        <v>0</v>
      </c>
      <c r="I16" s="78" t="b">
        <v>0</v>
      </c>
      <c r="J16" s="78" t="b">
        <v>0</v>
      </c>
      <c r="K16" s="78" t="b">
        <v>0</v>
      </c>
      <c r="L16" s="78" t="b">
        <v>0</v>
      </c>
    </row>
    <row r="17" spans="1:12" ht="15">
      <c r="A17" s="86" t="s">
        <v>872</v>
      </c>
      <c r="B17" s="86" t="s">
        <v>1016</v>
      </c>
      <c r="C17" s="78">
        <v>6</v>
      </c>
      <c r="D17" s="116">
        <v>0.00833287953043185</v>
      </c>
      <c r="E17" s="116">
        <v>1.0308139474142195</v>
      </c>
      <c r="F17" s="78" t="s">
        <v>1138</v>
      </c>
      <c r="G17" s="78" t="b">
        <v>0</v>
      </c>
      <c r="H17" s="78" t="b">
        <v>0</v>
      </c>
      <c r="I17" s="78" t="b">
        <v>0</v>
      </c>
      <c r="J17" s="78" t="b">
        <v>0</v>
      </c>
      <c r="K17" s="78" t="b">
        <v>0</v>
      </c>
      <c r="L17" s="78" t="b">
        <v>0</v>
      </c>
    </row>
    <row r="18" spans="1:12" ht="15">
      <c r="A18" s="86" t="s">
        <v>1016</v>
      </c>
      <c r="B18" s="86" t="s">
        <v>1004</v>
      </c>
      <c r="C18" s="78">
        <v>6</v>
      </c>
      <c r="D18" s="116">
        <v>0.00833287953043185</v>
      </c>
      <c r="E18" s="116">
        <v>1.9602328731285124</v>
      </c>
      <c r="F18" s="78" t="s">
        <v>1138</v>
      </c>
      <c r="G18" s="78" t="b">
        <v>0</v>
      </c>
      <c r="H18" s="78" t="b">
        <v>0</v>
      </c>
      <c r="I18" s="78" t="b">
        <v>0</v>
      </c>
      <c r="J18" s="78" t="b">
        <v>0</v>
      </c>
      <c r="K18" s="78" t="b">
        <v>0</v>
      </c>
      <c r="L18" s="78" t="b">
        <v>0</v>
      </c>
    </row>
    <row r="19" spans="1:12" ht="15">
      <c r="A19" s="86" t="s">
        <v>1004</v>
      </c>
      <c r="B19" s="86" t="s">
        <v>1017</v>
      </c>
      <c r="C19" s="78">
        <v>6</v>
      </c>
      <c r="D19" s="116">
        <v>0.00833287953043185</v>
      </c>
      <c r="E19" s="116">
        <v>1.9602328731285124</v>
      </c>
      <c r="F19" s="78" t="s">
        <v>1138</v>
      </c>
      <c r="G19" s="78" t="b">
        <v>0</v>
      </c>
      <c r="H19" s="78" t="b">
        <v>0</v>
      </c>
      <c r="I19" s="78" t="b">
        <v>0</v>
      </c>
      <c r="J19" s="78" t="b">
        <v>0</v>
      </c>
      <c r="K19" s="78" t="b">
        <v>0</v>
      </c>
      <c r="L19" s="78" t="b">
        <v>0</v>
      </c>
    </row>
    <row r="20" spans="1:12" ht="15">
      <c r="A20" s="86" t="s">
        <v>1017</v>
      </c>
      <c r="B20" s="86" t="s">
        <v>1018</v>
      </c>
      <c r="C20" s="78">
        <v>6</v>
      </c>
      <c r="D20" s="116">
        <v>0.00833287953043185</v>
      </c>
      <c r="E20" s="116">
        <v>2.0851716097368125</v>
      </c>
      <c r="F20" s="78" t="s">
        <v>1138</v>
      </c>
      <c r="G20" s="78" t="b">
        <v>0</v>
      </c>
      <c r="H20" s="78" t="b">
        <v>0</v>
      </c>
      <c r="I20" s="78" t="b">
        <v>0</v>
      </c>
      <c r="J20" s="78" t="b">
        <v>0</v>
      </c>
      <c r="K20" s="78" t="b">
        <v>0</v>
      </c>
      <c r="L20" s="78" t="b">
        <v>0</v>
      </c>
    </row>
    <row r="21" spans="1:12" ht="15">
      <c r="A21" s="86" t="s">
        <v>1018</v>
      </c>
      <c r="B21" s="86" t="s">
        <v>874</v>
      </c>
      <c r="C21" s="78">
        <v>6</v>
      </c>
      <c r="D21" s="116">
        <v>0.00833287953043185</v>
      </c>
      <c r="E21" s="116">
        <v>1.4161648287782367</v>
      </c>
      <c r="F21" s="78" t="s">
        <v>1138</v>
      </c>
      <c r="G21" s="78" t="b">
        <v>0</v>
      </c>
      <c r="H21" s="78" t="b">
        <v>0</v>
      </c>
      <c r="I21" s="78" t="b">
        <v>0</v>
      </c>
      <c r="J21" s="78" t="b">
        <v>0</v>
      </c>
      <c r="K21" s="78" t="b">
        <v>0</v>
      </c>
      <c r="L21" s="78" t="b">
        <v>0</v>
      </c>
    </row>
    <row r="22" spans="1:12" ht="15">
      <c r="A22" s="86" t="s">
        <v>874</v>
      </c>
      <c r="B22" s="86" t="s">
        <v>1007</v>
      </c>
      <c r="C22" s="78">
        <v>6</v>
      </c>
      <c r="D22" s="116">
        <v>0.00833287953043185</v>
      </c>
      <c r="E22" s="116">
        <v>1.3070203593531686</v>
      </c>
      <c r="F22" s="78" t="s">
        <v>1138</v>
      </c>
      <c r="G22" s="78" t="b">
        <v>0</v>
      </c>
      <c r="H22" s="78" t="b">
        <v>0</v>
      </c>
      <c r="I22" s="78" t="b">
        <v>0</v>
      </c>
      <c r="J22" s="78" t="b">
        <v>0</v>
      </c>
      <c r="K22" s="78" t="b">
        <v>0</v>
      </c>
      <c r="L22" s="78" t="b">
        <v>0</v>
      </c>
    </row>
    <row r="23" spans="1:12" ht="15">
      <c r="A23" s="86" t="s">
        <v>872</v>
      </c>
      <c r="B23" s="86" t="s">
        <v>1019</v>
      </c>
      <c r="C23" s="78">
        <v>5</v>
      </c>
      <c r="D23" s="116">
        <v>0.0074328393991106466</v>
      </c>
      <c r="E23" s="116">
        <v>1.0308139474142195</v>
      </c>
      <c r="F23" s="78" t="s">
        <v>1138</v>
      </c>
      <c r="G23" s="78" t="b">
        <v>0</v>
      </c>
      <c r="H23" s="78" t="b">
        <v>0</v>
      </c>
      <c r="I23" s="78" t="b">
        <v>0</v>
      </c>
      <c r="J23" s="78" t="b">
        <v>0</v>
      </c>
      <c r="K23" s="78" t="b">
        <v>0</v>
      </c>
      <c r="L23" s="78" t="b">
        <v>0</v>
      </c>
    </row>
    <row r="24" spans="1:12" ht="15">
      <c r="A24" s="86" t="s">
        <v>881</v>
      </c>
      <c r="B24" s="86" t="s">
        <v>880</v>
      </c>
      <c r="C24" s="78">
        <v>5</v>
      </c>
      <c r="D24" s="116">
        <v>0.0074328393991106466</v>
      </c>
      <c r="E24" s="116">
        <v>1.6080503550171499</v>
      </c>
      <c r="F24" s="78" t="s">
        <v>1138</v>
      </c>
      <c r="G24" s="78" t="b">
        <v>0</v>
      </c>
      <c r="H24" s="78" t="b">
        <v>0</v>
      </c>
      <c r="I24" s="78" t="b">
        <v>0</v>
      </c>
      <c r="J24" s="78" t="b">
        <v>0</v>
      </c>
      <c r="K24" s="78" t="b">
        <v>0</v>
      </c>
      <c r="L24" s="78" t="b">
        <v>0</v>
      </c>
    </row>
    <row r="25" spans="1:12" ht="15">
      <c r="A25" s="86" t="s">
        <v>885</v>
      </c>
      <c r="B25" s="86" t="s">
        <v>884</v>
      </c>
      <c r="C25" s="78">
        <v>5</v>
      </c>
      <c r="D25" s="116">
        <v>0.0074328393991106466</v>
      </c>
      <c r="E25" s="116">
        <v>2.018224820106199</v>
      </c>
      <c r="F25" s="78" t="s">
        <v>1138</v>
      </c>
      <c r="G25" s="78" t="b">
        <v>1</v>
      </c>
      <c r="H25" s="78" t="b">
        <v>0</v>
      </c>
      <c r="I25" s="78" t="b">
        <v>0</v>
      </c>
      <c r="J25" s="78" t="b">
        <v>0</v>
      </c>
      <c r="K25" s="78" t="b">
        <v>0</v>
      </c>
      <c r="L25" s="78" t="b">
        <v>0</v>
      </c>
    </row>
    <row r="26" spans="1:12" ht="15">
      <c r="A26" s="86" t="s">
        <v>884</v>
      </c>
      <c r="B26" s="86" t="s">
        <v>886</v>
      </c>
      <c r="C26" s="78">
        <v>5</v>
      </c>
      <c r="D26" s="116">
        <v>0.0074328393991106466</v>
      </c>
      <c r="E26" s="116">
        <v>2.018224820106199</v>
      </c>
      <c r="F26" s="78" t="s">
        <v>1138</v>
      </c>
      <c r="G26" s="78" t="b">
        <v>0</v>
      </c>
      <c r="H26" s="78" t="b">
        <v>0</v>
      </c>
      <c r="I26" s="78" t="b">
        <v>0</v>
      </c>
      <c r="J26" s="78" t="b">
        <v>0</v>
      </c>
      <c r="K26" s="78" t="b">
        <v>0</v>
      </c>
      <c r="L26" s="78" t="b">
        <v>0</v>
      </c>
    </row>
    <row r="27" spans="1:12" ht="15">
      <c r="A27" s="86" t="s">
        <v>886</v>
      </c>
      <c r="B27" s="86" t="s">
        <v>872</v>
      </c>
      <c r="C27" s="78">
        <v>5</v>
      </c>
      <c r="D27" s="116">
        <v>0.0074328393991106466</v>
      </c>
      <c r="E27" s="116">
        <v>1.0308139474142195</v>
      </c>
      <c r="F27" s="78" t="s">
        <v>1138</v>
      </c>
      <c r="G27" s="78" t="b">
        <v>0</v>
      </c>
      <c r="H27" s="78" t="b">
        <v>0</v>
      </c>
      <c r="I27" s="78" t="b">
        <v>0</v>
      </c>
      <c r="J27" s="78" t="b">
        <v>0</v>
      </c>
      <c r="K27" s="78" t="b">
        <v>0</v>
      </c>
      <c r="L27" s="78" t="b">
        <v>0</v>
      </c>
    </row>
    <row r="28" spans="1:12" ht="15">
      <c r="A28" s="86" t="s">
        <v>872</v>
      </c>
      <c r="B28" s="86" t="s">
        <v>887</v>
      </c>
      <c r="C28" s="78">
        <v>5</v>
      </c>
      <c r="D28" s="116">
        <v>0.0074328393991106466</v>
      </c>
      <c r="E28" s="116">
        <v>1.0308139474142195</v>
      </c>
      <c r="F28" s="78" t="s">
        <v>1138</v>
      </c>
      <c r="G28" s="78" t="b">
        <v>0</v>
      </c>
      <c r="H28" s="78" t="b">
        <v>0</v>
      </c>
      <c r="I28" s="78" t="b">
        <v>0</v>
      </c>
      <c r="J28" s="78" t="b">
        <v>0</v>
      </c>
      <c r="K28" s="78" t="b">
        <v>0</v>
      </c>
      <c r="L28" s="78" t="b">
        <v>0</v>
      </c>
    </row>
    <row r="29" spans="1:12" ht="15">
      <c r="A29" s="86" t="s">
        <v>887</v>
      </c>
      <c r="B29" s="86" t="s">
        <v>888</v>
      </c>
      <c r="C29" s="78">
        <v>5</v>
      </c>
      <c r="D29" s="116">
        <v>0.0074328393991106466</v>
      </c>
      <c r="E29" s="116">
        <v>2.164352855784437</v>
      </c>
      <c r="F29" s="78" t="s">
        <v>1138</v>
      </c>
      <c r="G29" s="78" t="b">
        <v>0</v>
      </c>
      <c r="H29" s="78" t="b">
        <v>0</v>
      </c>
      <c r="I29" s="78" t="b">
        <v>0</v>
      </c>
      <c r="J29" s="78" t="b">
        <v>0</v>
      </c>
      <c r="K29" s="78" t="b">
        <v>0</v>
      </c>
      <c r="L29" s="78" t="b">
        <v>0</v>
      </c>
    </row>
    <row r="30" spans="1:12" ht="15">
      <c r="A30" s="86" t="s">
        <v>888</v>
      </c>
      <c r="B30" s="86" t="s">
        <v>889</v>
      </c>
      <c r="C30" s="78">
        <v>5</v>
      </c>
      <c r="D30" s="116">
        <v>0.0074328393991106466</v>
      </c>
      <c r="E30" s="116">
        <v>2.164352855784437</v>
      </c>
      <c r="F30" s="78" t="s">
        <v>1138</v>
      </c>
      <c r="G30" s="78" t="b">
        <v>0</v>
      </c>
      <c r="H30" s="78" t="b">
        <v>0</v>
      </c>
      <c r="I30" s="78" t="b">
        <v>0</v>
      </c>
      <c r="J30" s="78" t="b">
        <v>0</v>
      </c>
      <c r="K30" s="78" t="b">
        <v>0</v>
      </c>
      <c r="L30" s="78" t="b">
        <v>0</v>
      </c>
    </row>
    <row r="31" spans="1:12" ht="15">
      <c r="A31" s="86" t="s">
        <v>889</v>
      </c>
      <c r="B31" s="86" t="s">
        <v>247</v>
      </c>
      <c r="C31" s="78">
        <v>5</v>
      </c>
      <c r="D31" s="116">
        <v>0.0074328393991106466</v>
      </c>
      <c r="E31" s="116">
        <v>2.018224820106199</v>
      </c>
      <c r="F31" s="78" t="s">
        <v>1138</v>
      </c>
      <c r="G31" s="78" t="b">
        <v>0</v>
      </c>
      <c r="H31" s="78" t="b">
        <v>0</v>
      </c>
      <c r="I31" s="78" t="b">
        <v>0</v>
      </c>
      <c r="J31" s="78" t="b">
        <v>0</v>
      </c>
      <c r="K31" s="78" t="b">
        <v>0</v>
      </c>
      <c r="L31" s="78" t="b">
        <v>0</v>
      </c>
    </row>
    <row r="32" spans="1:12" ht="15">
      <c r="A32" s="86" t="s">
        <v>872</v>
      </c>
      <c r="B32" s="86" t="s">
        <v>1021</v>
      </c>
      <c r="C32" s="78">
        <v>4</v>
      </c>
      <c r="D32" s="116">
        <v>0.006424839484760401</v>
      </c>
      <c r="E32" s="116">
        <v>1.0308139474142195</v>
      </c>
      <c r="F32" s="78" t="s">
        <v>1138</v>
      </c>
      <c r="G32" s="78" t="b">
        <v>0</v>
      </c>
      <c r="H32" s="78" t="b">
        <v>0</v>
      </c>
      <c r="I32" s="78" t="b">
        <v>0</v>
      </c>
      <c r="J32" s="78" t="b">
        <v>0</v>
      </c>
      <c r="K32" s="78" t="b">
        <v>0</v>
      </c>
      <c r="L32" s="78" t="b">
        <v>0</v>
      </c>
    </row>
    <row r="33" spans="1:12" ht="15">
      <c r="A33" s="86" t="s">
        <v>879</v>
      </c>
      <c r="B33" s="86" t="s">
        <v>1024</v>
      </c>
      <c r="C33" s="78">
        <v>4</v>
      </c>
      <c r="D33" s="116">
        <v>0.006424839484760401</v>
      </c>
      <c r="E33" s="116">
        <v>1.863322860120456</v>
      </c>
      <c r="F33" s="78" t="s">
        <v>1138</v>
      </c>
      <c r="G33" s="78" t="b">
        <v>0</v>
      </c>
      <c r="H33" s="78" t="b">
        <v>0</v>
      </c>
      <c r="I33" s="78" t="b">
        <v>0</v>
      </c>
      <c r="J33" s="78" t="b">
        <v>0</v>
      </c>
      <c r="K33" s="78" t="b">
        <v>0</v>
      </c>
      <c r="L33" s="78" t="b">
        <v>0</v>
      </c>
    </row>
    <row r="34" spans="1:12" ht="15">
      <c r="A34" s="86" t="s">
        <v>1024</v>
      </c>
      <c r="B34" s="86" t="s">
        <v>1025</v>
      </c>
      <c r="C34" s="78">
        <v>4</v>
      </c>
      <c r="D34" s="116">
        <v>0.006424839484760401</v>
      </c>
      <c r="E34" s="116">
        <v>2.2612628687924934</v>
      </c>
      <c r="F34" s="78" t="s">
        <v>1138</v>
      </c>
      <c r="G34" s="78" t="b">
        <v>0</v>
      </c>
      <c r="H34" s="78" t="b">
        <v>0</v>
      </c>
      <c r="I34" s="78" t="b">
        <v>0</v>
      </c>
      <c r="J34" s="78" t="b">
        <v>0</v>
      </c>
      <c r="K34" s="78" t="b">
        <v>0</v>
      </c>
      <c r="L34" s="78" t="b">
        <v>0</v>
      </c>
    </row>
    <row r="35" spans="1:12" ht="15">
      <c r="A35" s="86" t="s">
        <v>872</v>
      </c>
      <c r="B35" s="86" t="s">
        <v>1027</v>
      </c>
      <c r="C35" s="78">
        <v>4</v>
      </c>
      <c r="D35" s="116">
        <v>0.006424839484760401</v>
      </c>
      <c r="E35" s="116">
        <v>1.0308139474142195</v>
      </c>
      <c r="F35" s="78" t="s">
        <v>1138</v>
      </c>
      <c r="G35" s="78" t="b">
        <v>0</v>
      </c>
      <c r="H35" s="78" t="b">
        <v>0</v>
      </c>
      <c r="I35" s="78" t="b">
        <v>0</v>
      </c>
      <c r="J35" s="78" t="b">
        <v>0</v>
      </c>
      <c r="K35" s="78" t="b">
        <v>0</v>
      </c>
      <c r="L35" s="78" t="b">
        <v>0</v>
      </c>
    </row>
    <row r="36" spans="1:12" ht="15">
      <c r="A36" s="86" t="s">
        <v>872</v>
      </c>
      <c r="B36" s="86" t="s">
        <v>1028</v>
      </c>
      <c r="C36" s="78">
        <v>4</v>
      </c>
      <c r="D36" s="116">
        <v>0.006424839484760401</v>
      </c>
      <c r="E36" s="116">
        <v>1.0308139474142195</v>
      </c>
      <c r="F36" s="78" t="s">
        <v>1138</v>
      </c>
      <c r="G36" s="78" t="b">
        <v>0</v>
      </c>
      <c r="H36" s="78" t="b">
        <v>0</v>
      </c>
      <c r="I36" s="78" t="b">
        <v>0</v>
      </c>
      <c r="J36" s="78" t="b">
        <v>0</v>
      </c>
      <c r="K36" s="78" t="b">
        <v>0</v>
      </c>
      <c r="L36" s="78" t="b">
        <v>0</v>
      </c>
    </row>
    <row r="37" spans="1:12" ht="15">
      <c r="A37" s="86" t="s">
        <v>1028</v>
      </c>
      <c r="B37" s="86" t="s">
        <v>875</v>
      </c>
      <c r="C37" s="78">
        <v>4</v>
      </c>
      <c r="D37" s="116">
        <v>0.006424839484760401</v>
      </c>
      <c r="E37" s="116">
        <v>1.717194824442218</v>
      </c>
      <c r="F37" s="78" t="s">
        <v>1138</v>
      </c>
      <c r="G37" s="78" t="b">
        <v>0</v>
      </c>
      <c r="H37" s="78" t="b">
        <v>0</v>
      </c>
      <c r="I37" s="78" t="b">
        <v>0</v>
      </c>
      <c r="J37" s="78" t="b">
        <v>0</v>
      </c>
      <c r="K37" s="78" t="b">
        <v>0</v>
      </c>
      <c r="L37" s="78" t="b">
        <v>0</v>
      </c>
    </row>
    <row r="38" spans="1:12" ht="15">
      <c r="A38" s="86" t="s">
        <v>875</v>
      </c>
      <c r="B38" s="86" t="s">
        <v>1029</v>
      </c>
      <c r="C38" s="78">
        <v>4</v>
      </c>
      <c r="D38" s="116">
        <v>0.006424839484760401</v>
      </c>
      <c r="E38" s="116">
        <v>1.717194824442218</v>
      </c>
      <c r="F38" s="78" t="s">
        <v>1138</v>
      </c>
      <c r="G38" s="78" t="b">
        <v>0</v>
      </c>
      <c r="H38" s="78" t="b">
        <v>0</v>
      </c>
      <c r="I38" s="78" t="b">
        <v>0</v>
      </c>
      <c r="J38" s="78" t="b">
        <v>0</v>
      </c>
      <c r="K38" s="78" t="b">
        <v>0</v>
      </c>
      <c r="L38" s="78" t="b">
        <v>0</v>
      </c>
    </row>
    <row r="39" spans="1:12" ht="15">
      <c r="A39" s="86" t="s">
        <v>1029</v>
      </c>
      <c r="B39" s="86" t="s">
        <v>1030</v>
      </c>
      <c r="C39" s="78">
        <v>4</v>
      </c>
      <c r="D39" s="116">
        <v>0.006424839484760401</v>
      </c>
      <c r="E39" s="116">
        <v>2.2612628687924934</v>
      </c>
      <c r="F39" s="78" t="s">
        <v>1138</v>
      </c>
      <c r="G39" s="78" t="b">
        <v>0</v>
      </c>
      <c r="H39" s="78" t="b">
        <v>0</v>
      </c>
      <c r="I39" s="78" t="b">
        <v>0</v>
      </c>
      <c r="J39" s="78" t="b">
        <v>0</v>
      </c>
      <c r="K39" s="78" t="b">
        <v>0</v>
      </c>
      <c r="L39" s="78" t="b">
        <v>0</v>
      </c>
    </row>
    <row r="40" spans="1:12" ht="15">
      <c r="A40" s="86" t="s">
        <v>1030</v>
      </c>
      <c r="B40" s="86" t="s">
        <v>1031</v>
      </c>
      <c r="C40" s="78">
        <v>4</v>
      </c>
      <c r="D40" s="116">
        <v>0.006424839484760401</v>
      </c>
      <c r="E40" s="116">
        <v>2.2612628687924934</v>
      </c>
      <c r="F40" s="78" t="s">
        <v>1138</v>
      </c>
      <c r="G40" s="78" t="b">
        <v>0</v>
      </c>
      <c r="H40" s="78" t="b">
        <v>0</v>
      </c>
      <c r="I40" s="78" t="b">
        <v>0</v>
      </c>
      <c r="J40" s="78" t="b">
        <v>0</v>
      </c>
      <c r="K40" s="78" t="b">
        <v>0</v>
      </c>
      <c r="L40" s="78" t="b">
        <v>0</v>
      </c>
    </row>
    <row r="41" spans="1:12" ht="15">
      <c r="A41" s="86" t="s">
        <v>1031</v>
      </c>
      <c r="B41" s="86" t="s">
        <v>874</v>
      </c>
      <c r="C41" s="78">
        <v>4</v>
      </c>
      <c r="D41" s="116">
        <v>0.006424839484760401</v>
      </c>
      <c r="E41" s="116">
        <v>1.4161648287782367</v>
      </c>
      <c r="F41" s="78" t="s">
        <v>1138</v>
      </c>
      <c r="G41" s="78" t="b">
        <v>0</v>
      </c>
      <c r="H41" s="78" t="b">
        <v>0</v>
      </c>
      <c r="I41" s="78" t="b">
        <v>0</v>
      </c>
      <c r="J41" s="78" t="b">
        <v>0</v>
      </c>
      <c r="K41" s="78" t="b">
        <v>0</v>
      </c>
      <c r="L41" s="78" t="b">
        <v>0</v>
      </c>
    </row>
    <row r="42" spans="1:12" ht="15">
      <c r="A42" s="86" t="s">
        <v>874</v>
      </c>
      <c r="B42" s="86" t="s">
        <v>1032</v>
      </c>
      <c r="C42" s="78">
        <v>4</v>
      </c>
      <c r="D42" s="116">
        <v>0.006424839484760401</v>
      </c>
      <c r="E42" s="116">
        <v>1.4319590959614685</v>
      </c>
      <c r="F42" s="78" t="s">
        <v>1138</v>
      </c>
      <c r="G42" s="78" t="b">
        <v>0</v>
      </c>
      <c r="H42" s="78" t="b">
        <v>0</v>
      </c>
      <c r="I42" s="78" t="b">
        <v>0</v>
      </c>
      <c r="J42" s="78" t="b">
        <v>0</v>
      </c>
      <c r="K42" s="78" t="b">
        <v>0</v>
      </c>
      <c r="L42" s="78" t="b">
        <v>0</v>
      </c>
    </row>
    <row r="43" spans="1:12" ht="15">
      <c r="A43" s="86" t="s">
        <v>1032</v>
      </c>
      <c r="B43" s="86" t="s">
        <v>1006</v>
      </c>
      <c r="C43" s="78">
        <v>4</v>
      </c>
      <c r="D43" s="116">
        <v>0.006424839484760401</v>
      </c>
      <c r="E43" s="116">
        <v>1.9602328731285124</v>
      </c>
      <c r="F43" s="78" t="s">
        <v>1138</v>
      </c>
      <c r="G43" s="78" t="b">
        <v>0</v>
      </c>
      <c r="H43" s="78" t="b">
        <v>0</v>
      </c>
      <c r="I43" s="78" t="b">
        <v>0</v>
      </c>
      <c r="J43" s="78" t="b">
        <v>0</v>
      </c>
      <c r="K43" s="78" t="b">
        <v>0</v>
      </c>
      <c r="L43" s="78" t="b">
        <v>0</v>
      </c>
    </row>
    <row r="44" spans="1:12" ht="15">
      <c r="A44" s="86" t="s">
        <v>1033</v>
      </c>
      <c r="B44" s="86" t="s">
        <v>873</v>
      </c>
      <c r="C44" s="78">
        <v>4</v>
      </c>
      <c r="D44" s="116">
        <v>0.006424839484760401</v>
      </c>
      <c r="E44" s="116">
        <v>1.863322860120456</v>
      </c>
      <c r="F44" s="78" t="s">
        <v>1138</v>
      </c>
      <c r="G44" s="78" t="b">
        <v>0</v>
      </c>
      <c r="H44" s="78" t="b">
        <v>0</v>
      </c>
      <c r="I44" s="78" t="b">
        <v>0</v>
      </c>
      <c r="J44" s="78" t="b">
        <v>0</v>
      </c>
      <c r="K44" s="78" t="b">
        <v>0</v>
      </c>
      <c r="L44" s="78" t="b">
        <v>0</v>
      </c>
    </row>
    <row r="45" spans="1:12" ht="15">
      <c r="A45" s="86" t="s">
        <v>872</v>
      </c>
      <c r="B45" s="86" t="s">
        <v>1034</v>
      </c>
      <c r="C45" s="78">
        <v>4</v>
      </c>
      <c r="D45" s="116">
        <v>0.006424839484760401</v>
      </c>
      <c r="E45" s="116">
        <v>1.0308139474142195</v>
      </c>
      <c r="F45" s="78" t="s">
        <v>1138</v>
      </c>
      <c r="G45" s="78" t="b">
        <v>0</v>
      </c>
      <c r="H45" s="78" t="b">
        <v>0</v>
      </c>
      <c r="I45" s="78" t="b">
        <v>0</v>
      </c>
      <c r="J45" s="78" t="b">
        <v>0</v>
      </c>
      <c r="K45" s="78" t="b">
        <v>0</v>
      </c>
      <c r="L45" s="78" t="b">
        <v>0</v>
      </c>
    </row>
    <row r="46" spans="1:12" ht="15">
      <c r="A46" s="86" t="s">
        <v>1034</v>
      </c>
      <c r="B46" s="86" t="s">
        <v>1035</v>
      </c>
      <c r="C46" s="78">
        <v>4</v>
      </c>
      <c r="D46" s="116">
        <v>0.006424839484760401</v>
      </c>
      <c r="E46" s="116">
        <v>2.2612628687924934</v>
      </c>
      <c r="F46" s="78" t="s">
        <v>1138</v>
      </c>
      <c r="G46" s="78" t="b">
        <v>0</v>
      </c>
      <c r="H46" s="78" t="b">
        <v>0</v>
      </c>
      <c r="I46" s="78" t="b">
        <v>0</v>
      </c>
      <c r="J46" s="78" t="b">
        <v>0</v>
      </c>
      <c r="K46" s="78" t="b">
        <v>0</v>
      </c>
      <c r="L46" s="78" t="b">
        <v>0</v>
      </c>
    </row>
    <row r="47" spans="1:12" ht="15">
      <c r="A47" s="86" t="s">
        <v>1035</v>
      </c>
      <c r="B47" s="86" t="s">
        <v>1036</v>
      </c>
      <c r="C47" s="78">
        <v>4</v>
      </c>
      <c r="D47" s="116">
        <v>0.006424839484760401</v>
      </c>
      <c r="E47" s="116">
        <v>2.2612628687924934</v>
      </c>
      <c r="F47" s="78" t="s">
        <v>1138</v>
      </c>
      <c r="G47" s="78" t="b">
        <v>0</v>
      </c>
      <c r="H47" s="78" t="b">
        <v>0</v>
      </c>
      <c r="I47" s="78" t="b">
        <v>0</v>
      </c>
      <c r="J47" s="78" t="b">
        <v>0</v>
      </c>
      <c r="K47" s="78" t="b">
        <v>0</v>
      </c>
      <c r="L47" s="78" t="b">
        <v>0</v>
      </c>
    </row>
    <row r="48" spans="1:12" ht="15">
      <c r="A48" s="86" t="s">
        <v>1036</v>
      </c>
      <c r="B48" s="86" t="s">
        <v>1037</v>
      </c>
      <c r="C48" s="78">
        <v>4</v>
      </c>
      <c r="D48" s="116">
        <v>0.006424839484760401</v>
      </c>
      <c r="E48" s="116">
        <v>2.2612628687924934</v>
      </c>
      <c r="F48" s="78" t="s">
        <v>1138</v>
      </c>
      <c r="G48" s="78" t="b">
        <v>0</v>
      </c>
      <c r="H48" s="78" t="b">
        <v>0</v>
      </c>
      <c r="I48" s="78" t="b">
        <v>0</v>
      </c>
      <c r="J48" s="78" t="b">
        <v>0</v>
      </c>
      <c r="K48" s="78" t="b">
        <v>0</v>
      </c>
      <c r="L48" s="78" t="b">
        <v>0</v>
      </c>
    </row>
    <row r="49" spans="1:12" ht="15">
      <c r="A49" s="86" t="s">
        <v>1037</v>
      </c>
      <c r="B49" s="86" t="s">
        <v>872</v>
      </c>
      <c r="C49" s="78">
        <v>4</v>
      </c>
      <c r="D49" s="116">
        <v>0.006424839484760401</v>
      </c>
      <c r="E49" s="116">
        <v>1.0308139474142195</v>
      </c>
      <c r="F49" s="78" t="s">
        <v>1138</v>
      </c>
      <c r="G49" s="78" t="b">
        <v>0</v>
      </c>
      <c r="H49" s="78" t="b">
        <v>0</v>
      </c>
      <c r="I49" s="78" t="b">
        <v>0</v>
      </c>
      <c r="J49" s="78" t="b">
        <v>0</v>
      </c>
      <c r="K49" s="78" t="b">
        <v>0</v>
      </c>
      <c r="L49" s="78" t="b">
        <v>0</v>
      </c>
    </row>
    <row r="50" spans="1:12" ht="15">
      <c r="A50" s="86" t="s">
        <v>877</v>
      </c>
      <c r="B50" s="86" t="s">
        <v>1038</v>
      </c>
      <c r="C50" s="78">
        <v>4</v>
      </c>
      <c r="D50" s="116">
        <v>0.006424839484760401</v>
      </c>
      <c r="E50" s="116">
        <v>1.717194824442218</v>
      </c>
      <c r="F50" s="78" t="s">
        <v>1138</v>
      </c>
      <c r="G50" s="78" t="b">
        <v>0</v>
      </c>
      <c r="H50" s="78" t="b">
        <v>1</v>
      </c>
      <c r="I50" s="78" t="b">
        <v>0</v>
      </c>
      <c r="J50" s="78" t="b">
        <v>0</v>
      </c>
      <c r="K50" s="78" t="b">
        <v>0</v>
      </c>
      <c r="L50" s="78" t="b">
        <v>0</v>
      </c>
    </row>
    <row r="51" spans="1:12" ht="15">
      <c r="A51" s="86" t="s">
        <v>1038</v>
      </c>
      <c r="B51" s="86" t="s">
        <v>878</v>
      </c>
      <c r="C51" s="78">
        <v>4</v>
      </c>
      <c r="D51" s="116">
        <v>0.006424839484760401</v>
      </c>
      <c r="E51" s="116">
        <v>1.784141614072831</v>
      </c>
      <c r="F51" s="78" t="s">
        <v>1138</v>
      </c>
      <c r="G51" s="78" t="b">
        <v>0</v>
      </c>
      <c r="H51" s="78" t="b">
        <v>0</v>
      </c>
      <c r="I51" s="78" t="b">
        <v>0</v>
      </c>
      <c r="J51" s="78" t="b">
        <v>0</v>
      </c>
      <c r="K51" s="78" t="b">
        <v>0</v>
      </c>
      <c r="L51" s="78" t="b">
        <v>0</v>
      </c>
    </row>
    <row r="52" spans="1:12" ht="15">
      <c r="A52" s="86" t="s">
        <v>874</v>
      </c>
      <c r="B52" s="86" t="s">
        <v>1006</v>
      </c>
      <c r="C52" s="78">
        <v>4</v>
      </c>
      <c r="D52" s="116">
        <v>0.006424839484760401</v>
      </c>
      <c r="E52" s="116">
        <v>1.1309291002974873</v>
      </c>
      <c r="F52" s="78" t="s">
        <v>1138</v>
      </c>
      <c r="G52" s="78" t="b">
        <v>0</v>
      </c>
      <c r="H52" s="78" t="b">
        <v>0</v>
      </c>
      <c r="I52" s="78" t="b">
        <v>0</v>
      </c>
      <c r="J52" s="78" t="b">
        <v>0</v>
      </c>
      <c r="K52" s="78" t="b">
        <v>0</v>
      </c>
      <c r="L52" s="78" t="b">
        <v>0</v>
      </c>
    </row>
    <row r="53" spans="1:12" ht="15">
      <c r="A53" s="86" t="s">
        <v>254</v>
      </c>
      <c r="B53" s="86" t="s">
        <v>253</v>
      </c>
      <c r="C53" s="78">
        <v>4</v>
      </c>
      <c r="D53" s="116">
        <v>0.006424839484760401</v>
      </c>
      <c r="E53" s="116">
        <v>1.9882615967287558</v>
      </c>
      <c r="F53" s="78" t="s">
        <v>1138</v>
      </c>
      <c r="G53" s="78" t="b">
        <v>0</v>
      </c>
      <c r="H53" s="78" t="b">
        <v>0</v>
      </c>
      <c r="I53" s="78" t="b">
        <v>0</v>
      </c>
      <c r="J53" s="78" t="b">
        <v>0</v>
      </c>
      <c r="K53" s="78" t="b">
        <v>0</v>
      </c>
      <c r="L53" s="78" t="b">
        <v>0</v>
      </c>
    </row>
    <row r="54" spans="1:12" ht="15">
      <c r="A54" s="86" t="s">
        <v>253</v>
      </c>
      <c r="B54" s="86" t="s">
        <v>248</v>
      </c>
      <c r="C54" s="78">
        <v>4</v>
      </c>
      <c r="D54" s="116">
        <v>0.006424839484760401</v>
      </c>
      <c r="E54" s="116">
        <v>1.5903215880567183</v>
      </c>
      <c r="F54" s="78" t="s">
        <v>1138</v>
      </c>
      <c r="G54" s="78" t="b">
        <v>0</v>
      </c>
      <c r="H54" s="78" t="b">
        <v>0</v>
      </c>
      <c r="I54" s="78" t="b">
        <v>0</v>
      </c>
      <c r="J54" s="78" t="b">
        <v>0</v>
      </c>
      <c r="K54" s="78" t="b">
        <v>0</v>
      </c>
      <c r="L54" s="78" t="b">
        <v>0</v>
      </c>
    </row>
    <row r="55" spans="1:12" ht="15">
      <c r="A55" s="86" t="s">
        <v>248</v>
      </c>
      <c r="B55" s="86" t="s">
        <v>252</v>
      </c>
      <c r="C55" s="78">
        <v>4</v>
      </c>
      <c r="D55" s="116">
        <v>0.006424839484760401</v>
      </c>
      <c r="E55" s="116">
        <v>1.5622928644564746</v>
      </c>
      <c r="F55" s="78" t="s">
        <v>1138</v>
      </c>
      <c r="G55" s="78" t="b">
        <v>0</v>
      </c>
      <c r="H55" s="78" t="b">
        <v>0</v>
      </c>
      <c r="I55" s="78" t="b">
        <v>0</v>
      </c>
      <c r="J55" s="78" t="b">
        <v>0</v>
      </c>
      <c r="K55" s="78" t="b">
        <v>0</v>
      </c>
      <c r="L55" s="78" t="b">
        <v>0</v>
      </c>
    </row>
    <row r="56" spans="1:12" ht="15">
      <c r="A56" s="86" t="s">
        <v>1019</v>
      </c>
      <c r="B56" s="86" t="s">
        <v>1044</v>
      </c>
      <c r="C56" s="78">
        <v>3</v>
      </c>
      <c r="D56" s="116">
        <v>0.005281365675082523</v>
      </c>
      <c r="E56" s="116">
        <v>2.164352855784437</v>
      </c>
      <c r="F56" s="78" t="s">
        <v>1138</v>
      </c>
      <c r="G56" s="78" t="b">
        <v>0</v>
      </c>
      <c r="H56" s="78" t="b">
        <v>0</v>
      </c>
      <c r="I56" s="78" t="b">
        <v>0</v>
      </c>
      <c r="J56" s="78" t="b">
        <v>0</v>
      </c>
      <c r="K56" s="78" t="b">
        <v>0</v>
      </c>
      <c r="L56" s="78" t="b">
        <v>0</v>
      </c>
    </row>
    <row r="57" spans="1:12" ht="15">
      <c r="A57" s="86" t="s">
        <v>1044</v>
      </c>
      <c r="B57" s="86" t="s">
        <v>1045</v>
      </c>
      <c r="C57" s="78">
        <v>3</v>
      </c>
      <c r="D57" s="116">
        <v>0.005281365675082523</v>
      </c>
      <c r="E57" s="116">
        <v>2.3862016054007933</v>
      </c>
      <c r="F57" s="78" t="s">
        <v>1138</v>
      </c>
      <c r="G57" s="78" t="b">
        <v>0</v>
      </c>
      <c r="H57" s="78" t="b">
        <v>0</v>
      </c>
      <c r="I57" s="78" t="b">
        <v>0</v>
      </c>
      <c r="J57" s="78" t="b">
        <v>0</v>
      </c>
      <c r="K57" s="78" t="b">
        <v>0</v>
      </c>
      <c r="L57" s="78" t="b">
        <v>0</v>
      </c>
    </row>
    <row r="58" spans="1:12" ht="15">
      <c r="A58" s="86" t="s">
        <v>1045</v>
      </c>
      <c r="B58" s="86" t="s">
        <v>1046</v>
      </c>
      <c r="C58" s="78">
        <v>3</v>
      </c>
      <c r="D58" s="116">
        <v>0.005281365675082523</v>
      </c>
      <c r="E58" s="116">
        <v>2.3862016054007933</v>
      </c>
      <c r="F58" s="78" t="s">
        <v>1138</v>
      </c>
      <c r="G58" s="78" t="b">
        <v>0</v>
      </c>
      <c r="H58" s="78" t="b">
        <v>0</v>
      </c>
      <c r="I58" s="78" t="b">
        <v>0</v>
      </c>
      <c r="J58" s="78" t="b">
        <v>0</v>
      </c>
      <c r="K58" s="78" t="b">
        <v>0</v>
      </c>
      <c r="L58" s="78" t="b">
        <v>0</v>
      </c>
    </row>
    <row r="59" spans="1:12" ht="15">
      <c r="A59" s="86" t="s">
        <v>1046</v>
      </c>
      <c r="B59" s="86" t="s">
        <v>1020</v>
      </c>
      <c r="C59" s="78">
        <v>3</v>
      </c>
      <c r="D59" s="116">
        <v>0.005281365675082523</v>
      </c>
      <c r="E59" s="116">
        <v>2.164352855784437</v>
      </c>
      <c r="F59" s="78" t="s">
        <v>1138</v>
      </c>
      <c r="G59" s="78" t="b">
        <v>0</v>
      </c>
      <c r="H59" s="78" t="b">
        <v>0</v>
      </c>
      <c r="I59" s="78" t="b">
        <v>0</v>
      </c>
      <c r="J59" s="78" t="b">
        <v>0</v>
      </c>
      <c r="K59" s="78" t="b">
        <v>0</v>
      </c>
      <c r="L59" s="78" t="b">
        <v>0</v>
      </c>
    </row>
    <row r="60" spans="1:12" ht="15">
      <c r="A60" s="86" t="s">
        <v>1020</v>
      </c>
      <c r="B60" s="86" t="s">
        <v>1009</v>
      </c>
      <c r="C60" s="78">
        <v>3</v>
      </c>
      <c r="D60" s="116">
        <v>0.005281365675082523</v>
      </c>
      <c r="E60" s="116">
        <v>1.7963760704898426</v>
      </c>
      <c r="F60" s="78" t="s">
        <v>1138</v>
      </c>
      <c r="G60" s="78" t="b">
        <v>0</v>
      </c>
      <c r="H60" s="78" t="b">
        <v>0</v>
      </c>
      <c r="I60" s="78" t="b">
        <v>0</v>
      </c>
      <c r="J60" s="78" t="b">
        <v>0</v>
      </c>
      <c r="K60" s="78" t="b">
        <v>0</v>
      </c>
      <c r="L60" s="78" t="b">
        <v>0</v>
      </c>
    </row>
    <row r="61" spans="1:12" ht="15">
      <c r="A61" s="86" t="s">
        <v>252</v>
      </c>
      <c r="B61" s="86" t="s">
        <v>251</v>
      </c>
      <c r="C61" s="78">
        <v>3</v>
      </c>
      <c r="D61" s="116">
        <v>0.005281365675082523</v>
      </c>
      <c r="E61" s="116">
        <v>2.0394141191761372</v>
      </c>
      <c r="F61" s="78" t="s">
        <v>1138</v>
      </c>
      <c r="G61" s="78" t="b">
        <v>0</v>
      </c>
      <c r="H61" s="78" t="b">
        <v>0</v>
      </c>
      <c r="I61" s="78" t="b">
        <v>0</v>
      </c>
      <c r="J61" s="78" t="b">
        <v>0</v>
      </c>
      <c r="K61" s="78" t="b">
        <v>0</v>
      </c>
      <c r="L61" s="78" t="b">
        <v>0</v>
      </c>
    </row>
    <row r="62" spans="1:12" ht="15">
      <c r="A62" s="86" t="s">
        <v>1011</v>
      </c>
      <c r="B62" s="86" t="s">
        <v>1049</v>
      </c>
      <c r="C62" s="78">
        <v>2</v>
      </c>
      <c r="D62" s="116">
        <v>0.003955703682291265</v>
      </c>
      <c r="E62" s="116">
        <v>2.0851716097368125</v>
      </c>
      <c r="F62" s="78" t="s">
        <v>1138</v>
      </c>
      <c r="G62" s="78" t="b">
        <v>0</v>
      </c>
      <c r="H62" s="78" t="b">
        <v>0</v>
      </c>
      <c r="I62" s="78" t="b">
        <v>0</v>
      </c>
      <c r="J62" s="78" t="b">
        <v>0</v>
      </c>
      <c r="K62" s="78" t="b">
        <v>0</v>
      </c>
      <c r="L62" s="78" t="b">
        <v>0</v>
      </c>
    </row>
    <row r="63" spans="1:12" ht="15">
      <c r="A63" s="86" t="s">
        <v>1049</v>
      </c>
      <c r="B63" s="86" t="s">
        <v>1050</v>
      </c>
      <c r="C63" s="78">
        <v>2</v>
      </c>
      <c r="D63" s="116">
        <v>0.003955703682291265</v>
      </c>
      <c r="E63" s="116">
        <v>2.5622928644564746</v>
      </c>
      <c r="F63" s="78" t="s">
        <v>1138</v>
      </c>
      <c r="G63" s="78" t="b">
        <v>0</v>
      </c>
      <c r="H63" s="78" t="b">
        <v>0</v>
      </c>
      <c r="I63" s="78" t="b">
        <v>0</v>
      </c>
      <c r="J63" s="78" t="b">
        <v>0</v>
      </c>
      <c r="K63" s="78" t="b">
        <v>0</v>
      </c>
      <c r="L63" s="78" t="b">
        <v>0</v>
      </c>
    </row>
    <row r="64" spans="1:12" ht="15">
      <c r="A64" s="86" t="s">
        <v>1050</v>
      </c>
      <c r="B64" s="86" t="s">
        <v>1051</v>
      </c>
      <c r="C64" s="78">
        <v>2</v>
      </c>
      <c r="D64" s="116">
        <v>0.003955703682291265</v>
      </c>
      <c r="E64" s="116">
        <v>2.5622928644564746</v>
      </c>
      <c r="F64" s="78" t="s">
        <v>1138</v>
      </c>
      <c r="G64" s="78" t="b">
        <v>0</v>
      </c>
      <c r="H64" s="78" t="b">
        <v>0</v>
      </c>
      <c r="I64" s="78" t="b">
        <v>0</v>
      </c>
      <c r="J64" s="78" t="b">
        <v>0</v>
      </c>
      <c r="K64" s="78" t="b">
        <v>0</v>
      </c>
      <c r="L64" s="78" t="b">
        <v>0</v>
      </c>
    </row>
    <row r="65" spans="1:12" ht="15">
      <c r="A65" s="86" t="s">
        <v>1051</v>
      </c>
      <c r="B65" s="86" t="s">
        <v>879</v>
      </c>
      <c r="C65" s="78">
        <v>2</v>
      </c>
      <c r="D65" s="116">
        <v>0.003955703682291265</v>
      </c>
      <c r="E65" s="116">
        <v>1.863322860120456</v>
      </c>
      <c r="F65" s="78" t="s">
        <v>1138</v>
      </c>
      <c r="G65" s="78" t="b">
        <v>0</v>
      </c>
      <c r="H65" s="78" t="b">
        <v>0</v>
      </c>
      <c r="I65" s="78" t="b">
        <v>0</v>
      </c>
      <c r="J65" s="78" t="b">
        <v>0</v>
      </c>
      <c r="K65" s="78" t="b">
        <v>0</v>
      </c>
      <c r="L65" s="78" t="b">
        <v>0</v>
      </c>
    </row>
    <row r="66" spans="1:12" ht="15">
      <c r="A66" s="86" t="s">
        <v>879</v>
      </c>
      <c r="B66" s="86" t="s">
        <v>1052</v>
      </c>
      <c r="C66" s="78">
        <v>2</v>
      </c>
      <c r="D66" s="116">
        <v>0.003955703682291265</v>
      </c>
      <c r="E66" s="116">
        <v>1.863322860120456</v>
      </c>
      <c r="F66" s="78" t="s">
        <v>1138</v>
      </c>
      <c r="G66" s="78" t="b">
        <v>0</v>
      </c>
      <c r="H66" s="78" t="b">
        <v>0</v>
      </c>
      <c r="I66" s="78" t="b">
        <v>0</v>
      </c>
      <c r="J66" s="78" t="b">
        <v>0</v>
      </c>
      <c r="K66" s="78" t="b">
        <v>0</v>
      </c>
      <c r="L66" s="78" t="b">
        <v>0</v>
      </c>
    </row>
    <row r="67" spans="1:12" ht="15">
      <c r="A67" s="86" t="s">
        <v>1052</v>
      </c>
      <c r="B67" s="86" t="s">
        <v>1053</v>
      </c>
      <c r="C67" s="78">
        <v>2</v>
      </c>
      <c r="D67" s="116">
        <v>0.003955703682291265</v>
      </c>
      <c r="E67" s="116">
        <v>2.5622928644564746</v>
      </c>
      <c r="F67" s="78" t="s">
        <v>1138</v>
      </c>
      <c r="G67" s="78" t="b">
        <v>0</v>
      </c>
      <c r="H67" s="78" t="b">
        <v>0</v>
      </c>
      <c r="I67" s="78" t="b">
        <v>0</v>
      </c>
      <c r="J67" s="78" t="b">
        <v>0</v>
      </c>
      <c r="K67" s="78" t="b">
        <v>0</v>
      </c>
      <c r="L67" s="78" t="b">
        <v>0</v>
      </c>
    </row>
    <row r="68" spans="1:12" ht="15">
      <c r="A68" s="86" t="s">
        <v>1021</v>
      </c>
      <c r="B68" s="86" t="s">
        <v>1054</v>
      </c>
      <c r="C68" s="78">
        <v>2</v>
      </c>
      <c r="D68" s="116">
        <v>0.003955703682291265</v>
      </c>
      <c r="E68" s="116">
        <v>2.2612628687924934</v>
      </c>
      <c r="F68" s="78" t="s">
        <v>1138</v>
      </c>
      <c r="G68" s="78" t="b">
        <v>0</v>
      </c>
      <c r="H68" s="78" t="b">
        <v>0</v>
      </c>
      <c r="I68" s="78" t="b">
        <v>0</v>
      </c>
      <c r="J68" s="78" t="b">
        <v>0</v>
      </c>
      <c r="K68" s="78" t="b">
        <v>0</v>
      </c>
      <c r="L68" s="78" t="b">
        <v>0</v>
      </c>
    </row>
    <row r="69" spans="1:12" ht="15">
      <c r="A69" s="86" t="s">
        <v>1054</v>
      </c>
      <c r="B69" s="86" t="s">
        <v>1055</v>
      </c>
      <c r="C69" s="78">
        <v>2</v>
      </c>
      <c r="D69" s="116">
        <v>0.003955703682291265</v>
      </c>
      <c r="E69" s="116">
        <v>2.5622928644564746</v>
      </c>
      <c r="F69" s="78" t="s">
        <v>1138</v>
      </c>
      <c r="G69" s="78" t="b">
        <v>0</v>
      </c>
      <c r="H69" s="78" t="b">
        <v>0</v>
      </c>
      <c r="I69" s="78" t="b">
        <v>0</v>
      </c>
      <c r="J69" s="78" t="b">
        <v>0</v>
      </c>
      <c r="K69" s="78" t="b">
        <v>0</v>
      </c>
      <c r="L69" s="78" t="b">
        <v>0</v>
      </c>
    </row>
    <row r="70" spans="1:12" ht="15">
      <c r="A70" s="86" t="s">
        <v>1055</v>
      </c>
      <c r="B70" s="86" t="s">
        <v>1056</v>
      </c>
      <c r="C70" s="78">
        <v>2</v>
      </c>
      <c r="D70" s="116">
        <v>0.003955703682291265</v>
      </c>
      <c r="E70" s="116">
        <v>2.5622928644564746</v>
      </c>
      <c r="F70" s="78" t="s">
        <v>1138</v>
      </c>
      <c r="G70" s="78" t="b">
        <v>0</v>
      </c>
      <c r="H70" s="78" t="b">
        <v>0</v>
      </c>
      <c r="I70" s="78" t="b">
        <v>0</v>
      </c>
      <c r="J70" s="78" t="b">
        <v>0</v>
      </c>
      <c r="K70" s="78" t="b">
        <v>0</v>
      </c>
      <c r="L70" s="78" t="b">
        <v>0</v>
      </c>
    </row>
    <row r="71" spans="1:12" ht="15">
      <c r="A71" s="86" t="s">
        <v>1056</v>
      </c>
      <c r="B71" s="86" t="s">
        <v>1008</v>
      </c>
      <c r="C71" s="78">
        <v>2</v>
      </c>
      <c r="D71" s="116">
        <v>0.003955703682291265</v>
      </c>
      <c r="E71" s="116">
        <v>2.164352855784437</v>
      </c>
      <c r="F71" s="78" t="s">
        <v>1138</v>
      </c>
      <c r="G71" s="78" t="b">
        <v>0</v>
      </c>
      <c r="H71" s="78" t="b">
        <v>0</v>
      </c>
      <c r="I71" s="78" t="b">
        <v>0</v>
      </c>
      <c r="J71" s="78" t="b">
        <v>0</v>
      </c>
      <c r="K71" s="78" t="b">
        <v>0</v>
      </c>
      <c r="L71" s="78" t="b">
        <v>0</v>
      </c>
    </row>
    <row r="72" spans="1:12" ht="15">
      <c r="A72" s="86" t="s">
        <v>1008</v>
      </c>
      <c r="B72" s="86" t="s">
        <v>1012</v>
      </c>
      <c r="C72" s="78">
        <v>2</v>
      </c>
      <c r="D72" s="116">
        <v>0.003955703682291265</v>
      </c>
      <c r="E72" s="116">
        <v>1.5411035653865366</v>
      </c>
      <c r="F72" s="78" t="s">
        <v>1138</v>
      </c>
      <c r="G72" s="78" t="b">
        <v>0</v>
      </c>
      <c r="H72" s="78" t="b">
        <v>0</v>
      </c>
      <c r="I72" s="78" t="b">
        <v>0</v>
      </c>
      <c r="J72" s="78" t="b">
        <v>0</v>
      </c>
      <c r="K72" s="78" t="b">
        <v>0</v>
      </c>
      <c r="L72" s="78" t="b">
        <v>0</v>
      </c>
    </row>
    <row r="73" spans="1:12" ht="15">
      <c r="A73" s="86" t="s">
        <v>1011</v>
      </c>
      <c r="B73" s="86" t="s">
        <v>1057</v>
      </c>
      <c r="C73" s="78">
        <v>2</v>
      </c>
      <c r="D73" s="116">
        <v>0.003955703682291265</v>
      </c>
      <c r="E73" s="116">
        <v>2.0851716097368125</v>
      </c>
      <c r="F73" s="78" t="s">
        <v>1138</v>
      </c>
      <c r="G73" s="78" t="b">
        <v>0</v>
      </c>
      <c r="H73" s="78" t="b">
        <v>0</v>
      </c>
      <c r="I73" s="78" t="b">
        <v>0</v>
      </c>
      <c r="J73" s="78" t="b">
        <v>0</v>
      </c>
      <c r="K73" s="78" t="b">
        <v>0</v>
      </c>
      <c r="L73" s="78" t="b">
        <v>0</v>
      </c>
    </row>
    <row r="74" spans="1:12" ht="15">
      <c r="A74" s="86" t="s">
        <v>1057</v>
      </c>
      <c r="B74" s="86" t="s">
        <v>1058</v>
      </c>
      <c r="C74" s="78">
        <v>2</v>
      </c>
      <c r="D74" s="116">
        <v>0.003955703682291265</v>
      </c>
      <c r="E74" s="116">
        <v>2.5622928644564746</v>
      </c>
      <c r="F74" s="78" t="s">
        <v>1138</v>
      </c>
      <c r="G74" s="78" t="b">
        <v>0</v>
      </c>
      <c r="H74" s="78" t="b">
        <v>0</v>
      </c>
      <c r="I74" s="78" t="b">
        <v>0</v>
      </c>
      <c r="J74" s="78" t="b">
        <v>0</v>
      </c>
      <c r="K74" s="78" t="b">
        <v>0</v>
      </c>
      <c r="L74" s="78" t="b">
        <v>0</v>
      </c>
    </row>
    <row r="75" spans="1:12" ht="15">
      <c r="A75" s="86" t="s">
        <v>1058</v>
      </c>
      <c r="B75" s="86" t="s">
        <v>1059</v>
      </c>
      <c r="C75" s="78">
        <v>2</v>
      </c>
      <c r="D75" s="116">
        <v>0.003955703682291265</v>
      </c>
      <c r="E75" s="116">
        <v>2.5622928644564746</v>
      </c>
      <c r="F75" s="78" t="s">
        <v>1138</v>
      </c>
      <c r="G75" s="78" t="b">
        <v>0</v>
      </c>
      <c r="H75" s="78" t="b">
        <v>0</v>
      </c>
      <c r="I75" s="78" t="b">
        <v>0</v>
      </c>
      <c r="J75" s="78" t="b">
        <v>0</v>
      </c>
      <c r="K75" s="78" t="b">
        <v>0</v>
      </c>
      <c r="L75" s="78" t="b">
        <v>0</v>
      </c>
    </row>
    <row r="76" spans="1:12" ht="15">
      <c r="A76" s="86" t="s">
        <v>1059</v>
      </c>
      <c r="B76" s="86" t="s">
        <v>1012</v>
      </c>
      <c r="C76" s="78">
        <v>2</v>
      </c>
      <c r="D76" s="116">
        <v>0.003955703682291265</v>
      </c>
      <c r="E76" s="116">
        <v>2.0851716097368125</v>
      </c>
      <c r="F76" s="78" t="s">
        <v>1138</v>
      </c>
      <c r="G76" s="78" t="b">
        <v>0</v>
      </c>
      <c r="H76" s="78" t="b">
        <v>0</v>
      </c>
      <c r="I76" s="78" t="b">
        <v>0</v>
      </c>
      <c r="J76" s="78" t="b">
        <v>0</v>
      </c>
      <c r="K76" s="78" t="b">
        <v>0</v>
      </c>
      <c r="L76" s="78" t="b">
        <v>0</v>
      </c>
    </row>
    <row r="77" spans="1:12" ht="15">
      <c r="A77" s="86" t="s">
        <v>1021</v>
      </c>
      <c r="B77" s="86" t="s">
        <v>1060</v>
      </c>
      <c r="C77" s="78">
        <v>2</v>
      </c>
      <c r="D77" s="116">
        <v>0.003955703682291265</v>
      </c>
      <c r="E77" s="116">
        <v>2.2612628687924934</v>
      </c>
      <c r="F77" s="78" t="s">
        <v>1138</v>
      </c>
      <c r="G77" s="78" t="b">
        <v>0</v>
      </c>
      <c r="H77" s="78" t="b">
        <v>0</v>
      </c>
      <c r="I77" s="78" t="b">
        <v>0</v>
      </c>
      <c r="J77" s="78" t="b">
        <v>0</v>
      </c>
      <c r="K77" s="78" t="b">
        <v>0</v>
      </c>
      <c r="L77" s="78" t="b">
        <v>0</v>
      </c>
    </row>
    <row r="78" spans="1:12" ht="15">
      <c r="A78" s="86" t="s">
        <v>1060</v>
      </c>
      <c r="B78" s="86" t="s">
        <v>1061</v>
      </c>
      <c r="C78" s="78">
        <v>2</v>
      </c>
      <c r="D78" s="116">
        <v>0.003955703682291265</v>
      </c>
      <c r="E78" s="116">
        <v>2.5622928644564746</v>
      </c>
      <c r="F78" s="78" t="s">
        <v>1138</v>
      </c>
      <c r="G78" s="78" t="b">
        <v>0</v>
      </c>
      <c r="H78" s="78" t="b">
        <v>0</v>
      </c>
      <c r="I78" s="78" t="b">
        <v>0</v>
      </c>
      <c r="J78" s="78" t="b">
        <v>0</v>
      </c>
      <c r="K78" s="78" t="b">
        <v>0</v>
      </c>
      <c r="L78" s="78" t="b">
        <v>0</v>
      </c>
    </row>
    <row r="79" spans="1:12" ht="15">
      <c r="A79" s="86" t="s">
        <v>1061</v>
      </c>
      <c r="B79" s="86" t="s">
        <v>1062</v>
      </c>
      <c r="C79" s="78">
        <v>2</v>
      </c>
      <c r="D79" s="116">
        <v>0.003955703682291265</v>
      </c>
      <c r="E79" s="116">
        <v>2.5622928644564746</v>
      </c>
      <c r="F79" s="78" t="s">
        <v>1138</v>
      </c>
      <c r="G79" s="78" t="b">
        <v>0</v>
      </c>
      <c r="H79" s="78" t="b">
        <v>0</v>
      </c>
      <c r="I79" s="78" t="b">
        <v>0</v>
      </c>
      <c r="J79" s="78" t="b">
        <v>0</v>
      </c>
      <c r="K79" s="78" t="b">
        <v>0</v>
      </c>
      <c r="L79" s="78" t="b">
        <v>0</v>
      </c>
    </row>
    <row r="80" spans="1:12" ht="15">
      <c r="A80" s="86" t="s">
        <v>1062</v>
      </c>
      <c r="B80" s="86" t="s">
        <v>1012</v>
      </c>
      <c r="C80" s="78">
        <v>2</v>
      </c>
      <c r="D80" s="116">
        <v>0.003955703682291265</v>
      </c>
      <c r="E80" s="116">
        <v>2.0851716097368125</v>
      </c>
      <c r="F80" s="78" t="s">
        <v>1138</v>
      </c>
      <c r="G80" s="78" t="b">
        <v>0</v>
      </c>
      <c r="H80" s="78" t="b">
        <v>0</v>
      </c>
      <c r="I80" s="78" t="b">
        <v>0</v>
      </c>
      <c r="J80" s="78" t="b">
        <v>0</v>
      </c>
      <c r="K80" s="78" t="b">
        <v>0</v>
      </c>
      <c r="L80" s="78" t="b">
        <v>0</v>
      </c>
    </row>
    <row r="81" spans="1:12" ht="15">
      <c r="A81" s="86" t="s">
        <v>872</v>
      </c>
      <c r="B81" s="86" t="s">
        <v>1063</v>
      </c>
      <c r="C81" s="78">
        <v>2</v>
      </c>
      <c r="D81" s="116">
        <v>0.003955703682291265</v>
      </c>
      <c r="E81" s="116">
        <v>1.0308139474142195</v>
      </c>
      <c r="F81" s="78" t="s">
        <v>1138</v>
      </c>
      <c r="G81" s="78" t="b">
        <v>0</v>
      </c>
      <c r="H81" s="78" t="b">
        <v>0</v>
      </c>
      <c r="I81" s="78" t="b">
        <v>0</v>
      </c>
      <c r="J81" s="78" t="b">
        <v>0</v>
      </c>
      <c r="K81" s="78" t="b">
        <v>0</v>
      </c>
      <c r="L81" s="78" t="b">
        <v>0</v>
      </c>
    </row>
    <row r="82" spans="1:12" ht="15">
      <c r="A82" s="86" t="s">
        <v>1063</v>
      </c>
      <c r="B82" s="86" t="s">
        <v>1064</v>
      </c>
      <c r="C82" s="78">
        <v>2</v>
      </c>
      <c r="D82" s="116">
        <v>0.003955703682291265</v>
      </c>
      <c r="E82" s="116">
        <v>2.5622928644564746</v>
      </c>
      <c r="F82" s="78" t="s">
        <v>1138</v>
      </c>
      <c r="G82" s="78" t="b">
        <v>0</v>
      </c>
      <c r="H82" s="78" t="b">
        <v>0</v>
      </c>
      <c r="I82" s="78" t="b">
        <v>0</v>
      </c>
      <c r="J82" s="78" t="b">
        <v>0</v>
      </c>
      <c r="K82" s="78" t="b">
        <v>0</v>
      </c>
      <c r="L82" s="78" t="b">
        <v>0</v>
      </c>
    </row>
    <row r="83" spans="1:12" ht="15">
      <c r="A83" s="86" t="s">
        <v>1064</v>
      </c>
      <c r="B83" s="86" t="s">
        <v>1065</v>
      </c>
      <c r="C83" s="78">
        <v>2</v>
      </c>
      <c r="D83" s="116">
        <v>0.003955703682291265</v>
      </c>
      <c r="E83" s="116">
        <v>2.5622928644564746</v>
      </c>
      <c r="F83" s="78" t="s">
        <v>1138</v>
      </c>
      <c r="G83" s="78" t="b">
        <v>0</v>
      </c>
      <c r="H83" s="78" t="b">
        <v>0</v>
      </c>
      <c r="I83" s="78" t="b">
        <v>0</v>
      </c>
      <c r="J83" s="78" t="b">
        <v>0</v>
      </c>
      <c r="K83" s="78" t="b">
        <v>0</v>
      </c>
      <c r="L83" s="78" t="b">
        <v>0</v>
      </c>
    </row>
    <row r="84" spans="1:12" ht="15">
      <c r="A84" s="86" t="s">
        <v>1065</v>
      </c>
      <c r="B84" s="86" t="s">
        <v>1066</v>
      </c>
      <c r="C84" s="78">
        <v>2</v>
      </c>
      <c r="D84" s="116">
        <v>0.003955703682291265</v>
      </c>
      <c r="E84" s="116">
        <v>2.5622928644564746</v>
      </c>
      <c r="F84" s="78" t="s">
        <v>1138</v>
      </c>
      <c r="G84" s="78" t="b">
        <v>0</v>
      </c>
      <c r="H84" s="78" t="b">
        <v>0</v>
      </c>
      <c r="I84" s="78" t="b">
        <v>0</v>
      </c>
      <c r="J84" s="78" t="b">
        <v>0</v>
      </c>
      <c r="K84" s="78" t="b">
        <v>0</v>
      </c>
      <c r="L84" s="78" t="b">
        <v>0</v>
      </c>
    </row>
    <row r="85" spans="1:12" ht="15">
      <c r="A85" s="86" t="s">
        <v>1066</v>
      </c>
      <c r="B85" s="86" t="s">
        <v>1067</v>
      </c>
      <c r="C85" s="78">
        <v>2</v>
      </c>
      <c r="D85" s="116">
        <v>0.003955703682291265</v>
      </c>
      <c r="E85" s="116">
        <v>2.5622928644564746</v>
      </c>
      <c r="F85" s="78" t="s">
        <v>1138</v>
      </c>
      <c r="G85" s="78" t="b">
        <v>0</v>
      </c>
      <c r="H85" s="78" t="b">
        <v>0</v>
      </c>
      <c r="I85" s="78" t="b">
        <v>0</v>
      </c>
      <c r="J85" s="78" t="b">
        <v>0</v>
      </c>
      <c r="K85" s="78" t="b">
        <v>0</v>
      </c>
      <c r="L85" s="78" t="b">
        <v>0</v>
      </c>
    </row>
    <row r="86" spans="1:12" ht="15">
      <c r="A86" s="86" t="s">
        <v>1067</v>
      </c>
      <c r="B86" s="86" t="s">
        <v>1022</v>
      </c>
      <c r="C86" s="78">
        <v>2</v>
      </c>
      <c r="D86" s="116">
        <v>0.003955703682291265</v>
      </c>
      <c r="E86" s="116">
        <v>2.5622928644564746</v>
      </c>
      <c r="F86" s="78" t="s">
        <v>1138</v>
      </c>
      <c r="G86" s="78" t="b">
        <v>0</v>
      </c>
      <c r="H86" s="78" t="b">
        <v>0</v>
      </c>
      <c r="I86" s="78" t="b">
        <v>0</v>
      </c>
      <c r="J86" s="78" t="b">
        <v>0</v>
      </c>
      <c r="K86" s="78" t="b">
        <v>0</v>
      </c>
      <c r="L86" s="78" t="b">
        <v>0</v>
      </c>
    </row>
    <row r="87" spans="1:12" ht="15">
      <c r="A87" s="86" t="s">
        <v>1011</v>
      </c>
      <c r="B87" s="86" t="s">
        <v>1068</v>
      </c>
      <c r="C87" s="78">
        <v>2</v>
      </c>
      <c r="D87" s="116">
        <v>0.003955703682291265</v>
      </c>
      <c r="E87" s="116">
        <v>2.0851716097368125</v>
      </c>
      <c r="F87" s="78" t="s">
        <v>1138</v>
      </c>
      <c r="G87" s="78" t="b">
        <v>0</v>
      </c>
      <c r="H87" s="78" t="b">
        <v>0</v>
      </c>
      <c r="I87" s="78" t="b">
        <v>0</v>
      </c>
      <c r="J87" s="78" t="b">
        <v>0</v>
      </c>
      <c r="K87" s="78" t="b">
        <v>0</v>
      </c>
      <c r="L87" s="78" t="b">
        <v>0</v>
      </c>
    </row>
    <row r="88" spans="1:12" ht="15">
      <c r="A88" s="86" t="s">
        <v>1068</v>
      </c>
      <c r="B88" s="86" t="s">
        <v>1069</v>
      </c>
      <c r="C88" s="78">
        <v>2</v>
      </c>
      <c r="D88" s="116">
        <v>0.003955703682291265</v>
      </c>
      <c r="E88" s="116">
        <v>2.5622928644564746</v>
      </c>
      <c r="F88" s="78" t="s">
        <v>1138</v>
      </c>
      <c r="G88" s="78" t="b">
        <v>0</v>
      </c>
      <c r="H88" s="78" t="b">
        <v>0</v>
      </c>
      <c r="I88" s="78" t="b">
        <v>0</v>
      </c>
      <c r="J88" s="78" t="b">
        <v>0</v>
      </c>
      <c r="K88" s="78" t="b">
        <v>0</v>
      </c>
      <c r="L88" s="78" t="b">
        <v>0</v>
      </c>
    </row>
    <row r="89" spans="1:12" ht="15">
      <c r="A89" s="86" t="s">
        <v>1069</v>
      </c>
      <c r="B89" s="86" t="s">
        <v>879</v>
      </c>
      <c r="C89" s="78">
        <v>2</v>
      </c>
      <c r="D89" s="116">
        <v>0.003955703682291265</v>
      </c>
      <c r="E89" s="116">
        <v>1.863322860120456</v>
      </c>
      <c r="F89" s="78" t="s">
        <v>1138</v>
      </c>
      <c r="G89" s="78" t="b">
        <v>0</v>
      </c>
      <c r="H89" s="78" t="b">
        <v>0</v>
      </c>
      <c r="I89" s="78" t="b">
        <v>0</v>
      </c>
      <c r="J89" s="78" t="b">
        <v>0</v>
      </c>
      <c r="K89" s="78" t="b">
        <v>0</v>
      </c>
      <c r="L89" s="78" t="b">
        <v>0</v>
      </c>
    </row>
    <row r="90" spans="1:12" ht="15">
      <c r="A90" s="86" t="s">
        <v>879</v>
      </c>
      <c r="B90" s="86" t="s">
        <v>1070</v>
      </c>
      <c r="C90" s="78">
        <v>2</v>
      </c>
      <c r="D90" s="116">
        <v>0.003955703682291265</v>
      </c>
      <c r="E90" s="116">
        <v>1.863322860120456</v>
      </c>
      <c r="F90" s="78" t="s">
        <v>1138</v>
      </c>
      <c r="G90" s="78" t="b">
        <v>0</v>
      </c>
      <c r="H90" s="78" t="b">
        <v>0</v>
      </c>
      <c r="I90" s="78" t="b">
        <v>0</v>
      </c>
      <c r="J90" s="78" t="b">
        <v>0</v>
      </c>
      <c r="K90" s="78" t="b">
        <v>0</v>
      </c>
      <c r="L90" s="78" t="b">
        <v>0</v>
      </c>
    </row>
    <row r="91" spans="1:12" ht="15">
      <c r="A91" s="86" t="s">
        <v>1070</v>
      </c>
      <c r="B91" s="86" t="s">
        <v>1071</v>
      </c>
      <c r="C91" s="78">
        <v>2</v>
      </c>
      <c r="D91" s="116">
        <v>0.003955703682291265</v>
      </c>
      <c r="E91" s="116">
        <v>2.5622928644564746</v>
      </c>
      <c r="F91" s="78" t="s">
        <v>1138</v>
      </c>
      <c r="G91" s="78" t="b">
        <v>0</v>
      </c>
      <c r="H91" s="78" t="b">
        <v>0</v>
      </c>
      <c r="I91" s="78" t="b">
        <v>0</v>
      </c>
      <c r="J91" s="78" t="b">
        <v>0</v>
      </c>
      <c r="K91" s="78" t="b">
        <v>0</v>
      </c>
      <c r="L91" s="78" t="b">
        <v>0</v>
      </c>
    </row>
    <row r="92" spans="1:12" ht="15">
      <c r="A92" s="86" t="s">
        <v>1071</v>
      </c>
      <c r="B92" s="86" t="s">
        <v>1072</v>
      </c>
      <c r="C92" s="78">
        <v>2</v>
      </c>
      <c r="D92" s="116">
        <v>0.003955703682291265</v>
      </c>
      <c r="E92" s="116">
        <v>2.5622928644564746</v>
      </c>
      <c r="F92" s="78" t="s">
        <v>1138</v>
      </c>
      <c r="G92" s="78" t="b">
        <v>0</v>
      </c>
      <c r="H92" s="78" t="b">
        <v>0</v>
      </c>
      <c r="I92" s="78" t="b">
        <v>0</v>
      </c>
      <c r="J92" s="78" t="b">
        <v>0</v>
      </c>
      <c r="K92" s="78" t="b">
        <v>0</v>
      </c>
      <c r="L92" s="78" t="b">
        <v>0</v>
      </c>
    </row>
    <row r="93" spans="1:12" ht="15">
      <c r="A93" s="86" t="s">
        <v>872</v>
      </c>
      <c r="B93" s="86" t="s">
        <v>1073</v>
      </c>
      <c r="C93" s="78">
        <v>2</v>
      </c>
      <c r="D93" s="116">
        <v>0.003955703682291265</v>
      </c>
      <c r="E93" s="116">
        <v>1.0308139474142195</v>
      </c>
      <c r="F93" s="78" t="s">
        <v>1138</v>
      </c>
      <c r="G93" s="78" t="b">
        <v>0</v>
      </c>
      <c r="H93" s="78" t="b">
        <v>0</v>
      </c>
      <c r="I93" s="78" t="b">
        <v>0</v>
      </c>
      <c r="J93" s="78" t="b">
        <v>0</v>
      </c>
      <c r="K93" s="78" t="b">
        <v>0</v>
      </c>
      <c r="L93" s="78" t="b">
        <v>0</v>
      </c>
    </row>
    <row r="94" spans="1:12" ht="15">
      <c r="A94" s="86" t="s">
        <v>1073</v>
      </c>
      <c r="B94" s="86" t="s">
        <v>1074</v>
      </c>
      <c r="C94" s="78">
        <v>2</v>
      </c>
      <c r="D94" s="116">
        <v>0.003955703682291265</v>
      </c>
      <c r="E94" s="116">
        <v>2.5622928644564746</v>
      </c>
      <c r="F94" s="78" t="s">
        <v>1138</v>
      </c>
      <c r="G94" s="78" t="b">
        <v>0</v>
      </c>
      <c r="H94" s="78" t="b">
        <v>0</v>
      </c>
      <c r="I94" s="78" t="b">
        <v>0</v>
      </c>
      <c r="J94" s="78" t="b">
        <v>0</v>
      </c>
      <c r="K94" s="78" t="b">
        <v>0</v>
      </c>
      <c r="L94" s="78" t="b">
        <v>0</v>
      </c>
    </row>
    <row r="95" spans="1:12" ht="15">
      <c r="A95" s="86" t="s">
        <v>1074</v>
      </c>
      <c r="B95" s="86" t="s">
        <v>1075</v>
      </c>
      <c r="C95" s="78">
        <v>2</v>
      </c>
      <c r="D95" s="116">
        <v>0.003955703682291265</v>
      </c>
      <c r="E95" s="116">
        <v>2.5622928644564746</v>
      </c>
      <c r="F95" s="78" t="s">
        <v>1138</v>
      </c>
      <c r="G95" s="78" t="b">
        <v>0</v>
      </c>
      <c r="H95" s="78" t="b">
        <v>0</v>
      </c>
      <c r="I95" s="78" t="b">
        <v>0</v>
      </c>
      <c r="J95" s="78" t="b">
        <v>0</v>
      </c>
      <c r="K95" s="78" t="b">
        <v>0</v>
      </c>
      <c r="L95" s="78" t="b">
        <v>0</v>
      </c>
    </row>
    <row r="96" spans="1:12" ht="15">
      <c r="A96" s="86" t="s">
        <v>1075</v>
      </c>
      <c r="B96" s="86" t="s">
        <v>1076</v>
      </c>
      <c r="C96" s="78">
        <v>2</v>
      </c>
      <c r="D96" s="116">
        <v>0.003955703682291265</v>
      </c>
      <c r="E96" s="116">
        <v>2.5622928644564746</v>
      </c>
      <c r="F96" s="78" t="s">
        <v>1138</v>
      </c>
      <c r="G96" s="78" t="b">
        <v>0</v>
      </c>
      <c r="H96" s="78" t="b">
        <v>0</v>
      </c>
      <c r="I96" s="78" t="b">
        <v>0</v>
      </c>
      <c r="J96" s="78" t="b">
        <v>0</v>
      </c>
      <c r="K96" s="78" t="b">
        <v>0</v>
      </c>
      <c r="L96" s="78" t="b">
        <v>0</v>
      </c>
    </row>
    <row r="97" spans="1:12" ht="15">
      <c r="A97" s="86" t="s">
        <v>1076</v>
      </c>
      <c r="B97" s="86" t="s">
        <v>1023</v>
      </c>
      <c r="C97" s="78">
        <v>2</v>
      </c>
      <c r="D97" s="116">
        <v>0.003955703682291265</v>
      </c>
      <c r="E97" s="116">
        <v>2.2612628687924934</v>
      </c>
      <c r="F97" s="78" t="s">
        <v>1138</v>
      </c>
      <c r="G97" s="78" t="b">
        <v>0</v>
      </c>
      <c r="H97" s="78" t="b">
        <v>0</v>
      </c>
      <c r="I97" s="78" t="b">
        <v>0</v>
      </c>
      <c r="J97" s="78" t="b">
        <v>0</v>
      </c>
      <c r="K97" s="78" t="b">
        <v>0</v>
      </c>
      <c r="L97" s="78" t="b">
        <v>0</v>
      </c>
    </row>
    <row r="98" spans="1:12" ht="15">
      <c r="A98" s="86" t="s">
        <v>1023</v>
      </c>
      <c r="B98" s="86" t="s">
        <v>1042</v>
      </c>
      <c r="C98" s="78">
        <v>2</v>
      </c>
      <c r="D98" s="116">
        <v>0.003955703682291265</v>
      </c>
      <c r="E98" s="116">
        <v>2.0851716097368125</v>
      </c>
      <c r="F98" s="78" t="s">
        <v>1138</v>
      </c>
      <c r="G98" s="78" t="b">
        <v>0</v>
      </c>
      <c r="H98" s="78" t="b">
        <v>0</v>
      </c>
      <c r="I98" s="78" t="b">
        <v>0</v>
      </c>
      <c r="J98" s="78" t="b">
        <v>0</v>
      </c>
      <c r="K98" s="78" t="b">
        <v>0</v>
      </c>
      <c r="L98" s="78" t="b">
        <v>0</v>
      </c>
    </row>
    <row r="99" spans="1:12" ht="15">
      <c r="A99" s="86" t="s">
        <v>1042</v>
      </c>
      <c r="B99" s="86" t="s">
        <v>1077</v>
      </c>
      <c r="C99" s="78">
        <v>2</v>
      </c>
      <c r="D99" s="116">
        <v>0.003955703682291265</v>
      </c>
      <c r="E99" s="116">
        <v>2.3862016054007933</v>
      </c>
      <c r="F99" s="78" t="s">
        <v>1138</v>
      </c>
      <c r="G99" s="78" t="b">
        <v>0</v>
      </c>
      <c r="H99" s="78" t="b">
        <v>0</v>
      </c>
      <c r="I99" s="78" t="b">
        <v>0</v>
      </c>
      <c r="J99" s="78" t="b">
        <v>0</v>
      </c>
      <c r="K99" s="78" t="b">
        <v>0</v>
      </c>
      <c r="L99" s="78" t="b">
        <v>0</v>
      </c>
    </row>
    <row r="100" spans="1:12" ht="15">
      <c r="A100" s="86" t="s">
        <v>1019</v>
      </c>
      <c r="B100" s="86" t="s">
        <v>879</v>
      </c>
      <c r="C100" s="78">
        <v>2</v>
      </c>
      <c r="D100" s="116">
        <v>0.003955703682291265</v>
      </c>
      <c r="E100" s="116">
        <v>1.4653828514484184</v>
      </c>
      <c r="F100" s="78" t="s">
        <v>1138</v>
      </c>
      <c r="G100" s="78" t="b">
        <v>0</v>
      </c>
      <c r="H100" s="78" t="b">
        <v>0</v>
      </c>
      <c r="I100" s="78" t="b">
        <v>0</v>
      </c>
      <c r="J100" s="78" t="b">
        <v>0</v>
      </c>
      <c r="K100" s="78" t="b">
        <v>0</v>
      </c>
      <c r="L100" s="78" t="b">
        <v>0</v>
      </c>
    </row>
    <row r="101" spans="1:12" ht="15">
      <c r="A101" s="86" t="s">
        <v>1025</v>
      </c>
      <c r="B101" s="86" t="s">
        <v>1078</v>
      </c>
      <c r="C101" s="78">
        <v>2</v>
      </c>
      <c r="D101" s="116">
        <v>0.003955703682291265</v>
      </c>
      <c r="E101" s="116">
        <v>2.2612628687924934</v>
      </c>
      <c r="F101" s="78" t="s">
        <v>1138</v>
      </c>
      <c r="G101" s="78" t="b">
        <v>0</v>
      </c>
      <c r="H101" s="78" t="b">
        <v>0</v>
      </c>
      <c r="I101" s="78" t="b">
        <v>0</v>
      </c>
      <c r="J101" s="78" t="b">
        <v>0</v>
      </c>
      <c r="K101" s="78" t="b">
        <v>0</v>
      </c>
      <c r="L101" s="78" t="b">
        <v>0</v>
      </c>
    </row>
    <row r="102" spans="1:12" ht="15">
      <c r="A102" s="86" t="s">
        <v>1078</v>
      </c>
      <c r="B102" s="86" t="s">
        <v>1079</v>
      </c>
      <c r="C102" s="78">
        <v>2</v>
      </c>
      <c r="D102" s="116">
        <v>0.003955703682291265</v>
      </c>
      <c r="E102" s="116">
        <v>2.5622928644564746</v>
      </c>
      <c r="F102" s="78" t="s">
        <v>1138</v>
      </c>
      <c r="G102" s="78" t="b">
        <v>0</v>
      </c>
      <c r="H102" s="78" t="b">
        <v>0</v>
      </c>
      <c r="I102" s="78" t="b">
        <v>0</v>
      </c>
      <c r="J102" s="78" t="b">
        <v>0</v>
      </c>
      <c r="K102" s="78" t="b">
        <v>0</v>
      </c>
      <c r="L102" s="78" t="b">
        <v>0</v>
      </c>
    </row>
    <row r="103" spans="1:12" ht="15">
      <c r="A103" s="86" t="s">
        <v>1079</v>
      </c>
      <c r="B103" s="86" t="s">
        <v>1080</v>
      </c>
      <c r="C103" s="78">
        <v>2</v>
      </c>
      <c r="D103" s="116">
        <v>0.003955703682291265</v>
      </c>
      <c r="E103" s="116">
        <v>2.5622928644564746</v>
      </c>
      <c r="F103" s="78" t="s">
        <v>1138</v>
      </c>
      <c r="G103" s="78" t="b">
        <v>0</v>
      </c>
      <c r="H103" s="78" t="b">
        <v>0</v>
      </c>
      <c r="I103" s="78" t="b">
        <v>0</v>
      </c>
      <c r="J103" s="78" t="b">
        <v>0</v>
      </c>
      <c r="K103" s="78" t="b">
        <v>0</v>
      </c>
      <c r="L103" s="78" t="b">
        <v>0</v>
      </c>
    </row>
    <row r="104" spans="1:12" ht="15">
      <c r="A104" s="86" t="s">
        <v>872</v>
      </c>
      <c r="B104" s="86" t="s">
        <v>1081</v>
      </c>
      <c r="C104" s="78">
        <v>2</v>
      </c>
      <c r="D104" s="116">
        <v>0.003955703682291265</v>
      </c>
      <c r="E104" s="116">
        <v>1.0308139474142195</v>
      </c>
      <c r="F104" s="78" t="s">
        <v>1138</v>
      </c>
      <c r="G104" s="78" t="b">
        <v>0</v>
      </c>
      <c r="H104" s="78" t="b">
        <v>0</v>
      </c>
      <c r="I104" s="78" t="b">
        <v>0</v>
      </c>
      <c r="J104" s="78" t="b">
        <v>0</v>
      </c>
      <c r="K104" s="78" t="b">
        <v>0</v>
      </c>
      <c r="L104" s="78" t="b">
        <v>0</v>
      </c>
    </row>
    <row r="105" spans="1:12" ht="15">
      <c r="A105" s="86" t="s">
        <v>1081</v>
      </c>
      <c r="B105" s="86" t="s">
        <v>1082</v>
      </c>
      <c r="C105" s="78">
        <v>2</v>
      </c>
      <c r="D105" s="116">
        <v>0.003955703682291265</v>
      </c>
      <c r="E105" s="116">
        <v>2.5622928644564746</v>
      </c>
      <c r="F105" s="78" t="s">
        <v>1138</v>
      </c>
      <c r="G105" s="78" t="b">
        <v>0</v>
      </c>
      <c r="H105" s="78" t="b">
        <v>0</v>
      </c>
      <c r="I105" s="78" t="b">
        <v>0</v>
      </c>
      <c r="J105" s="78" t="b">
        <v>0</v>
      </c>
      <c r="K105" s="78" t="b">
        <v>0</v>
      </c>
      <c r="L105" s="78" t="b">
        <v>0</v>
      </c>
    </row>
    <row r="106" spans="1:12" ht="15">
      <c r="A106" s="86" t="s">
        <v>1082</v>
      </c>
      <c r="B106" s="86" t="s">
        <v>1083</v>
      </c>
      <c r="C106" s="78">
        <v>2</v>
      </c>
      <c r="D106" s="116">
        <v>0.003955703682291265</v>
      </c>
      <c r="E106" s="116">
        <v>2.5622928644564746</v>
      </c>
      <c r="F106" s="78" t="s">
        <v>1138</v>
      </c>
      <c r="G106" s="78" t="b">
        <v>0</v>
      </c>
      <c r="H106" s="78" t="b">
        <v>0</v>
      </c>
      <c r="I106" s="78" t="b">
        <v>0</v>
      </c>
      <c r="J106" s="78" t="b">
        <v>0</v>
      </c>
      <c r="K106" s="78" t="b">
        <v>0</v>
      </c>
      <c r="L106" s="78" t="b">
        <v>0</v>
      </c>
    </row>
    <row r="107" spans="1:12" ht="15">
      <c r="A107" s="86" t="s">
        <v>1083</v>
      </c>
      <c r="B107" s="86" t="s">
        <v>1084</v>
      </c>
      <c r="C107" s="78">
        <v>2</v>
      </c>
      <c r="D107" s="116">
        <v>0.003955703682291265</v>
      </c>
      <c r="E107" s="116">
        <v>2.5622928644564746</v>
      </c>
      <c r="F107" s="78" t="s">
        <v>1138</v>
      </c>
      <c r="G107" s="78" t="b">
        <v>0</v>
      </c>
      <c r="H107" s="78" t="b">
        <v>0</v>
      </c>
      <c r="I107" s="78" t="b">
        <v>0</v>
      </c>
      <c r="J107" s="78" t="b">
        <v>0</v>
      </c>
      <c r="K107" s="78" t="b">
        <v>0</v>
      </c>
      <c r="L107" s="78" t="b">
        <v>0</v>
      </c>
    </row>
    <row r="108" spans="1:12" ht="15">
      <c r="A108" s="86" t="s">
        <v>1084</v>
      </c>
      <c r="B108" s="86" t="s">
        <v>1085</v>
      </c>
      <c r="C108" s="78">
        <v>2</v>
      </c>
      <c r="D108" s="116">
        <v>0.003955703682291265</v>
      </c>
      <c r="E108" s="116">
        <v>2.5622928644564746</v>
      </c>
      <c r="F108" s="78" t="s">
        <v>1138</v>
      </c>
      <c r="G108" s="78" t="b">
        <v>0</v>
      </c>
      <c r="H108" s="78" t="b">
        <v>0</v>
      </c>
      <c r="I108" s="78" t="b">
        <v>0</v>
      </c>
      <c r="J108" s="78" t="b">
        <v>0</v>
      </c>
      <c r="K108" s="78" t="b">
        <v>0</v>
      </c>
      <c r="L108" s="78" t="b">
        <v>0</v>
      </c>
    </row>
    <row r="109" spans="1:12" ht="15">
      <c r="A109" s="86" t="s">
        <v>1085</v>
      </c>
      <c r="B109" s="86" t="s">
        <v>1043</v>
      </c>
      <c r="C109" s="78">
        <v>2</v>
      </c>
      <c r="D109" s="116">
        <v>0.003955703682291265</v>
      </c>
      <c r="E109" s="116">
        <v>2.3862016054007933</v>
      </c>
      <c r="F109" s="78" t="s">
        <v>1138</v>
      </c>
      <c r="G109" s="78" t="b">
        <v>0</v>
      </c>
      <c r="H109" s="78" t="b">
        <v>0</v>
      </c>
      <c r="I109" s="78" t="b">
        <v>0</v>
      </c>
      <c r="J109" s="78" t="b">
        <v>0</v>
      </c>
      <c r="K109" s="78" t="b">
        <v>0</v>
      </c>
      <c r="L109" s="78" t="b">
        <v>0</v>
      </c>
    </row>
    <row r="110" spans="1:12" ht="15">
      <c r="A110" s="86" t="s">
        <v>1043</v>
      </c>
      <c r="B110" s="86" t="s">
        <v>874</v>
      </c>
      <c r="C110" s="78">
        <v>2</v>
      </c>
      <c r="D110" s="116">
        <v>0.003955703682291265</v>
      </c>
      <c r="E110" s="116">
        <v>1.2400735697225556</v>
      </c>
      <c r="F110" s="78" t="s">
        <v>1138</v>
      </c>
      <c r="G110" s="78" t="b">
        <v>0</v>
      </c>
      <c r="H110" s="78" t="b">
        <v>0</v>
      </c>
      <c r="I110" s="78" t="b">
        <v>0</v>
      </c>
      <c r="J110" s="78" t="b">
        <v>0</v>
      </c>
      <c r="K110" s="78" t="b">
        <v>0</v>
      </c>
      <c r="L110" s="78" t="b">
        <v>0</v>
      </c>
    </row>
    <row r="111" spans="1:12" ht="15">
      <c r="A111" s="86" t="s">
        <v>874</v>
      </c>
      <c r="B111" s="86" t="s">
        <v>1086</v>
      </c>
      <c r="C111" s="78">
        <v>2</v>
      </c>
      <c r="D111" s="116">
        <v>0.003955703682291265</v>
      </c>
      <c r="E111" s="116">
        <v>1.4319590959614685</v>
      </c>
      <c r="F111" s="78" t="s">
        <v>1138</v>
      </c>
      <c r="G111" s="78" t="b">
        <v>0</v>
      </c>
      <c r="H111" s="78" t="b">
        <v>0</v>
      </c>
      <c r="I111" s="78" t="b">
        <v>0</v>
      </c>
      <c r="J111" s="78" t="b">
        <v>0</v>
      </c>
      <c r="K111" s="78" t="b">
        <v>0</v>
      </c>
      <c r="L111" s="78" t="b">
        <v>0</v>
      </c>
    </row>
    <row r="112" spans="1:12" ht="15">
      <c r="A112" s="86" t="s">
        <v>1087</v>
      </c>
      <c r="B112" s="86" t="s">
        <v>1088</v>
      </c>
      <c r="C112" s="78">
        <v>2</v>
      </c>
      <c r="D112" s="116">
        <v>0.003955703682291265</v>
      </c>
      <c r="E112" s="116">
        <v>2.5622928644564746</v>
      </c>
      <c r="F112" s="78" t="s">
        <v>1138</v>
      </c>
      <c r="G112" s="78" t="b">
        <v>0</v>
      </c>
      <c r="H112" s="78" t="b">
        <v>0</v>
      </c>
      <c r="I112" s="78" t="b">
        <v>0</v>
      </c>
      <c r="J112" s="78" t="b">
        <v>0</v>
      </c>
      <c r="K112" s="78" t="b">
        <v>0</v>
      </c>
      <c r="L112" s="78" t="b">
        <v>0</v>
      </c>
    </row>
    <row r="113" spans="1:12" ht="15">
      <c r="A113" s="86" t="s">
        <v>1088</v>
      </c>
      <c r="B113" s="86" t="s">
        <v>1089</v>
      </c>
      <c r="C113" s="78">
        <v>2</v>
      </c>
      <c r="D113" s="116">
        <v>0.003955703682291265</v>
      </c>
      <c r="E113" s="116">
        <v>2.5622928644564746</v>
      </c>
      <c r="F113" s="78" t="s">
        <v>1138</v>
      </c>
      <c r="G113" s="78" t="b">
        <v>0</v>
      </c>
      <c r="H113" s="78" t="b">
        <v>0</v>
      </c>
      <c r="I113" s="78" t="b">
        <v>0</v>
      </c>
      <c r="J113" s="78" t="b">
        <v>0</v>
      </c>
      <c r="K113" s="78" t="b">
        <v>0</v>
      </c>
      <c r="L113" s="78" t="b">
        <v>0</v>
      </c>
    </row>
    <row r="114" spans="1:12" ht="15">
      <c r="A114" s="86" t="s">
        <v>1089</v>
      </c>
      <c r="B114" s="86" t="s">
        <v>1004</v>
      </c>
      <c r="C114" s="78">
        <v>2</v>
      </c>
      <c r="D114" s="116">
        <v>0.003955703682291265</v>
      </c>
      <c r="E114" s="116">
        <v>1.9602328731285124</v>
      </c>
      <c r="F114" s="78" t="s">
        <v>1138</v>
      </c>
      <c r="G114" s="78" t="b">
        <v>0</v>
      </c>
      <c r="H114" s="78" t="b">
        <v>0</v>
      </c>
      <c r="I114" s="78" t="b">
        <v>0</v>
      </c>
      <c r="J114" s="78" t="b">
        <v>0</v>
      </c>
      <c r="K114" s="78" t="b">
        <v>0</v>
      </c>
      <c r="L114" s="78" t="b">
        <v>0</v>
      </c>
    </row>
    <row r="115" spans="1:12" ht="15">
      <c r="A115" s="86" t="s">
        <v>1004</v>
      </c>
      <c r="B115" s="86" t="s">
        <v>873</v>
      </c>
      <c r="C115" s="78">
        <v>2</v>
      </c>
      <c r="D115" s="116">
        <v>0.003955703682291265</v>
      </c>
      <c r="E115" s="116">
        <v>1.2612628687924936</v>
      </c>
      <c r="F115" s="78" t="s">
        <v>1138</v>
      </c>
      <c r="G115" s="78" t="b">
        <v>0</v>
      </c>
      <c r="H115" s="78" t="b">
        <v>0</v>
      </c>
      <c r="I115" s="78" t="b">
        <v>0</v>
      </c>
      <c r="J115" s="78" t="b">
        <v>0</v>
      </c>
      <c r="K115" s="78" t="b">
        <v>0</v>
      </c>
      <c r="L115" s="78" t="b">
        <v>0</v>
      </c>
    </row>
    <row r="116" spans="1:12" ht="15">
      <c r="A116" s="86" t="s">
        <v>872</v>
      </c>
      <c r="B116" s="86" t="s">
        <v>874</v>
      </c>
      <c r="C116" s="78">
        <v>2</v>
      </c>
      <c r="D116" s="116">
        <v>0.003955703682291265</v>
      </c>
      <c r="E116" s="116">
        <v>-0.11531408826401848</v>
      </c>
      <c r="F116" s="78" t="s">
        <v>1138</v>
      </c>
      <c r="G116" s="78" t="b">
        <v>0</v>
      </c>
      <c r="H116" s="78" t="b">
        <v>0</v>
      </c>
      <c r="I116" s="78" t="b">
        <v>0</v>
      </c>
      <c r="J116" s="78" t="b">
        <v>0</v>
      </c>
      <c r="K116" s="78" t="b">
        <v>0</v>
      </c>
      <c r="L116" s="78" t="b">
        <v>0</v>
      </c>
    </row>
    <row r="117" spans="1:12" ht="15">
      <c r="A117" s="86" t="s">
        <v>874</v>
      </c>
      <c r="B117" s="86" t="s">
        <v>1026</v>
      </c>
      <c r="C117" s="78">
        <v>2</v>
      </c>
      <c r="D117" s="116">
        <v>0.003955703682291265</v>
      </c>
      <c r="E117" s="116">
        <v>1.1309291002974873</v>
      </c>
      <c r="F117" s="78" t="s">
        <v>1138</v>
      </c>
      <c r="G117" s="78" t="b">
        <v>0</v>
      </c>
      <c r="H117" s="78" t="b">
        <v>0</v>
      </c>
      <c r="I117" s="78" t="b">
        <v>0</v>
      </c>
      <c r="J117" s="78" t="b">
        <v>0</v>
      </c>
      <c r="K117" s="78" t="b">
        <v>0</v>
      </c>
      <c r="L117" s="78" t="b">
        <v>0</v>
      </c>
    </row>
    <row r="118" spans="1:12" ht="15">
      <c r="A118" s="86" t="s">
        <v>1022</v>
      </c>
      <c r="B118" s="86" t="s">
        <v>1090</v>
      </c>
      <c r="C118" s="78">
        <v>2</v>
      </c>
      <c r="D118" s="116">
        <v>0.003955703682291265</v>
      </c>
      <c r="E118" s="116">
        <v>2.5622928644564746</v>
      </c>
      <c r="F118" s="78" t="s">
        <v>1138</v>
      </c>
      <c r="G118" s="78" t="b">
        <v>0</v>
      </c>
      <c r="H118" s="78" t="b">
        <v>0</v>
      </c>
      <c r="I118" s="78" t="b">
        <v>0</v>
      </c>
      <c r="J118" s="78" t="b">
        <v>0</v>
      </c>
      <c r="K118" s="78" t="b">
        <v>0</v>
      </c>
      <c r="L118" s="78" t="b">
        <v>0</v>
      </c>
    </row>
    <row r="119" spans="1:12" ht="15">
      <c r="A119" s="86" t="s">
        <v>1090</v>
      </c>
      <c r="B119" s="86" t="s">
        <v>1091</v>
      </c>
      <c r="C119" s="78">
        <v>2</v>
      </c>
      <c r="D119" s="116">
        <v>0.003955703682291265</v>
      </c>
      <c r="E119" s="116">
        <v>2.5622928644564746</v>
      </c>
      <c r="F119" s="78" t="s">
        <v>1138</v>
      </c>
      <c r="G119" s="78" t="b">
        <v>0</v>
      </c>
      <c r="H119" s="78" t="b">
        <v>0</v>
      </c>
      <c r="I119" s="78" t="b">
        <v>0</v>
      </c>
      <c r="J119" s="78" t="b">
        <v>0</v>
      </c>
      <c r="K119" s="78" t="b">
        <v>0</v>
      </c>
      <c r="L119" s="78" t="b">
        <v>0</v>
      </c>
    </row>
    <row r="120" spans="1:12" ht="15">
      <c r="A120" s="86" t="s">
        <v>1027</v>
      </c>
      <c r="B120" s="86" t="s">
        <v>879</v>
      </c>
      <c r="C120" s="78">
        <v>2</v>
      </c>
      <c r="D120" s="116">
        <v>0.003955703682291265</v>
      </c>
      <c r="E120" s="116">
        <v>1.5622928644564746</v>
      </c>
      <c r="F120" s="78" t="s">
        <v>1138</v>
      </c>
      <c r="G120" s="78" t="b">
        <v>0</v>
      </c>
      <c r="H120" s="78" t="b">
        <v>0</v>
      </c>
      <c r="I120" s="78" t="b">
        <v>0</v>
      </c>
      <c r="J120" s="78" t="b">
        <v>0</v>
      </c>
      <c r="K120" s="78" t="b">
        <v>0</v>
      </c>
      <c r="L120" s="78" t="b">
        <v>0</v>
      </c>
    </row>
    <row r="121" spans="1:12" ht="15">
      <c r="A121" s="86" t="s">
        <v>879</v>
      </c>
      <c r="B121" s="86" t="s">
        <v>1009</v>
      </c>
      <c r="C121" s="78">
        <v>2</v>
      </c>
      <c r="D121" s="116">
        <v>0.003955703682291265</v>
      </c>
      <c r="E121" s="116">
        <v>1.3192548157701802</v>
      </c>
      <c r="F121" s="78" t="s">
        <v>1138</v>
      </c>
      <c r="G121" s="78" t="b">
        <v>0</v>
      </c>
      <c r="H121" s="78" t="b">
        <v>0</v>
      </c>
      <c r="I121" s="78" t="b">
        <v>0</v>
      </c>
      <c r="J121" s="78" t="b">
        <v>0</v>
      </c>
      <c r="K121" s="78" t="b">
        <v>0</v>
      </c>
      <c r="L121" s="78" t="b">
        <v>0</v>
      </c>
    </row>
    <row r="122" spans="1:12" ht="15">
      <c r="A122" s="86" t="s">
        <v>881</v>
      </c>
      <c r="B122" s="86" t="s">
        <v>874</v>
      </c>
      <c r="C122" s="78">
        <v>2</v>
      </c>
      <c r="D122" s="116">
        <v>0.003955703682291265</v>
      </c>
      <c r="E122" s="116">
        <v>0.762952315002893</v>
      </c>
      <c r="F122" s="78" t="s">
        <v>1138</v>
      </c>
      <c r="G122" s="78" t="b">
        <v>0</v>
      </c>
      <c r="H122" s="78" t="b">
        <v>0</v>
      </c>
      <c r="I122" s="78" t="b">
        <v>0</v>
      </c>
      <c r="J122" s="78" t="b">
        <v>0</v>
      </c>
      <c r="K122" s="78" t="b">
        <v>0</v>
      </c>
      <c r="L122" s="78" t="b">
        <v>0</v>
      </c>
    </row>
    <row r="123" spans="1:12" ht="15">
      <c r="A123" s="86" t="s">
        <v>874</v>
      </c>
      <c r="B123" s="86" t="s">
        <v>1092</v>
      </c>
      <c r="C123" s="78">
        <v>2</v>
      </c>
      <c r="D123" s="116">
        <v>0.003955703682291265</v>
      </c>
      <c r="E123" s="116">
        <v>1.4319590959614685</v>
      </c>
      <c r="F123" s="78" t="s">
        <v>1138</v>
      </c>
      <c r="G123" s="78" t="b">
        <v>0</v>
      </c>
      <c r="H123" s="78" t="b">
        <v>0</v>
      </c>
      <c r="I123" s="78" t="b">
        <v>0</v>
      </c>
      <c r="J123" s="78" t="b">
        <v>0</v>
      </c>
      <c r="K123" s="78" t="b">
        <v>0</v>
      </c>
      <c r="L123" s="78" t="b">
        <v>0</v>
      </c>
    </row>
    <row r="124" spans="1:12" ht="15">
      <c r="A124" s="86" t="s">
        <v>1093</v>
      </c>
      <c r="B124" s="86" t="s">
        <v>873</v>
      </c>
      <c r="C124" s="78">
        <v>2</v>
      </c>
      <c r="D124" s="116">
        <v>0.003955703682291265</v>
      </c>
      <c r="E124" s="116">
        <v>1.863322860120456</v>
      </c>
      <c r="F124" s="78" t="s">
        <v>1138</v>
      </c>
      <c r="G124" s="78" t="b">
        <v>0</v>
      </c>
      <c r="H124" s="78" t="b">
        <v>0</v>
      </c>
      <c r="I124" s="78" t="b">
        <v>0</v>
      </c>
      <c r="J124" s="78" t="b">
        <v>0</v>
      </c>
      <c r="K124" s="78" t="b">
        <v>0</v>
      </c>
      <c r="L124" s="78" t="b">
        <v>0</v>
      </c>
    </row>
    <row r="125" spans="1:12" ht="15">
      <c r="A125" s="86" t="s">
        <v>1015</v>
      </c>
      <c r="B125" s="86" t="s">
        <v>1094</v>
      </c>
      <c r="C125" s="78">
        <v>2</v>
      </c>
      <c r="D125" s="116">
        <v>0.003955703682291265</v>
      </c>
      <c r="E125" s="116">
        <v>2.5622928644564746</v>
      </c>
      <c r="F125" s="78" t="s">
        <v>1138</v>
      </c>
      <c r="G125" s="78" t="b">
        <v>0</v>
      </c>
      <c r="H125" s="78" t="b">
        <v>0</v>
      </c>
      <c r="I125" s="78" t="b">
        <v>0</v>
      </c>
      <c r="J125" s="78" t="b">
        <v>0</v>
      </c>
      <c r="K125" s="78" t="b">
        <v>0</v>
      </c>
      <c r="L125" s="78" t="b">
        <v>0</v>
      </c>
    </row>
    <row r="126" spans="1:12" ht="15">
      <c r="A126" s="86" t="s">
        <v>1094</v>
      </c>
      <c r="B126" s="86" t="s">
        <v>1039</v>
      </c>
      <c r="C126" s="78">
        <v>2</v>
      </c>
      <c r="D126" s="116">
        <v>0.003955703682291265</v>
      </c>
      <c r="E126" s="116">
        <v>2.2612628687924934</v>
      </c>
      <c r="F126" s="78" t="s">
        <v>1138</v>
      </c>
      <c r="G126" s="78" t="b">
        <v>0</v>
      </c>
      <c r="H126" s="78" t="b">
        <v>0</v>
      </c>
      <c r="I126" s="78" t="b">
        <v>0</v>
      </c>
      <c r="J126" s="78" t="b">
        <v>0</v>
      </c>
      <c r="K126" s="78" t="b">
        <v>0</v>
      </c>
      <c r="L126" s="78" t="b">
        <v>0</v>
      </c>
    </row>
    <row r="127" spans="1:12" ht="15">
      <c r="A127" s="86" t="s">
        <v>1039</v>
      </c>
      <c r="B127" s="86" t="s">
        <v>1095</v>
      </c>
      <c r="C127" s="78">
        <v>2</v>
      </c>
      <c r="D127" s="116">
        <v>0.003955703682291265</v>
      </c>
      <c r="E127" s="116">
        <v>2.2612628687924934</v>
      </c>
      <c r="F127" s="78" t="s">
        <v>1138</v>
      </c>
      <c r="G127" s="78" t="b">
        <v>0</v>
      </c>
      <c r="H127" s="78" t="b">
        <v>0</v>
      </c>
      <c r="I127" s="78" t="b">
        <v>0</v>
      </c>
      <c r="J127" s="78" t="b">
        <v>0</v>
      </c>
      <c r="K127" s="78" t="b">
        <v>0</v>
      </c>
      <c r="L127" s="78" t="b">
        <v>0</v>
      </c>
    </row>
    <row r="128" spans="1:12" ht="15">
      <c r="A128" s="86" t="s">
        <v>1095</v>
      </c>
      <c r="B128" s="86" t="s">
        <v>1096</v>
      </c>
      <c r="C128" s="78">
        <v>2</v>
      </c>
      <c r="D128" s="116">
        <v>0.003955703682291265</v>
      </c>
      <c r="E128" s="116">
        <v>2.5622928644564746</v>
      </c>
      <c r="F128" s="78" t="s">
        <v>1138</v>
      </c>
      <c r="G128" s="78" t="b">
        <v>0</v>
      </c>
      <c r="H128" s="78" t="b">
        <v>0</v>
      </c>
      <c r="I128" s="78" t="b">
        <v>0</v>
      </c>
      <c r="J128" s="78" t="b">
        <v>0</v>
      </c>
      <c r="K128" s="78" t="b">
        <v>0</v>
      </c>
      <c r="L128" s="78" t="b">
        <v>0</v>
      </c>
    </row>
    <row r="129" spans="1:12" ht="15">
      <c r="A129" s="86" t="s">
        <v>1096</v>
      </c>
      <c r="B129" s="86" t="s">
        <v>1008</v>
      </c>
      <c r="C129" s="78">
        <v>2</v>
      </c>
      <c r="D129" s="116">
        <v>0.003955703682291265</v>
      </c>
      <c r="E129" s="116">
        <v>2.164352855784437</v>
      </c>
      <c r="F129" s="78" t="s">
        <v>1138</v>
      </c>
      <c r="G129" s="78" t="b">
        <v>0</v>
      </c>
      <c r="H129" s="78" t="b">
        <v>0</v>
      </c>
      <c r="I129" s="78" t="b">
        <v>0</v>
      </c>
      <c r="J129" s="78" t="b">
        <v>0</v>
      </c>
      <c r="K129" s="78" t="b">
        <v>0</v>
      </c>
      <c r="L129" s="78" t="b">
        <v>0</v>
      </c>
    </row>
    <row r="130" spans="1:12" ht="15">
      <c r="A130" s="86" t="s">
        <v>1008</v>
      </c>
      <c r="B130" s="86" t="s">
        <v>1097</v>
      </c>
      <c r="C130" s="78">
        <v>2</v>
      </c>
      <c r="D130" s="116">
        <v>0.003955703682291265</v>
      </c>
      <c r="E130" s="116">
        <v>2.018224820106199</v>
      </c>
      <c r="F130" s="78" t="s">
        <v>1138</v>
      </c>
      <c r="G130" s="78" t="b">
        <v>0</v>
      </c>
      <c r="H130" s="78" t="b">
        <v>0</v>
      </c>
      <c r="I130" s="78" t="b">
        <v>0</v>
      </c>
      <c r="J130" s="78" t="b">
        <v>0</v>
      </c>
      <c r="K130" s="78" t="b">
        <v>0</v>
      </c>
      <c r="L130" s="78" t="b">
        <v>0</v>
      </c>
    </row>
    <row r="131" spans="1:12" ht="15">
      <c r="A131" s="86" t="s">
        <v>1008</v>
      </c>
      <c r="B131" s="86" t="s">
        <v>1039</v>
      </c>
      <c r="C131" s="78">
        <v>2</v>
      </c>
      <c r="D131" s="116">
        <v>0.003955703682291265</v>
      </c>
      <c r="E131" s="116">
        <v>1.717194824442218</v>
      </c>
      <c r="F131" s="78" t="s">
        <v>1138</v>
      </c>
      <c r="G131" s="78" t="b">
        <v>0</v>
      </c>
      <c r="H131" s="78" t="b">
        <v>0</v>
      </c>
      <c r="I131" s="78" t="b">
        <v>0</v>
      </c>
      <c r="J131" s="78" t="b">
        <v>0</v>
      </c>
      <c r="K131" s="78" t="b">
        <v>0</v>
      </c>
      <c r="L131" s="78" t="b">
        <v>0</v>
      </c>
    </row>
    <row r="132" spans="1:12" ht="15">
      <c r="A132" s="86" t="s">
        <v>1039</v>
      </c>
      <c r="B132" s="86" t="s">
        <v>1098</v>
      </c>
      <c r="C132" s="78">
        <v>2</v>
      </c>
      <c r="D132" s="116">
        <v>0.003955703682291265</v>
      </c>
      <c r="E132" s="116">
        <v>2.2612628687924934</v>
      </c>
      <c r="F132" s="78" t="s">
        <v>1138</v>
      </c>
      <c r="G132" s="78" t="b">
        <v>0</v>
      </c>
      <c r="H132" s="78" t="b">
        <v>0</v>
      </c>
      <c r="I132" s="78" t="b">
        <v>0</v>
      </c>
      <c r="J132" s="78" t="b">
        <v>0</v>
      </c>
      <c r="K132" s="78" t="b">
        <v>0</v>
      </c>
      <c r="L132" s="78" t="b">
        <v>0</v>
      </c>
    </row>
    <row r="133" spans="1:12" ht="15">
      <c r="A133" s="86" t="s">
        <v>1098</v>
      </c>
      <c r="B133" s="86" t="s">
        <v>1099</v>
      </c>
      <c r="C133" s="78">
        <v>2</v>
      </c>
      <c r="D133" s="116">
        <v>0.003955703682291265</v>
      </c>
      <c r="E133" s="116">
        <v>2.5622928644564746</v>
      </c>
      <c r="F133" s="78" t="s">
        <v>1138</v>
      </c>
      <c r="G133" s="78" t="b">
        <v>0</v>
      </c>
      <c r="H133" s="78" t="b">
        <v>0</v>
      </c>
      <c r="I133" s="78" t="b">
        <v>0</v>
      </c>
      <c r="J133" s="78" t="b">
        <v>0</v>
      </c>
      <c r="K133" s="78" t="b">
        <v>0</v>
      </c>
      <c r="L133" s="78" t="b">
        <v>0</v>
      </c>
    </row>
    <row r="134" spans="1:12" ht="15">
      <c r="A134" s="86" t="s">
        <v>1099</v>
      </c>
      <c r="B134" s="86" t="s">
        <v>1100</v>
      </c>
      <c r="C134" s="78">
        <v>2</v>
      </c>
      <c r="D134" s="116">
        <v>0.003955703682291265</v>
      </c>
      <c r="E134" s="116">
        <v>2.5622928644564746</v>
      </c>
      <c r="F134" s="78" t="s">
        <v>1138</v>
      </c>
      <c r="G134" s="78" t="b">
        <v>0</v>
      </c>
      <c r="H134" s="78" t="b">
        <v>0</v>
      </c>
      <c r="I134" s="78" t="b">
        <v>0</v>
      </c>
      <c r="J134" s="78" t="b">
        <v>0</v>
      </c>
      <c r="K134" s="78" t="b">
        <v>0</v>
      </c>
      <c r="L134" s="78" t="b">
        <v>0</v>
      </c>
    </row>
    <row r="135" spans="1:12" ht="15">
      <c r="A135" s="86" t="s">
        <v>1100</v>
      </c>
      <c r="B135" s="86" t="s">
        <v>873</v>
      </c>
      <c r="C135" s="78">
        <v>2</v>
      </c>
      <c r="D135" s="116">
        <v>0.003955703682291265</v>
      </c>
      <c r="E135" s="116">
        <v>1.863322860120456</v>
      </c>
      <c r="F135" s="78" t="s">
        <v>1138</v>
      </c>
      <c r="G135" s="78" t="b">
        <v>0</v>
      </c>
      <c r="H135" s="78" t="b">
        <v>0</v>
      </c>
      <c r="I135" s="78" t="b">
        <v>0</v>
      </c>
      <c r="J135" s="78" t="b">
        <v>0</v>
      </c>
      <c r="K135" s="78" t="b">
        <v>0</v>
      </c>
      <c r="L135" s="78" t="b">
        <v>0</v>
      </c>
    </row>
    <row r="136" spans="1:12" ht="15">
      <c r="A136" s="86" t="s">
        <v>873</v>
      </c>
      <c r="B136" s="86" t="s">
        <v>1101</v>
      </c>
      <c r="C136" s="78">
        <v>2</v>
      </c>
      <c r="D136" s="116">
        <v>0.003955703682291265</v>
      </c>
      <c r="E136" s="116">
        <v>1.077993025109689</v>
      </c>
      <c r="F136" s="78" t="s">
        <v>1138</v>
      </c>
      <c r="G136" s="78" t="b">
        <v>0</v>
      </c>
      <c r="H136" s="78" t="b">
        <v>0</v>
      </c>
      <c r="I136" s="78" t="b">
        <v>0</v>
      </c>
      <c r="J136" s="78" t="b">
        <v>0</v>
      </c>
      <c r="K136" s="78" t="b">
        <v>0</v>
      </c>
      <c r="L136" s="78" t="b">
        <v>0</v>
      </c>
    </row>
    <row r="137" spans="1:12" ht="15">
      <c r="A137" s="86" t="s">
        <v>1101</v>
      </c>
      <c r="B137" s="86" t="s">
        <v>1102</v>
      </c>
      <c r="C137" s="78">
        <v>2</v>
      </c>
      <c r="D137" s="116">
        <v>0.003955703682291265</v>
      </c>
      <c r="E137" s="116">
        <v>2.5622928644564746</v>
      </c>
      <c r="F137" s="78" t="s">
        <v>1138</v>
      </c>
      <c r="G137" s="78" t="b">
        <v>0</v>
      </c>
      <c r="H137" s="78" t="b">
        <v>0</v>
      </c>
      <c r="I137" s="78" t="b">
        <v>0</v>
      </c>
      <c r="J137" s="78" t="b">
        <v>0</v>
      </c>
      <c r="K137" s="78" t="b">
        <v>0</v>
      </c>
      <c r="L137" s="78" t="b">
        <v>0</v>
      </c>
    </row>
    <row r="138" spans="1:12" ht="15">
      <c r="A138" s="86" t="s">
        <v>1102</v>
      </c>
      <c r="B138" s="86" t="s">
        <v>1103</v>
      </c>
      <c r="C138" s="78">
        <v>2</v>
      </c>
      <c r="D138" s="116">
        <v>0.003955703682291265</v>
      </c>
      <c r="E138" s="116">
        <v>2.5622928644564746</v>
      </c>
      <c r="F138" s="78" t="s">
        <v>1138</v>
      </c>
      <c r="G138" s="78" t="b">
        <v>0</v>
      </c>
      <c r="H138" s="78" t="b">
        <v>0</v>
      </c>
      <c r="I138" s="78" t="b">
        <v>0</v>
      </c>
      <c r="J138" s="78" t="b">
        <v>0</v>
      </c>
      <c r="K138" s="78" t="b">
        <v>0</v>
      </c>
      <c r="L138" s="78" t="b">
        <v>0</v>
      </c>
    </row>
    <row r="139" spans="1:12" ht="15">
      <c r="A139" s="86" t="s">
        <v>1103</v>
      </c>
      <c r="B139" s="86" t="s">
        <v>1104</v>
      </c>
      <c r="C139" s="78">
        <v>2</v>
      </c>
      <c r="D139" s="116">
        <v>0.003955703682291265</v>
      </c>
      <c r="E139" s="116">
        <v>2.5622928644564746</v>
      </c>
      <c r="F139" s="78" t="s">
        <v>1138</v>
      </c>
      <c r="G139" s="78" t="b">
        <v>0</v>
      </c>
      <c r="H139" s="78" t="b">
        <v>0</v>
      </c>
      <c r="I139" s="78" t="b">
        <v>0</v>
      </c>
      <c r="J139" s="78" t="b">
        <v>0</v>
      </c>
      <c r="K139" s="78" t="b">
        <v>0</v>
      </c>
      <c r="L139" s="78" t="b">
        <v>0</v>
      </c>
    </row>
    <row r="140" spans="1:12" ht="15">
      <c r="A140" s="86" t="s">
        <v>1027</v>
      </c>
      <c r="B140" s="86" t="s">
        <v>1105</v>
      </c>
      <c r="C140" s="78">
        <v>2</v>
      </c>
      <c r="D140" s="116">
        <v>0.003955703682291265</v>
      </c>
      <c r="E140" s="116">
        <v>2.2612628687924934</v>
      </c>
      <c r="F140" s="78" t="s">
        <v>1138</v>
      </c>
      <c r="G140" s="78" t="b">
        <v>0</v>
      </c>
      <c r="H140" s="78" t="b">
        <v>0</v>
      </c>
      <c r="I140" s="78" t="b">
        <v>0</v>
      </c>
      <c r="J140" s="78" t="b">
        <v>0</v>
      </c>
      <c r="K140" s="78" t="b">
        <v>0</v>
      </c>
      <c r="L140" s="78" t="b">
        <v>0</v>
      </c>
    </row>
    <row r="141" spans="1:12" ht="15">
      <c r="A141" s="86" t="s">
        <v>1105</v>
      </c>
      <c r="B141" s="86" t="s">
        <v>879</v>
      </c>
      <c r="C141" s="78">
        <v>2</v>
      </c>
      <c r="D141" s="116">
        <v>0.003955703682291265</v>
      </c>
      <c r="E141" s="116">
        <v>1.863322860120456</v>
      </c>
      <c r="F141" s="78" t="s">
        <v>1138</v>
      </c>
      <c r="G141" s="78" t="b">
        <v>0</v>
      </c>
      <c r="H141" s="78" t="b">
        <v>0</v>
      </c>
      <c r="I141" s="78" t="b">
        <v>0</v>
      </c>
      <c r="J141" s="78" t="b">
        <v>0</v>
      </c>
      <c r="K141" s="78" t="b">
        <v>0</v>
      </c>
      <c r="L141" s="78" t="b">
        <v>0</v>
      </c>
    </row>
    <row r="142" spans="1:12" ht="15">
      <c r="A142" s="86" t="s">
        <v>1025</v>
      </c>
      <c r="B142" s="86" t="s">
        <v>880</v>
      </c>
      <c r="C142" s="78">
        <v>2</v>
      </c>
      <c r="D142" s="116">
        <v>0.003955703682291265</v>
      </c>
      <c r="E142" s="116">
        <v>1.5622928644564746</v>
      </c>
      <c r="F142" s="78" t="s">
        <v>1138</v>
      </c>
      <c r="G142" s="78" t="b">
        <v>0</v>
      </c>
      <c r="H142" s="78" t="b">
        <v>0</v>
      </c>
      <c r="I142" s="78" t="b">
        <v>0</v>
      </c>
      <c r="J142" s="78" t="b">
        <v>0</v>
      </c>
      <c r="K142" s="78" t="b">
        <v>0</v>
      </c>
      <c r="L142" s="78" t="b">
        <v>0</v>
      </c>
    </row>
    <row r="143" spans="1:12" ht="15">
      <c r="A143" s="86" t="s">
        <v>880</v>
      </c>
      <c r="B143" s="86" t="s">
        <v>1026</v>
      </c>
      <c r="C143" s="78">
        <v>2</v>
      </c>
      <c r="D143" s="116">
        <v>0.003955703682291265</v>
      </c>
      <c r="E143" s="116">
        <v>1.5622928644564746</v>
      </c>
      <c r="F143" s="78" t="s">
        <v>1138</v>
      </c>
      <c r="G143" s="78" t="b">
        <v>0</v>
      </c>
      <c r="H143" s="78" t="b">
        <v>0</v>
      </c>
      <c r="I143" s="78" t="b">
        <v>0</v>
      </c>
      <c r="J143" s="78" t="b">
        <v>0</v>
      </c>
      <c r="K143" s="78" t="b">
        <v>0</v>
      </c>
      <c r="L143" s="78" t="b">
        <v>0</v>
      </c>
    </row>
    <row r="144" spans="1:12" ht="15">
      <c r="A144" s="86" t="s">
        <v>1026</v>
      </c>
      <c r="B144" s="86" t="s">
        <v>1007</v>
      </c>
      <c r="C144" s="78">
        <v>2</v>
      </c>
      <c r="D144" s="116">
        <v>0.003955703682291265</v>
      </c>
      <c r="E144" s="116">
        <v>1.9602328731285124</v>
      </c>
      <c r="F144" s="78" t="s">
        <v>1138</v>
      </c>
      <c r="G144" s="78" t="b">
        <v>0</v>
      </c>
      <c r="H144" s="78" t="b">
        <v>0</v>
      </c>
      <c r="I144" s="78" t="b">
        <v>0</v>
      </c>
      <c r="J144" s="78" t="b">
        <v>0</v>
      </c>
      <c r="K144" s="78" t="b">
        <v>0</v>
      </c>
      <c r="L144" s="78" t="b">
        <v>0</v>
      </c>
    </row>
    <row r="145" spans="1:12" ht="15">
      <c r="A145" s="86" t="s">
        <v>872</v>
      </c>
      <c r="B145" s="86" t="s">
        <v>1106</v>
      </c>
      <c r="C145" s="78">
        <v>2</v>
      </c>
      <c r="D145" s="116">
        <v>0.003955703682291265</v>
      </c>
      <c r="E145" s="116">
        <v>1.0308139474142195</v>
      </c>
      <c r="F145" s="78" t="s">
        <v>1138</v>
      </c>
      <c r="G145" s="78" t="b">
        <v>0</v>
      </c>
      <c r="H145" s="78" t="b">
        <v>0</v>
      </c>
      <c r="I145" s="78" t="b">
        <v>0</v>
      </c>
      <c r="J145" s="78" t="b">
        <v>0</v>
      </c>
      <c r="K145" s="78" t="b">
        <v>0</v>
      </c>
      <c r="L145" s="78" t="b">
        <v>0</v>
      </c>
    </row>
    <row r="146" spans="1:12" ht="15">
      <c r="A146" s="86" t="s">
        <v>1106</v>
      </c>
      <c r="B146" s="86" t="s">
        <v>1020</v>
      </c>
      <c r="C146" s="78">
        <v>2</v>
      </c>
      <c r="D146" s="116">
        <v>0.003955703682291265</v>
      </c>
      <c r="E146" s="116">
        <v>2.164352855784437</v>
      </c>
      <c r="F146" s="78" t="s">
        <v>1138</v>
      </c>
      <c r="G146" s="78" t="b">
        <v>0</v>
      </c>
      <c r="H146" s="78" t="b">
        <v>0</v>
      </c>
      <c r="I146" s="78" t="b">
        <v>0</v>
      </c>
      <c r="J146" s="78" t="b">
        <v>0</v>
      </c>
      <c r="K146" s="78" t="b">
        <v>0</v>
      </c>
      <c r="L146" s="78" t="b">
        <v>0</v>
      </c>
    </row>
    <row r="147" spans="1:12" ht="15">
      <c r="A147" s="86" t="s">
        <v>1020</v>
      </c>
      <c r="B147" s="86" t="s">
        <v>1107</v>
      </c>
      <c r="C147" s="78">
        <v>2</v>
      </c>
      <c r="D147" s="116">
        <v>0.003955703682291265</v>
      </c>
      <c r="E147" s="116">
        <v>2.164352855784437</v>
      </c>
      <c r="F147" s="78" t="s">
        <v>1138</v>
      </c>
      <c r="G147" s="78" t="b">
        <v>0</v>
      </c>
      <c r="H147" s="78" t="b">
        <v>0</v>
      </c>
      <c r="I147" s="78" t="b">
        <v>0</v>
      </c>
      <c r="J147" s="78" t="b">
        <v>0</v>
      </c>
      <c r="K147" s="78" t="b">
        <v>0</v>
      </c>
      <c r="L147" s="78" t="b">
        <v>0</v>
      </c>
    </row>
    <row r="148" spans="1:12" ht="15">
      <c r="A148" s="86" t="s">
        <v>1107</v>
      </c>
      <c r="B148" s="86" t="s">
        <v>1009</v>
      </c>
      <c r="C148" s="78">
        <v>2</v>
      </c>
      <c r="D148" s="116">
        <v>0.003955703682291265</v>
      </c>
      <c r="E148" s="116">
        <v>2.018224820106199</v>
      </c>
      <c r="F148" s="78" t="s">
        <v>1138</v>
      </c>
      <c r="G148" s="78" t="b">
        <v>0</v>
      </c>
      <c r="H148" s="78" t="b">
        <v>0</v>
      </c>
      <c r="I148" s="78" t="b">
        <v>0</v>
      </c>
      <c r="J148" s="78" t="b">
        <v>0</v>
      </c>
      <c r="K148" s="78" t="b">
        <v>0</v>
      </c>
      <c r="L148" s="78" t="b">
        <v>0</v>
      </c>
    </row>
    <row r="149" spans="1:12" ht="15">
      <c r="A149" s="86" t="s">
        <v>872</v>
      </c>
      <c r="B149" s="86" t="s">
        <v>1047</v>
      </c>
      <c r="C149" s="78">
        <v>2</v>
      </c>
      <c r="D149" s="116">
        <v>0.003955703682291265</v>
      </c>
      <c r="E149" s="116">
        <v>0.8547226883585384</v>
      </c>
      <c r="F149" s="78" t="s">
        <v>1138</v>
      </c>
      <c r="G149" s="78" t="b">
        <v>0</v>
      </c>
      <c r="H149" s="78" t="b">
        <v>0</v>
      </c>
      <c r="I149" s="78" t="b">
        <v>0</v>
      </c>
      <c r="J149" s="78" t="b">
        <v>0</v>
      </c>
      <c r="K149" s="78" t="b">
        <v>0</v>
      </c>
      <c r="L149" s="78" t="b">
        <v>0</v>
      </c>
    </row>
    <row r="150" spans="1:12" ht="15">
      <c r="A150" s="86" t="s">
        <v>1047</v>
      </c>
      <c r="B150" s="86" t="s">
        <v>1108</v>
      </c>
      <c r="C150" s="78">
        <v>2</v>
      </c>
      <c r="D150" s="116">
        <v>0.003955703682291265</v>
      </c>
      <c r="E150" s="116">
        <v>2.3862016054007933</v>
      </c>
      <c r="F150" s="78" t="s">
        <v>1138</v>
      </c>
      <c r="G150" s="78" t="b">
        <v>0</v>
      </c>
      <c r="H150" s="78" t="b">
        <v>0</v>
      </c>
      <c r="I150" s="78" t="b">
        <v>0</v>
      </c>
      <c r="J150" s="78" t="b">
        <v>0</v>
      </c>
      <c r="K150" s="78" t="b">
        <v>0</v>
      </c>
      <c r="L150" s="78" t="b">
        <v>0</v>
      </c>
    </row>
    <row r="151" spans="1:12" ht="15">
      <c r="A151" s="86" t="s">
        <v>1108</v>
      </c>
      <c r="B151" s="86" t="s">
        <v>1109</v>
      </c>
      <c r="C151" s="78">
        <v>2</v>
      </c>
      <c r="D151" s="116">
        <v>0.003955703682291265</v>
      </c>
      <c r="E151" s="116">
        <v>2.5622928644564746</v>
      </c>
      <c r="F151" s="78" t="s">
        <v>1138</v>
      </c>
      <c r="G151" s="78" t="b">
        <v>0</v>
      </c>
      <c r="H151" s="78" t="b">
        <v>0</v>
      </c>
      <c r="I151" s="78" t="b">
        <v>0</v>
      </c>
      <c r="J151" s="78" t="b">
        <v>0</v>
      </c>
      <c r="K151" s="78" t="b">
        <v>0</v>
      </c>
      <c r="L151" s="78" t="b">
        <v>0</v>
      </c>
    </row>
    <row r="152" spans="1:12" ht="15">
      <c r="A152" s="86" t="s">
        <v>1109</v>
      </c>
      <c r="B152" s="86" t="s">
        <v>1110</v>
      </c>
      <c r="C152" s="78">
        <v>2</v>
      </c>
      <c r="D152" s="116">
        <v>0.003955703682291265</v>
      </c>
      <c r="E152" s="116">
        <v>2.5622928644564746</v>
      </c>
      <c r="F152" s="78" t="s">
        <v>1138</v>
      </c>
      <c r="G152" s="78" t="b">
        <v>0</v>
      </c>
      <c r="H152" s="78" t="b">
        <v>0</v>
      </c>
      <c r="I152" s="78" t="b">
        <v>0</v>
      </c>
      <c r="J152" s="78" t="b">
        <v>0</v>
      </c>
      <c r="K152" s="78" t="b">
        <v>0</v>
      </c>
      <c r="L152" s="78" t="b">
        <v>0</v>
      </c>
    </row>
    <row r="153" spans="1:12" ht="15">
      <c r="A153" s="86" t="s">
        <v>1110</v>
      </c>
      <c r="B153" s="86" t="s">
        <v>1111</v>
      </c>
      <c r="C153" s="78">
        <v>2</v>
      </c>
      <c r="D153" s="116">
        <v>0.003955703682291265</v>
      </c>
      <c r="E153" s="116">
        <v>2.5622928644564746</v>
      </c>
      <c r="F153" s="78" t="s">
        <v>1138</v>
      </c>
      <c r="G153" s="78" t="b">
        <v>0</v>
      </c>
      <c r="H153" s="78" t="b">
        <v>0</v>
      </c>
      <c r="I153" s="78" t="b">
        <v>0</v>
      </c>
      <c r="J153" s="78" t="b">
        <v>0</v>
      </c>
      <c r="K153" s="78" t="b">
        <v>0</v>
      </c>
      <c r="L153" s="78" t="b">
        <v>0</v>
      </c>
    </row>
    <row r="154" spans="1:12" ht="15">
      <c r="A154" s="86" t="s">
        <v>1111</v>
      </c>
      <c r="B154" s="86" t="s">
        <v>1048</v>
      </c>
      <c r="C154" s="78">
        <v>2</v>
      </c>
      <c r="D154" s="116">
        <v>0.003955703682291265</v>
      </c>
      <c r="E154" s="116">
        <v>2.3862016054007933</v>
      </c>
      <c r="F154" s="78" t="s">
        <v>1138</v>
      </c>
      <c r="G154" s="78" t="b">
        <v>0</v>
      </c>
      <c r="H154" s="78" t="b">
        <v>0</v>
      </c>
      <c r="I154" s="78" t="b">
        <v>0</v>
      </c>
      <c r="J154" s="78" t="b">
        <v>0</v>
      </c>
      <c r="K154" s="78" t="b">
        <v>0</v>
      </c>
      <c r="L154" s="78" t="b">
        <v>0</v>
      </c>
    </row>
    <row r="155" spans="1:12" ht="15">
      <c r="A155" s="86" t="s">
        <v>1048</v>
      </c>
      <c r="B155" s="86" t="s">
        <v>881</v>
      </c>
      <c r="C155" s="78">
        <v>2</v>
      </c>
      <c r="D155" s="116">
        <v>0.003955703682291265</v>
      </c>
      <c r="E155" s="116">
        <v>1.7329890916254498</v>
      </c>
      <c r="F155" s="78" t="s">
        <v>1138</v>
      </c>
      <c r="G155" s="78" t="b">
        <v>0</v>
      </c>
      <c r="H155" s="78" t="b">
        <v>0</v>
      </c>
      <c r="I155" s="78" t="b">
        <v>0</v>
      </c>
      <c r="J155" s="78" t="b">
        <v>0</v>
      </c>
      <c r="K155" s="78" t="b">
        <v>0</v>
      </c>
      <c r="L155" s="78" t="b">
        <v>0</v>
      </c>
    </row>
    <row r="156" spans="1:12" ht="15">
      <c r="A156" s="86" t="s">
        <v>881</v>
      </c>
      <c r="B156" s="86" t="s">
        <v>1112</v>
      </c>
      <c r="C156" s="78">
        <v>2</v>
      </c>
      <c r="D156" s="116">
        <v>0.003955703682291265</v>
      </c>
      <c r="E156" s="116">
        <v>1.9090803506811311</v>
      </c>
      <c r="F156" s="78" t="s">
        <v>1138</v>
      </c>
      <c r="G156" s="78" t="b">
        <v>0</v>
      </c>
      <c r="H156" s="78" t="b">
        <v>0</v>
      </c>
      <c r="I156" s="78" t="b">
        <v>0</v>
      </c>
      <c r="J156" s="78" t="b">
        <v>0</v>
      </c>
      <c r="K156" s="78" t="b">
        <v>1</v>
      </c>
      <c r="L156" s="78" t="b">
        <v>0</v>
      </c>
    </row>
    <row r="157" spans="1:12" ht="15">
      <c r="A157" s="86" t="s">
        <v>1112</v>
      </c>
      <c r="B157" s="86" t="s">
        <v>1113</v>
      </c>
      <c r="C157" s="78">
        <v>2</v>
      </c>
      <c r="D157" s="116">
        <v>0.003955703682291265</v>
      </c>
      <c r="E157" s="116">
        <v>2.5622928644564746</v>
      </c>
      <c r="F157" s="78" t="s">
        <v>1138</v>
      </c>
      <c r="G157" s="78" t="b">
        <v>0</v>
      </c>
      <c r="H157" s="78" t="b">
        <v>1</v>
      </c>
      <c r="I157" s="78" t="b">
        <v>0</v>
      </c>
      <c r="J157" s="78" t="b">
        <v>0</v>
      </c>
      <c r="K157" s="78" t="b">
        <v>0</v>
      </c>
      <c r="L157" s="78" t="b">
        <v>0</v>
      </c>
    </row>
    <row r="158" spans="1:12" ht="15">
      <c r="A158" s="86" t="s">
        <v>872</v>
      </c>
      <c r="B158" s="86" t="s">
        <v>1114</v>
      </c>
      <c r="C158" s="78">
        <v>2</v>
      </c>
      <c r="D158" s="116">
        <v>0.003955703682291265</v>
      </c>
      <c r="E158" s="116">
        <v>1.0308139474142195</v>
      </c>
      <c r="F158" s="78" t="s">
        <v>1138</v>
      </c>
      <c r="G158" s="78" t="b">
        <v>0</v>
      </c>
      <c r="H158" s="78" t="b">
        <v>0</v>
      </c>
      <c r="I158" s="78" t="b">
        <v>0</v>
      </c>
      <c r="J158" s="78" t="b">
        <v>0</v>
      </c>
      <c r="K158" s="78" t="b">
        <v>0</v>
      </c>
      <c r="L158" s="78" t="b">
        <v>0</v>
      </c>
    </row>
    <row r="159" spans="1:12" ht="15">
      <c r="A159" s="86" t="s">
        <v>1114</v>
      </c>
      <c r="B159" s="86" t="s">
        <v>877</v>
      </c>
      <c r="C159" s="78">
        <v>2</v>
      </c>
      <c r="D159" s="116">
        <v>0.003955703682291265</v>
      </c>
      <c r="E159" s="116">
        <v>1.717194824442218</v>
      </c>
      <c r="F159" s="78" t="s">
        <v>1138</v>
      </c>
      <c r="G159" s="78" t="b">
        <v>0</v>
      </c>
      <c r="H159" s="78" t="b">
        <v>0</v>
      </c>
      <c r="I159" s="78" t="b">
        <v>0</v>
      </c>
      <c r="J159" s="78" t="b">
        <v>0</v>
      </c>
      <c r="K159" s="78" t="b">
        <v>1</v>
      </c>
      <c r="L159" s="78" t="b">
        <v>0</v>
      </c>
    </row>
    <row r="160" spans="1:12" ht="15">
      <c r="A160" s="86" t="s">
        <v>1005</v>
      </c>
      <c r="B160" s="86" t="s">
        <v>1115</v>
      </c>
      <c r="C160" s="78">
        <v>2</v>
      </c>
      <c r="D160" s="116">
        <v>0.003955703682291265</v>
      </c>
      <c r="E160" s="116">
        <v>1.9602328731285124</v>
      </c>
      <c r="F160" s="78" t="s">
        <v>1138</v>
      </c>
      <c r="G160" s="78" t="b">
        <v>0</v>
      </c>
      <c r="H160" s="78" t="b">
        <v>0</v>
      </c>
      <c r="I160" s="78" t="b">
        <v>0</v>
      </c>
      <c r="J160" s="78" t="b">
        <v>0</v>
      </c>
      <c r="K160" s="78" t="b">
        <v>0</v>
      </c>
      <c r="L160" s="78" t="b">
        <v>0</v>
      </c>
    </row>
    <row r="161" spans="1:12" ht="15">
      <c r="A161" s="86" t="s">
        <v>1115</v>
      </c>
      <c r="B161" s="86" t="s">
        <v>878</v>
      </c>
      <c r="C161" s="78">
        <v>2</v>
      </c>
      <c r="D161" s="116">
        <v>0.003955703682291265</v>
      </c>
      <c r="E161" s="116">
        <v>1.784141614072831</v>
      </c>
      <c r="F161" s="78" t="s">
        <v>1138</v>
      </c>
      <c r="G161" s="78" t="b">
        <v>0</v>
      </c>
      <c r="H161" s="78" t="b">
        <v>0</v>
      </c>
      <c r="I161" s="78" t="b">
        <v>0</v>
      </c>
      <c r="J161" s="78" t="b">
        <v>0</v>
      </c>
      <c r="K161" s="78" t="b">
        <v>0</v>
      </c>
      <c r="L161" s="78" t="b">
        <v>0</v>
      </c>
    </row>
    <row r="162" spans="1:12" ht="15">
      <c r="A162" s="86" t="s">
        <v>878</v>
      </c>
      <c r="B162" s="86" t="s">
        <v>1040</v>
      </c>
      <c r="C162" s="78">
        <v>2</v>
      </c>
      <c r="D162" s="116">
        <v>0.003955703682291265</v>
      </c>
      <c r="E162" s="116">
        <v>1.48311161840885</v>
      </c>
      <c r="F162" s="78" t="s">
        <v>1138</v>
      </c>
      <c r="G162" s="78" t="b">
        <v>0</v>
      </c>
      <c r="H162" s="78" t="b">
        <v>0</v>
      </c>
      <c r="I162" s="78" t="b">
        <v>0</v>
      </c>
      <c r="J162" s="78" t="b">
        <v>0</v>
      </c>
      <c r="K162" s="78" t="b">
        <v>0</v>
      </c>
      <c r="L162" s="78" t="b">
        <v>0</v>
      </c>
    </row>
    <row r="163" spans="1:12" ht="15">
      <c r="A163" s="86" t="s">
        <v>1040</v>
      </c>
      <c r="B163" s="86" t="s">
        <v>880</v>
      </c>
      <c r="C163" s="78">
        <v>2</v>
      </c>
      <c r="D163" s="116">
        <v>0.003955703682291265</v>
      </c>
      <c r="E163" s="116">
        <v>1.5622928644564746</v>
      </c>
      <c r="F163" s="78" t="s">
        <v>1138</v>
      </c>
      <c r="G163" s="78" t="b">
        <v>0</v>
      </c>
      <c r="H163" s="78" t="b">
        <v>0</v>
      </c>
      <c r="I163" s="78" t="b">
        <v>0</v>
      </c>
      <c r="J163" s="78" t="b">
        <v>0</v>
      </c>
      <c r="K163" s="78" t="b">
        <v>0</v>
      </c>
      <c r="L163" s="78" t="b">
        <v>0</v>
      </c>
    </row>
    <row r="164" spans="1:12" ht="15">
      <c r="A164" s="86" t="s">
        <v>246</v>
      </c>
      <c r="B164" s="86" t="s">
        <v>245</v>
      </c>
      <c r="C164" s="78">
        <v>2</v>
      </c>
      <c r="D164" s="116">
        <v>0.003955703682291265</v>
      </c>
      <c r="E164" s="116">
        <v>2.5622928644564746</v>
      </c>
      <c r="F164" s="78" t="s">
        <v>1138</v>
      </c>
      <c r="G164" s="78" t="b">
        <v>0</v>
      </c>
      <c r="H164" s="78" t="b">
        <v>0</v>
      </c>
      <c r="I164" s="78" t="b">
        <v>0</v>
      </c>
      <c r="J164" s="78" t="b">
        <v>0</v>
      </c>
      <c r="K164" s="78" t="b">
        <v>0</v>
      </c>
      <c r="L164" s="78" t="b">
        <v>0</v>
      </c>
    </row>
    <row r="165" spans="1:12" ht="15">
      <c r="A165" s="86" t="s">
        <v>245</v>
      </c>
      <c r="B165" s="86" t="s">
        <v>247</v>
      </c>
      <c r="C165" s="78">
        <v>2</v>
      </c>
      <c r="D165" s="116">
        <v>0.003955703682291265</v>
      </c>
      <c r="E165" s="116">
        <v>2.018224820106199</v>
      </c>
      <c r="F165" s="78" t="s">
        <v>1138</v>
      </c>
      <c r="G165" s="78" t="b">
        <v>0</v>
      </c>
      <c r="H165" s="78" t="b">
        <v>0</v>
      </c>
      <c r="I165" s="78" t="b">
        <v>0</v>
      </c>
      <c r="J165" s="78" t="b">
        <v>0</v>
      </c>
      <c r="K165" s="78" t="b">
        <v>0</v>
      </c>
      <c r="L165" s="78" t="b">
        <v>0</v>
      </c>
    </row>
    <row r="166" spans="1:12" ht="15">
      <c r="A166" s="86" t="s">
        <v>256</v>
      </c>
      <c r="B166" s="86" t="s">
        <v>1023</v>
      </c>
      <c r="C166" s="78">
        <v>2</v>
      </c>
      <c r="D166" s="116">
        <v>0.003955703682291265</v>
      </c>
      <c r="E166" s="116">
        <v>2.2612628687924934</v>
      </c>
      <c r="F166" s="78" t="s">
        <v>1138</v>
      </c>
      <c r="G166" s="78" t="b">
        <v>0</v>
      </c>
      <c r="H166" s="78" t="b">
        <v>0</v>
      </c>
      <c r="I166" s="78" t="b">
        <v>0</v>
      </c>
      <c r="J166" s="78" t="b">
        <v>0</v>
      </c>
      <c r="K166" s="78" t="b">
        <v>0</v>
      </c>
      <c r="L166" s="78" t="b">
        <v>0</v>
      </c>
    </row>
    <row r="167" spans="1:12" ht="15">
      <c r="A167" s="86" t="s">
        <v>1023</v>
      </c>
      <c r="B167" s="86" t="s">
        <v>1116</v>
      </c>
      <c r="C167" s="78">
        <v>2</v>
      </c>
      <c r="D167" s="116">
        <v>0.003955703682291265</v>
      </c>
      <c r="E167" s="116">
        <v>2.2612628687924934</v>
      </c>
      <c r="F167" s="78" t="s">
        <v>1138</v>
      </c>
      <c r="G167" s="78" t="b">
        <v>0</v>
      </c>
      <c r="H167" s="78" t="b">
        <v>0</v>
      </c>
      <c r="I167" s="78" t="b">
        <v>0</v>
      </c>
      <c r="J167" s="78" t="b">
        <v>1</v>
      </c>
      <c r="K167" s="78" t="b">
        <v>0</v>
      </c>
      <c r="L167" s="78" t="b">
        <v>0</v>
      </c>
    </row>
    <row r="168" spans="1:12" ht="15">
      <c r="A168" s="86" t="s">
        <v>1116</v>
      </c>
      <c r="B168" s="86" t="s">
        <v>884</v>
      </c>
      <c r="C168" s="78">
        <v>2</v>
      </c>
      <c r="D168" s="116">
        <v>0.003955703682291265</v>
      </c>
      <c r="E168" s="116">
        <v>2.018224820106199</v>
      </c>
      <c r="F168" s="78" t="s">
        <v>1138</v>
      </c>
      <c r="G168" s="78" t="b">
        <v>1</v>
      </c>
      <c r="H168" s="78" t="b">
        <v>0</v>
      </c>
      <c r="I168" s="78" t="b">
        <v>0</v>
      </c>
      <c r="J168" s="78" t="b">
        <v>0</v>
      </c>
      <c r="K168" s="78" t="b">
        <v>0</v>
      </c>
      <c r="L168" s="78" t="b">
        <v>0</v>
      </c>
    </row>
    <row r="169" spans="1:12" ht="15">
      <c r="A169" s="86" t="s">
        <v>884</v>
      </c>
      <c r="B169" s="86" t="s">
        <v>1117</v>
      </c>
      <c r="C169" s="78">
        <v>2</v>
      </c>
      <c r="D169" s="116">
        <v>0.003955703682291265</v>
      </c>
      <c r="E169" s="116">
        <v>2.018224820106199</v>
      </c>
      <c r="F169" s="78" t="s">
        <v>1138</v>
      </c>
      <c r="G169" s="78" t="b">
        <v>0</v>
      </c>
      <c r="H169" s="78" t="b">
        <v>0</v>
      </c>
      <c r="I169" s="78" t="b">
        <v>0</v>
      </c>
      <c r="J169" s="78" t="b">
        <v>0</v>
      </c>
      <c r="K169" s="78" t="b">
        <v>0</v>
      </c>
      <c r="L169" s="78" t="b">
        <v>0</v>
      </c>
    </row>
    <row r="170" spans="1:12" ht="15">
      <c r="A170" s="86" t="s">
        <v>1117</v>
      </c>
      <c r="B170" s="86" t="s">
        <v>1041</v>
      </c>
      <c r="C170" s="78">
        <v>2</v>
      </c>
      <c r="D170" s="116">
        <v>0.003955703682291265</v>
      </c>
      <c r="E170" s="116">
        <v>2.2612628687924934</v>
      </c>
      <c r="F170" s="78" t="s">
        <v>1138</v>
      </c>
      <c r="G170" s="78" t="b">
        <v>0</v>
      </c>
      <c r="H170" s="78" t="b">
        <v>0</v>
      </c>
      <c r="I170" s="78" t="b">
        <v>0</v>
      </c>
      <c r="J170" s="78" t="b">
        <v>1</v>
      </c>
      <c r="K170" s="78" t="b">
        <v>0</v>
      </c>
      <c r="L170" s="78" t="b">
        <v>0</v>
      </c>
    </row>
    <row r="171" spans="1:12" ht="15">
      <c r="A171" s="86" t="s">
        <v>1041</v>
      </c>
      <c r="B171" s="86" t="s">
        <v>1118</v>
      </c>
      <c r="C171" s="78">
        <v>2</v>
      </c>
      <c r="D171" s="116">
        <v>0.003955703682291265</v>
      </c>
      <c r="E171" s="116">
        <v>2.2612628687924934</v>
      </c>
      <c r="F171" s="78" t="s">
        <v>1138</v>
      </c>
      <c r="G171" s="78" t="b">
        <v>1</v>
      </c>
      <c r="H171" s="78" t="b">
        <v>0</v>
      </c>
      <c r="I171" s="78" t="b">
        <v>0</v>
      </c>
      <c r="J171" s="78" t="b">
        <v>0</v>
      </c>
      <c r="K171" s="78" t="b">
        <v>0</v>
      </c>
      <c r="L171" s="78" t="b">
        <v>0</v>
      </c>
    </row>
    <row r="172" spans="1:12" ht="15">
      <c r="A172" s="86" t="s">
        <v>1118</v>
      </c>
      <c r="B172" s="86" t="s">
        <v>1119</v>
      </c>
      <c r="C172" s="78">
        <v>2</v>
      </c>
      <c r="D172" s="116">
        <v>0.003955703682291265</v>
      </c>
      <c r="E172" s="116">
        <v>2.5622928644564746</v>
      </c>
      <c r="F172" s="78" t="s">
        <v>1138</v>
      </c>
      <c r="G172" s="78" t="b">
        <v>0</v>
      </c>
      <c r="H172" s="78" t="b">
        <v>0</v>
      </c>
      <c r="I172" s="78" t="b">
        <v>0</v>
      </c>
      <c r="J172" s="78" t="b">
        <v>0</v>
      </c>
      <c r="K172" s="78" t="b">
        <v>0</v>
      </c>
      <c r="L172" s="78" t="b">
        <v>0</v>
      </c>
    </row>
    <row r="173" spans="1:12" ht="15">
      <c r="A173" s="86" t="s">
        <v>1119</v>
      </c>
      <c r="B173" s="86" t="s">
        <v>1041</v>
      </c>
      <c r="C173" s="78">
        <v>2</v>
      </c>
      <c r="D173" s="116">
        <v>0.003955703682291265</v>
      </c>
      <c r="E173" s="116">
        <v>2.2612628687924934</v>
      </c>
      <c r="F173" s="78" t="s">
        <v>1138</v>
      </c>
      <c r="G173" s="78" t="b">
        <v>0</v>
      </c>
      <c r="H173" s="78" t="b">
        <v>0</v>
      </c>
      <c r="I173" s="78" t="b">
        <v>0</v>
      </c>
      <c r="J173" s="78" t="b">
        <v>1</v>
      </c>
      <c r="K173" s="78" t="b">
        <v>0</v>
      </c>
      <c r="L173" s="78" t="b">
        <v>0</v>
      </c>
    </row>
    <row r="174" spans="1:12" ht="15">
      <c r="A174" s="86" t="s">
        <v>1041</v>
      </c>
      <c r="B174" s="86" t="s">
        <v>1120</v>
      </c>
      <c r="C174" s="78">
        <v>2</v>
      </c>
      <c r="D174" s="116">
        <v>0.003955703682291265</v>
      </c>
      <c r="E174" s="116">
        <v>2.2612628687924934</v>
      </c>
      <c r="F174" s="78" t="s">
        <v>1138</v>
      </c>
      <c r="G174" s="78" t="b">
        <v>1</v>
      </c>
      <c r="H174" s="78" t="b">
        <v>0</v>
      </c>
      <c r="I174" s="78" t="b">
        <v>0</v>
      </c>
      <c r="J174" s="78" t="b">
        <v>0</v>
      </c>
      <c r="K174" s="78" t="b">
        <v>0</v>
      </c>
      <c r="L174" s="78" t="b">
        <v>0</v>
      </c>
    </row>
    <row r="175" spans="1:12" ht="15">
      <c r="A175" s="86" t="s">
        <v>251</v>
      </c>
      <c r="B175" s="86" t="s">
        <v>1121</v>
      </c>
      <c r="C175" s="78">
        <v>2</v>
      </c>
      <c r="D175" s="116">
        <v>0.003955703682291265</v>
      </c>
      <c r="E175" s="116">
        <v>2.2612628687924934</v>
      </c>
      <c r="F175" s="78" t="s">
        <v>1138</v>
      </c>
      <c r="G175" s="78" t="b">
        <v>0</v>
      </c>
      <c r="H175" s="78" t="b">
        <v>0</v>
      </c>
      <c r="I175" s="78" t="b">
        <v>0</v>
      </c>
      <c r="J175" s="78" t="b">
        <v>0</v>
      </c>
      <c r="K175" s="78" t="b">
        <v>0</v>
      </c>
      <c r="L175" s="78" t="b">
        <v>0</v>
      </c>
    </row>
    <row r="176" spans="1:12" ht="15">
      <c r="A176" s="86" t="s">
        <v>1121</v>
      </c>
      <c r="B176" s="86" t="s">
        <v>250</v>
      </c>
      <c r="C176" s="78">
        <v>2</v>
      </c>
      <c r="D176" s="116">
        <v>0.003955703682291265</v>
      </c>
      <c r="E176" s="116">
        <v>2.164352855784437</v>
      </c>
      <c r="F176" s="78" t="s">
        <v>1138</v>
      </c>
      <c r="G176" s="78" t="b">
        <v>0</v>
      </c>
      <c r="H176" s="78" t="b">
        <v>0</v>
      </c>
      <c r="I176" s="78" t="b">
        <v>0</v>
      </c>
      <c r="J176" s="78" t="b">
        <v>0</v>
      </c>
      <c r="K176" s="78" t="b">
        <v>0</v>
      </c>
      <c r="L176" s="78" t="b">
        <v>0</v>
      </c>
    </row>
    <row r="177" spans="1:12" ht="15">
      <c r="A177" s="86" t="s">
        <v>250</v>
      </c>
      <c r="B177" s="86" t="s">
        <v>877</v>
      </c>
      <c r="C177" s="78">
        <v>2</v>
      </c>
      <c r="D177" s="116">
        <v>0.003955703682291265</v>
      </c>
      <c r="E177" s="116">
        <v>1.3192548157701802</v>
      </c>
      <c r="F177" s="78" t="s">
        <v>1138</v>
      </c>
      <c r="G177" s="78" t="b">
        <v>0</v>
      </c>
      <c r="H177" s="78" t="b">
        <v>0</v>
      </c>
      <c r="I177" s="78" t="b">
        <v>0</v>
      </c>
      <c r="J177" s="78" t="b">
        <v>0</v>
      </c>
      <c r="K177" s="78" t="b">
        <v>1</v>
      </c>
      <c r="L177" s="78" t="b">
        <v>0</v>
      </c>
    </row>
    <row r="178" spans="1:12" ht="15">
      <c r="A178" s="86" t="s">
        <v>877</v>
      </c>
      <c r="B178" s="86" t="s">
        <v>1122</v>
      </c>
      <c r="C178" s="78">
        <v>2</v>
      </c>
      <c r="D178" s="116">
        <v>0.003955703682291265</v>
      </c>
      <c r="E178" s="116">
        <v>1.717194824442218</v>
      </c>
      <c r="F178" s="78" t="s">
        <v>1138</v>
      </c>
      <c r="G178" s="78" t="b">
        <v>0</v>
      </c>
      <c r="H178" s="78" t="b">
        <v>1</v>
      </c>
      <c r="I178" s="78" t="b">
        <v>0</v>
      </c>
      <c r="J178" s="78" t="b">
        <v>0</v>
      </c>
      <c r="K178" s="78" t="b">
        <v>1</v>
      </c>
      <c r="L178" s="78" t="b">
        <v>0</v>
      </c>
    </row>
    <row r="179" spans="1:12" ht="15">
      <c r="A179" s="86" t="s">
        <v>1122</v>
      </c>
      <c r="B179" s="86" t="s">
        <v>1040</v>
      </c>
      <c r="C179" s="78">
        <v>2</v>
      </c>
      <c r="D179" s="116">
        <v>0.003955703682291265</v>
      </c>
      <c r="E179" s="116">
        <v>2.2612628687924934</v>
      </c>
      <c r="F179" s="78" t="s">
        <v>1138</v>
      </c>
      <c r="G179" s="78" t="b">
        <v>0</v>
      </c>
      <c r="H179" s="78" t="b">
        <v>1</v>
      </c>
      <c r="I179" s="78" t="b">
        <v>0</v>
      </c>
      <c r="J179" s="78" t="b">
        <v>0</v>
      </c>
      <c r="K179" s="78" t="b">
        <v>0</v>
      </c>
      <c r="L179" s="78" t="b">
        <v>0</v>
      </c>
    </row>
    <row r="180" spans="1:12" ht="15">
      <c r="A180" s="86" t="s">
        <v>1040</v>
      </c>
      <c r="B180" s="86" t="s">
        <v>1123</v>
      </c>
      <c r="C180" s="78">
        <v>2</v>
      </c>
      <c r="D180" s="116">
        <v>0.003955703682291265</v>
      </c>
      <c r="E180" s="116">
        <v>2.2612628687924934</v>
      </c>
      <c r="F180" s="78" t="s">
        <v>1138</v>
      </c>
      <c r="G180" s="78" t="b">
        <v>0</v>
      </c>
      <c r="H180" s="78" t="b">
        <v>0</v>
      </c>
      <c r="I180" s="78" t="b">
        <v>0</v>
      </c>
      <c r="J180" s="78" t="b">
        <v>0</v>
      </c>
      <c r="K180" s="78" t="b">
        <v>0</v>
      </c>
      <c r="L180" s="78" t="b">
        <v>0</v>
      </c>
    </row>
    <row r="181" spans="1:12" ht="15">
      <c r="A181" s="86" t="s">
        <v>1123</v>
      </c>
      <c r="B181" s="86" t="s">
        <v>1124</v>
      </c>
      <c r="C181" s="78">
        <v>2</v>
      </c>
      <c r="D181" s="116">
        <v>0.003955703682291265</v>
      </c>
      <c r="E181" s="116">
        <v>2.5622928644564746</v>
      </c>
      <c r="F181" s="78" t="s">
        <v>1138</v>
      </c>
      <c r="G181" s="78" t="b">
        <v>0</v>
      </c>
      <c r="H181" s="78" t="b">
        <v>0</v>
      </c>
      <c r="I181" s="78" t="b">
        <v>0</v>
      </c>
      <c r="J181" s="78" t="b">
        <v>0</v>
      </c>
      <c r="K181" s="78" t="b">
        <v>0</v>
      </c>
      <c r="L181" s="78" t="b">
        <v>0</v>
      </c>
    </row>
    <row r="182" spans="1:12" ht="15">
      <c r="A182" s="86" t="s">
        <v>1124</v>
      </c>
      <c r="B182" s="86" t="s">
        <v>1125</v>
      </c>
      <c r="C182" s="78">
        <v>2</v>
      </c>
      <c r="D182" s="116">
        <v>0.003955703682291265</v>
      </c>
      <c r="E182" s="116">
        <v>2.5622928644564746</v>
      </c>
      <c r="F182" s="78" t="s">
        <v>1138</v>
      </c>
      <c r="G182" s="78" t="b">
        <v>0</v>
      </c>
      <c r="H182" s="78" t="b">
        <v>0</v>
      </c>
      <c r="I182" s="78" t="b">
        <v>0</v>
      </c>
      <c r="J182" s="78" t="b">
        <v>0</v>
      </c>
      <c r="K182" s="78" t="b">
        <v>0</v>
      </c>
      <c r="L182" s="78" t="b">
        <v>0</v>
      </c>
    </row>
    <row r="183" spans="1:12" ht="15">
      <c r="A183" s="86" t="s">
        <v>1125</v>
      </c>
      <c r="B183" s="86" t="s">
        <v>1126</v>
      </c>
      <c r="C183" s="78">
        <v>2</v>
      </c>
      <c r="D183" s="116">
        <v>0.003955703682291265</v>
      </c>
      <c r="E183" s="116">
        <v>2.5622928644564746</v>
      </c>
      <c r="F183" s="78" t="s">
        <v>1138</v>
      </c>
      <c r="G183" s="78" t="b">
        <v>0</v>
      </c>
      <c r="H183" s="78" t="b">
        <v>0</v>
      </c>
      <c r="I183" s="78" t="b">
        <v>0</v>
      </c>
      <c r="J183" s="78" t="b">
        <v>0</v>
      </c>
      <c r="K183" s="78" t="b">
        <v>0</v>
      </c>
      <c r="L183" s="78" t="b">
        <v>0</v>
      </c>
    </row>
    <row r="184" spans="1:12" ht="15">
      <c r="A184" s="86" t="s">
        <v>1126</v>
      </c>
      <c r="B184" s="86" t="s">
        <v>1127</v>
      </c>
      <c r="C184" s="78">
        <v>2</v>
      </c>
      <c r="D184" s="116">
        <v>0.003955703682291265</v>
      </c>
      <c r="E184" s="116">
        <v>2.5622928644564746</v>
      </c>
      <c r="F184" s="78" t="s">
        <v>1138</v>
      </c>
      <c r="G184" s="78" t="b">
        <v>0</v>
      </c>
      <c r="H184" s="78" t="b">
        <v>0</v>
      </c>
      <c r="I184" s="78" t="b">
        <v>0</v>
      </c>
      <c r="J184" s="78" t="b">
        <v>0</v>
      </c>
      <c r="K184" s="78" t="b">
        <v>0</v>
      </c>
      <c r="L184" s="78" t="b">
        <v>0</v>
      </c>
    </row>
    <row r="185" spans="1:12" ht="15">
      <c r="A185" s="86" t="s">
        <v>1127</v>
      </c>
      <c r="B185" s="86" t="s">
        <v>1128</v>
      </c>
      <c r="C185" s="78">
        <v>2</v>
      </c>
      <c r="D185" s="116">
        <v>0.003955703682291265</v>
      </c>
      <c r="E185" s="116">
        <v>2.5622928644564746</v>
      </c>
      <c r="F185" s="78" t="s">
        <v>1138</v>
      </c>
      <c r="G185" s="78" t="b">
        <v>0</v>
      </c>
      <c r="H185" s="78" t="b">
        <v>0</v>
      </c>
      <c r="I185" s="78" t="b">
        <v>0</v>
      </c>
      <c r="J185" s="78" t="b">
        <v>0</v>
      </c>
      <c r="K185" s="78" t="b">
        <v>0</v>
      </c>
      <c r="L185" s="78" t="b">
        <v>0</v>
      </c>
    </row>
    <row r="186" spans="1:12" ht="15">
      <c r="A186" s="86" t="s">
        <v>1128</v>
      </c>
      <c r="B186" s="86" t="s">
        <v>1129</v>
      </c>
      <c r="C186" s="78">
        <v>2</v>
      </c>
      <c r="D186" s="116">
        <v>0.003955703682291265</v>
      </c>
      <c r="E186" s="116">
        <v>2.5622928644564746</v>
      </c>
      <c r="F186" s="78" t="s">
        <v>1138</v>
      </c>
      <c r="G186" s="78" t="b">
        <v>0</v>
      </c>
      <c r="H186" s="78" t="b">
        <v>0</v>
      </c>
      <c r="I186" s="78" t="b">
        <v>0</v>
      </c>
      <c r="J186" s="78" t="b">
        <v>0</v>
      </c>
      <c r="K186" s="78" t="b">
        <v>0</v>
      </c>
      <c r="L186" s="78" t="b">
        <v>0</v>
      </c>
    </row>
    <row r="187" spans="1:12" ht="15">
      <c r="A187" s="86" t="s">
        <v>1129</v>
      </c>
      <c r="B187" s="86" t="s">
        <v>1130</v>
      </c>
      <c r="C187" s="78">
        <v>2</v>
      </c>
      <c r="D187" s="116">
        <v>0.003955703682291265</v>
      </c>
      <c r="E187" s="116">
        <v>2.5622928644564746</v>
      </c>
      <c r="F187" s="78" t="s">
        <v>1138</v>
      </c>
      <c r="G187" s="78" t="b">
        <v>0</v>
      </c>
      <c r="H187" s="78" t="b">
        <v>0</v>
      </c>
      <c r="I187" s="78" t="b">
        <v>0</v>
      </c>
      <c r="J187" s="78" t="b">
        <v>0</v>
      </c>
      <c r="K187" s="78" t="b">
        <v>0</v>
      </c>
      <c r="L187" s="78" t="b">
        <v>0</v>
      </c>
    </row>
    <row r="188" spans="1:12" ht="15">
      <c r="A188" s="86" t="s">
        <v>1130</v>
      </c>
      <c r="B188" s="86" t="s">
        <v>1131</v>
      </c>
      <c r="C188" s="78">
        <v>2</v>
      </c>
      <c r="D188" s="116">
        <v>0.003955703682291265</v>
      </c>
      <c r="E188" s="116">
        <v>2.5622928644564746</v>
      </c>
      <c r="F188" s="78" t="s">
        <v>1138</v>
      </c>
      <c r="G188" s="78" t="b">
        <v>0</v>
      </c>
      <c r="H188" s="78" t="b">
        <v>0</v>
      </c>
      <c r="I188" s="78" t="b">
        <v>0</v>
      </c>
      <c r="J188" s="78" t="b">
        <v>0</v>
      </c>
      <c r="K188" s="78" t="b">
        <v>0</v>
      </c>
      <c r="L188" s="78" t="b">
        <v>0</v>
      </c>
    </row>
    <row r="189" spans="1:12" ht="15">
      <c r="A189" s="86" t="s">
        <v>1131</v>
      </c>
      <c r="B189" s="86" t="s">
        <v>250</v>
      </c>
      <c r="C189" s="78">
        <v>2</v>
      </c>
      <c r="D189" s="116">
        <v>0.003955703682291265</v>
      </c>
      <c r="E189" s="116">
        <v>2.164352855784437</v>
      </c>
      <c r="F189" s="78" t="s">
        <v>1138</v>
      </c>
      <c r="G189" s="78" t="b">
        <v>0</v>
      </c>
      <c r="H189" s="78" t="b">
        <v>0</v>
      </c>
      <c r="I189" s="78" t="b">
        <v>0</v>
      </c>
      <c r="J189" s="78" t="b">
        <v>0</v>
      </c>
      <c r="K189" s="78" t="b">
        <v>0</v>
      </c>
      <c r="L189" s="78" t="b">
        <v>0</v>
      </c>
    </row>
    <row r="190" spans="1:12" ht="15">
      <c r="A190" s="86" t="s">
        <v>250</v>
      </c>
      <c r="B190" s="86" t="s">
        <v>1132</v>
      </c>
      <c r="C190" s="78">
        <v>2</v>
      </c>
      <c r="D190" s="116">
        <v>0.003955703682291265</v>
      </c>
      <c r="E190" s="116">
        <v>2.164352855784437</v>
      </c>
      <c r="F190" s="78" t="s">
        <v>1138</v>
      </c>
      <c r="G190" s="78" t="b">
        <v>0</v>
      </c>
      <c r="H190" s="78" t="b">
        <v>0</v>
      </c>
      <c r="I190" s="78" t="b">
        <v>0</v>
      </c>
      <c r="J190" s="78" t="b">
        <v>0</v>
      </c>
      <c r="K190" s="78" t="b">
        <v>0</v>
      </c>
      <c r="L190" s="78" t="b">
        <v>0</v>
      </c>
    </row>
    <row r="191" spans="1:12" ht="15">
      <c r="A191" s="86" t="s">
        <v>1132</v>
      </c>
      <c r="B191" s="86" t="s">
        <v>1133</v>
      </c>
      <c r="C191" s="78">
        <v>2</v>
      </c>
      <c r="D191" s="116">
        <v>0.003955703682291265</v>
      </c>
      <c r="E191" s="116">
        <v>2.5622928644564746</v>
      </c>
      <c r="F191" s="78" t="s">
        <v>1138</v>
      </c>
      <c r="G191" s="78" t="b">
        <v>0</v>
      </c>
      <c r="H191" s="78" t="b">
        <v>0</v>
      </c>
      <c r="I191" s="78" t="b">
        <v>0</v>
      </c>
      <c r="J191" s="78" t="b">
        <v>0</v>
      </c>
      <c r="K191" s="78" t="b">
        <v>0</v>
      </c>
      <c r="L191" s="78" t="b">
        <v>0</v>
      </c>
    </row>
    <row r="192" spans="1:12" ht="15">
      <c r="A192" s="86" t="s">
        <v>1133</v>
      </c>
      <c r="B192" s="86" t="s">
        <v>1134</v>
      </c>
      <c r="C192" s="78">
        <v>2</v>
      </c>
      <c r="D192" s="116">
        <v>0.003955703682291265</v>
      </c>
      <c r="E192" s="116">
        <v>2.5622928644564746</v>
      </c>
      <c r="F192" s="78" t="s">
        <v>1138</v>
      </c>
      <c r="G192" s="78" t="b">
        <v>0</v>
      </c>
      <c r="H192" s="78" t="b">
        <v>0</v>
      </c>
      <c r="I192" s="78" t="b">
        <v>0</v>
      </c>
      <c r="J192" s="78" t="b">
        <v>0</v>
      </c>
      <c r="K192" s="78" t="b">
        <v>1</v>
      </c>
      <c r="L192" s="78" t="b">
        <v>0</v>
      </c>
    </row>
    <row r="193" spans="1:12" ht="15">
      <c r="A193" s="86" t="s">
        <v>873</v>
      </c>
      <c r="B193" s="86" t="s">
        <v>872</v>
      </c>
      <c r="C193" s="78">
        <v>58</v>
      </c>
      <c r="D193" s="116">
        <v>0.004923072141741439</v>
      </c>
      <c r="E193" s="116">
        <v>0.9072148134262727</v>
      </c>
      <c r="F193" s="78" t="s">
        <v>830</v>
      </c>
      <c r="G193" s="78" t="b">
        <v>0</v>
      </c>
      <c r="H193" s="78" t="b">
        <v>0</v>
      </c>
      <c r="I193" s="78" t="b">
        <v>0</v>
      </c>
      <c r="J193" s="78" t="b">
        <v>0</v>
      </c>
      <c r="K193" s="78" t="b">
        <v>0</v>
      </c>
      <c r="L193" s="78" t="b">
        <v>0</v>
      </c>
    </row>
    <row r="194" spans="1:12" ht="15">
      <c r="A194" s="86" t="s">
        <v>872</v>
      </c>
      <c r="B194" s="86" t="s">
        <v>875</v>
      </c>
      <c r="C194" s="78">
        <v>10</v>
      </c>
      <c r="D194" s="116">
        <v>0.013943625328350868</v>
      </c>
      <c r="E194" s="116">
        <v>0.7758100345687411</v>
      </c>
      <c r="F194" s="78" t="s">
        <v>830</v>
      </c>
      <c r="G194" s="78" t="b">
        <v>0</v>
      </c>
      <c r="H194" s="78" t="b">
        <v>0</v>
      </c>
      <c r="I194" s="78" t="b">
        <v>0</v>
      </c>
      <c r="J194" s="78" t="b">
        <v>0</v>
      </c>
      <c r="K194" s="78" t="b">
        <v>0</v>
      </c>
      <c r="L194" s="78" t="b">
        <v>0</v>
      </c>
    </row>
    <row r="195" spans="1:12" ht="15">
      <c r="A195" s="86" t="s">
        <v>875</v>
      </c>
      <c r="B195" s="86" t="s">
        <v>877</v>
      </c>
      <c r="C195" s="78">
        <v>10</v>
      </c>
      <c r="D195" s="116">
        <v>0.013943625328350868</v>
      </c>
      <c r="E195" s="116">
        <v>1.48902047801937</v>
      </c>
      <c r="F195" s="78" t="s">
        <v>830</v>
      </c>
      <c r="G195" s="78" t="b">
        <v>0</v>
      </c>
      <c r="H195" s="78" t="b">
        <v>0</v>
      </c>
      <c r="I195" s="78" t="b">
        <v>0</v>
      </c>
      <c r="J195" s="78" t="b">
        <v>0</v>
      </c>
      <c r="K195" s="78" t="b">
        <v>1</v>
      </c>
      <c r="L195" s="78" t="b">
        <v>0</v>
      </c>
    </row>
    <row r="196" spans="1:12" ht="15">
      <c r="A196" s="86" t="s">
        <v>878</v>
      </c>
      <c r="B196" s="86" t="s">
        <v>874</v>
      </c>
      <c r="C196" s="78">
        <v>10</v>
      </c>
      <c r="D196" s="116">
        <v>0.013943625328350868</v>
      </c>
      <c r="E196" s="116">
        <v>1.2372085050255706</v>
      </c>
      <c r="F196" s="78" t="s">
        <v>830</v>
      </c>
      <c r="G196" s="78" t="b">
        <v>0</v>
      </c>
      <c r="H196" s="78" t="b">
        <v>0</v>
      </c>
      <c r="I196" s="78" t="b">
        <v>0</v>
      </c>
      <c r="J196" s="78" t="b">
        <v>0</v>
      </c>
      <c r="K196" s="78" t="b">
        <v>0</v>
      </c>
      <c r="L196" s="78" t="b">
        <v>0</v>
      </c>
    </row>
    <row r="197" spans="1:12" ht="15">
      <c r="A197" s="86" t="s">
        <v>877</v>
      </c>
      <c r="B197" s="86" t="s">
        <v>882</v>
      </c>
      <c r="C197" s="78">
        <v>8</v>
      </c>
      <c r="D197" s="116">
        <v>0.012484711761933612</v>
      </c>
      <c r="E197" s="116">
        <v>1.6351485136976083</v>
      </c>
      <c r="F197" s="78" t="s">
        <v>830</v>
      </c>
      <c r="G197" s="78" t="b">
        <v>0</v>
      </c>
      <c r="H197" s="78" t="b">
        <v>1</v>
      </c>
      <c r="I197" s="78" t="b">
        <v>0</v>
      </c>
      <c r="J197" s="78" t="b">
        <v>0</v>
      </c>
      <c r="K197" s="78" t="b">
        <v>0</v>
      </c>
      <c r="L197" s="78" t="b">
        <v>0</v>
      </c>
    </row>
    <row r="198" spans="1:12" ht="15">
      <c r="A198" s="86" t="s">
        <v>882</v>
      </c>
      <c r="B198" s="86" t="s">
        <v>1005</v>
      </c>
      <c r="C198" s="78">
        <v>8</v>
      </c>
      <c r="D198" s="116">
        <v>0.012484711761933612</v>
      </c>
      <c r="E198" s="116">
        <v>1.8112397727532894</v>
      </c>
      <c r="F198" s="78" t="s">
        <v>830</v>
      </c>
      <c r="G198" s="78" t="b">
        <v>0</v>
      </c>
      <c r="H198" s="78" t="b">
        <v>0</v>
      </c>
      <c r="I198" s="78" t="b">
        <v>0</v>
      </c>
      <c r="J198" s="78" t="b">
        <v>0</v>
      </c>
      <c r="K198" s="78" t="b">
        <v>0</v>
      </c>
      <c r="L198" s="78" t="b">
        <v>0</v>
      </c>
    </row>
    <row r="199" spans="1:12" ht="15">
      <c r="A199" s="86" t="s">
        <v>880</v>
      </c>
      <c r="B199" s="86" t="s">
        <v>1010</v>
      </c>
      <c r="C199" s="78">
        <v>7</v>
      </c>
      <c r="D199" s="116">
        <v>0.011620424041852815</v>
      </c>
      <c r="E199" s="116">
        <v>1.7600872503059082</v>
      </c>
      <c r="F199" s="78" t="s">
        <v>830</v>
      </c>
      <c r="G199" s="78" t="b">
        <v>0</v>
      </c>
      <c r="H199" s="78" t="b">
        <v>0</v>
      </c>
      <c r="I199" s="78" t="b">
        <v>0</v>
      </c>
      <c r="J199" s="78" t="b">
        <v>0</v>
      </c>
      <c r="K199" s="78" t="b">
        <v>0</v>
      </c>
      <c r="L199" s="78" t="b">
        <v>0</v>
      </c>
    </row>
    <row r="200" spans="1:12" ht="15">
      <c r="A200" s="86" t="s">
        <v>1009</v>
      </c>
      <c r="B200" s="86" t="s">
        <v>881</v>
      </c>
      <c r="C200" s="78">
        <v>7</v>
      </c>
      <c r="D200" s="116">
        <v>0.011620424041852815</v>
      </c>
      <c r="E200" s="116">
        <v>1.7600872503059082</v>
      </c>
      <c r="F200" s="78" t="s">
        <v>830</v>
      </c>
      <c r="G200" s="78" t="b">
        <v>0</v>
      </c>
      <c r="H200" s="78" t="b">
        <v>0</v>
      </c>
      <c r="I200" s="78" t="b">
        <v>0</v>
      </c>
      <c r="J200" s="78" t="b">
        <v>0</v>
      </c>
      <c r="K200" s="78" t="b">
        <v>0</v>
      </c>
      <c r="L200" s="78" t="b">
        <v>0</v>
      </c>
    </row>
    <row r="201" spans="1:12" ht="15">
      <c r="A201" s="86" t="s">
        <v>872</v>
      </c>
      <c r="B201" s="86" t="s">
        <v>1011</v>
      </c>
      <c r="C201" s="78">
        <v>6</v>
      </c>
      <c r="D201" s="116">
        <v>0.01064935272307937</v>
      </c>
      <c r="E201" s="116">
        <v>0.9219380702469792</v>
      </c>
      <c r="F201" s="78" t="s">
        <v>830</v>
      </c>
      <c r="G201" s="78" t="b">
        <v>0</v>
      </c>
      <c r="H201" s="78" t="b">
        <v>0</v>
      </c>
      <c r="I201" s="78" t="b">
        <v>0</v>
      </c>
      <c r="J201" s="78" t="b">
        <v>0</v>
      </c>
      <c r="K201" s="78" t="b">
        <v>0</v>
      </c>
      <c r="L201" s="78" t="b">
        <v>0</v>
      </c>
    </row>
    <row r="202" spans="1:12" ht="15">
      <c r="A202" s="86" t="s">
        <v>1005</v>
      </c>
      <c r="B202" s="86" t="s">
        <v>1013</v>
      </c>
      <c r="C202" s="78">
        <v>6</v>
      </c>
      <c r="D202" s="116">
        <v>0.01064935272307937</v>
      </c>
      <c r="E202" s="116">
        <v>1.8112397727532894</v>
      </c>
      <c r="F202" s="78" t="s">
        <v>830</v>
      </c>
      <c r="G202" s="78" t="b">
        <v>0</v>
      </c>
      <c r="H202" s="78" t="b">
        <v>0</v>
      </c>
      <c r="I202" s="78" t="b">
        <v>0</v>
      </c>
      <c r="J202" s="78" t="b">
        <v>0</v>
      </c>
      <c r="K202" s="78" t="b">
        <v>0</v>
      </c>
      <c r="L202" s="78" t="b">
        <v>0</v>
      </c>
    </row>
    <row r="203" spans="1:12" ht="15">
      <c r="A203" s="86" t="s">
        <v>1013</v>
      </c>
      <c r="B203" s="86" t="s">
        <v>878</v>
      </c>
      <c r="C203" s="78">
        <v>6</v>
      </c>
      <c r="D203" s="116">
        <v>0.01064935272307937</v>
      </c>
      <c r="E203" s="116">
        <v>1.6351485136976083</v>
      </c>
      <c r="F203" s="78" t="s">
        <v>830</v>
      </c>
      <c r="G203" s="78" t="b">
        <v>0</v>
      </c>
      <c r="H203" s="78" t="b">
        <v>0</v>
      </c>
      <c r="I203" s="78" t="b">
        <v>0</v>
      </c>
      <c r="J203" s="78" t="b">
        <v>0</v>
      </c>
      <c r="K203" s="78" t="b">
        <v>0</v>
      </c>
      <c r="L203" s="78" t="b">
        <v>0</v>
      </c>
    </row>
    <row r="204" spans="1:12" ht="15">
      <c r="A204" s="86" t="s">
        <v>874</v>
      </c>
      <c r="B204" s="86" t="s">
        <v>1014</v>
      </c>
      <c r="C204" s="78">
        <v>6</v>
      </c>
      <c r="D204" s="116">
        <v>0.01064935272307937</v>
      </c>
      <c r="E204" s="116">
        <v>1.3163897510731954</v>
      </c>
      <c r="F204" s="78" t="s">
        <v>830</v>
      </c>
      <c r="G204" s="78" t="b">
        <v>0</v>
      </c>
      <c r="H204" s="78" t="b">
        <v>0</v>
      </c>
      <c r="I204" s="78" t="b">
        <v>0</v>
      </c>
      <c r="J204" s="78" t="b">
        <v>0</v>
      </c>
      <c r="K204" s="78" t="b">
        <v>0</v>
      </c>
      <c r="L204" s="78" t="b">
        <v>0</v>
      </c>
    </row>
    <row r="205" spans="1:12" ht="15">
      <c r="A205" s="86" t="s">
        <v>872</v>
      </c>
      <c r="B205" s="86" t="s">
        <v>1015</v>
      </c>
      <c r="C205" s="78">
        <v>6</v>
      </c>
      <c r="D205" s="116">
        <v>0.01064935272307937</v>
      </c>
      <c r="E205" s="116">
        <v>0.9219380702469792</v>
      </c>
      <c r="F205" s="78" t="s">
        <v>830</v>
      </c>
      <c r="G205" s="78" t="b">
        <v>0</v>
      </c>
      <c r="H205" s="78" t="b">
        <v>0</v>
      </c>
      <c r="I205" s="78" t="b">
        <v>0</v>
      </c>
      <c r="J205" s="78" t="b">
        <v>0</v>
      </c>
      <c r="K205" s="78" t="b">
        <v>0</v>
      </c>
      <c r="L205" s="78" t="b">
        <v>0</v>
      </c>
    </row>
    <row r="206" spans="1:12" ht="15">
      <c r="A206" s="86" t="s">
        <v>881</v>
      </c>
      <c r="B206" s="86" t="s">
        <v>880</v>
      </c>
      <c r="C206" s="78">
        <v>5</v>
      </c>
      <c r="D206" s="116">
        <v>0.00955354504551318</v>
      </c>
      <c r="E206" s="116">
        <v>1.504814745202602</v>
      </c>
      <c r="F206" s="78" t="s">
        <v>830</v>
      </c>
      <c r="G206" s="78" t="b">
        <v>0</v>
      </c>
      <c r="H206" s="78" t="b">
        <v>0</v>
      </c>
      <c r="I206" s="78" t="b">
        <v>0</v>
      </c>
      <c r="J206" s="78" t="b">
        <v>0</v>
      </c>
      <c r="K206" s="78" t="b">
        <v>0</v>
      </c>
      <c r="L206" s="78" t="b">
        <v>0</v>
      </c>
    </row>
    <row r="207" spans="1:12" ht="15">
      <c r="A207" s="86" t="s">
        <v>872</v>
      </c>
      <c r="B207" s="86" t="s">
        <v>1016</v>
      </c>
      <c r="C207" s="78">
        <v>5</v>
      </c>
      <c r="D207" s="116">
        <v>0.00955354504551318</v>
      </c>
      <c r="E207" s="116">
        <v>0.9219380702469792</v>
      </c>
      <c r="F207" s="78" t="s">
        <v>830</v>
      </c>
      <c r="G207" s="78" t="b">
        <v>0</v>
      </c>
      <c r="H207" s="78" t="b">
        <v>0</v>
      </c>
      <c r="I207" s="78" t="b">
        <v>0</v>
      </c>
      <c r="J207" s="78" t="b">
        <v>0</v>
      </c>
      <c r="K207" s="78" t="b">
        <v>0</v>
      </c>
      <c r="L207" s="78" t="b">
        <v>0</v>
      </c>
    </row>
    <row r="208" spans="1:12" ht="15">
      <c r="A208" s="86" t="s">
        <v>1016</v>
      </c>
      <c r="B208" s="86" t="s">
        <v>1004</v>
      </c>
      <c r="C208" s="78">
        <v>5</v>
      </c>
      <c r="D208" s="116">
        <v>0.00955354504551318</v>
      </c>
      <c r="E208" s="116">
        <v>1.8692317197309762</v>
      </c>
      <c r="F208" s="78" t="s">
        <v>830</v>
      </c>
      <c r="G208" s="78" t="b">
        <v>0</v>
      </c>
      <c r="H208" s="78" t="b">
        <v>0</v>
      </c>
      <c r="I208" s="78" t="b">
        <v>0</v>
      </c>
      <c r="J208" s="78" t="b">
        <v>0</v>
      </c>
      <c r="K208" s="78" t="b">
        <v>0</v>
      </c>
      <c r="L208" s="78" t="b">
        <v>0</v>
      </c>
    </row>
    <row r="209" spans="1:12" ht="15">
      <c r="A209" s="86" t="s">
        <v>1004</v>
      </c>
      <c r="B209" s="86" t="s">
        <v>1017</v>
      </c>
      <c r="C209" s="78">
        <v>5</v>
      </c>
      <c r="D209" s="116">
        <v>0.00955354504551318</v>
      </c>
      <c r="E209" s="116">
        <v>1.8692317197309762</v>
      </c>
      <c r="F209" s="78" t="s">
        <v>830</v>
      </c>
      <c r="G209" s="78" t="b">
        <v>0</v>
      </c>
      <c r="H209" s="78" t="b">
        <v>0</v>
      </c>
      <c r="I209" s="78" t="b">
        <v>0</v>
      </c>
      <c r="J209" s="78" t="b">
        <v>0</v>
      </c>
      <c r="K209" s="78" t="b">
        <v>0</v>
      </c>
      <c r="L209" s="78" t="b">
        <v>0</v>
      </c>
    </row>
    <row r="210" spans="1:12" ht="15">
      <c r="A210" s="86" t="s">
        <v>1017</v>
      </c>
      <c r="B210" s="86" t="s">
        <v>1018</v>
      </c>
      <c r="C210" s="78">
        <v>5</v>
      </c>
      <c r="D210" s="116">
        <v>0.00955354504551318</v>
      </c>
      <c r="E210" s="116">
        <v>2.0153597554092144</v>
      </c>
      <c r="F210" s="78" t="s">
        <v>830</v>
      </c>
      <c r="G210" s="78" t="b">
        <v>0</v>
      </c>
      <c r="H210" s="78" t="b">
        <v>0</v>
      </c>
      <c r="I210" s="78" t="b">
        <v>0</v>
      </c>
      <c r="J210" s="78" t="b">
        <v>0</v>
      </c>
      <c r="K210" s="78" t="b">
        <v>0</v>
      </c>
      <c r="L210" s="78" t="b">
        <v>0</v>
      </c>
    </row>
    <row r="211" spans="1:12" ht="15">
      <c r="A211" s="86" t="s">
        <v>1018</v>
      </c>
      <c r="B211" s="86" t="s">
        <v>874</v>
      </c>
      <c r="C211" s="78">
        <v>5</v>
      </c>
      <c r="D211" s="116">
        <v>0.00955354504551318</v>
      </c>
      <c r="E211" s="116">
        <v>1.3163897510731954</v>
      </c>
      <c r="F211" s="78" t="s">
        <v>830</v>
      </c>
      <c r="G211" s="78" t="b">
        <v>0</v>
      </c>
      <c r="H211" s="78" t="b">
        <v>0</v>
      </c>
      <c r="I211" s="78" t="b">
        <v>0</v>
      </c>
      <c r="J211" s="78" t="b">
        <v>0</v>
      </c>
      <c r="K211" s="78" t="b">
        <v>0</v>
      </c>
      <c r="L211" s="78" t="b">
        <v>0</v>
      </c>
    </row>
    <row r="212" spans="1:12" ht="15">
      <c r="A212" s="86" t="s">
        <v>874</v>
      </c>
      <c r="B212" s="86" t="s">
        <v>1007</v>
      </c>
      <c r="C212" s="78">
        <v>5</v>
      </c>
      <c r="D212" s="116">
        <v>0.00955354504551318</v>
      </c>
      <c r="E212" s="116">
        <v>1.1702617153949573</v>
      </c>
      <c r="F212" s="78" t="s">
        <v>830</v>
      </c>
      <c r="G212" s="78" t="b">
        <v>0</v>
      </c>
      <c r="H212" s="78" t="b">
        <v>0</v>
      </c>
      <c r="I212" s="78" t="b">
        <v>0</v>
      </c>
      <c r="J212" s="78" t="b">
        <v>0</v>
      </c>
      <c r="K212" s="78" t="b">
        <v>0</v>
      </c>
      <c r="L212" s="78" t="b">
        <v>0</v>
      </c>
    </row>
    <row r="213" spans="1:12" ht="15">
      <c r="A213" s="86" t="s">
        <v>872</v>
      </c>
      <c r="B213" s="86" t="s">
        <v>1019</v>
      </c>
      <c r="C213" s="78">
        <v>5</v>
      </c>
      <c r="D213" s="116">
        <v>0.00955354504551318</v>
      </c>
      <c r="E213" s="116">
        <v>0.9219380702469792</v>
      </c>
      <c r="F213" s="78" t="s">
        <v>830</v>
      </c>
      <c r="G213" s="78" t="b">
        <v>0</v>
      </c>
      <c r="H213" s="78" t="b">
        <v>0</v>
      </c>
      <c r="I213" s="78" t="b">
        <v>0</v>
      </c>
      <c r="J213" s="78" t="b">
        <v>0</v>
      </c>
      <c r="K213" s="78" t="b">
        <v>0</v>
      </c>
      <c r="L213" s="78" t="b">
        <v>0</v>
      </c>
    </row>
    <row r="214" spans="1:12" ht="15">
      <c r="A214" s="86" t="s">
        <v>872</v>
      </c>
      <c r="B214" s="86" t="s">
        <v>1027</v>
      </c>
      <c r="C214" s="78">
        <v>4</v>
      </c>
      <c r="D214" s="116">
        <v>0.008307741786037003</v>
      </c>
      <c r="E214" s="116">
        <v>0.9219380702469792</v>
      </c>
      <c r="F214" s="78" t="s">
        <v>830</v>
      </c>
      <c r="G214" s="78" t="b">
        <v>0</v>
      </c>
      <c r="H214" s="78" t="b">
        <v>0</v>
      </c>
      <c r="I214" s="78" t="b">
        <v>0</v>
      </c>
      <c r="J214" s="78" t="b">
        <v>0</v>
      </c>
      <c r="K214" s="78" t="b">
        <v>0</v>
      </c>
      <c r="L214" s="78" t="b">
        <v>0</v>
      </c>
    </row>
    <row r="215" spans="1:12" ht="15">
      <c r="A215" s="86" t="s">
        <v>879</v>
      </c>
      <c r="B215" s="86" t="s">
        <v>1024</v>
      </c>
      <c r="C215" s="78">
        <v>4</v>
      </c>
      <c r="D215" s="116">
        <v>0.008307741786037003</v>
      </c>
      <c r="E215" s="116">
        <v>1.714329759745233</v>
      </c>
      <c r="F215" s="78" t="s">
        <v>830</v>
      </c>
      <c r="G215" s="78" t="b">
        <v>0</v>
      </c>
      <c r="H215" s="78" t="b">
        <v>0</v>
      </c>
      <c r="I215" s="78" t="b">
        <v>0</v>
      </c>
      <c r="J215" s="78" t="b">
        <v>0</v>
      </c>
      <c r="K215" s="78" t="b">
        <v>0</v>
      </c>
      <c r="L215" s="78" t="b">
        <v>0</v>
      </c>
    </row>
    <row r="216" spans="1:12" ht="15">
      <c r="A216" s="86" t="s">
        <v>1024</v>
      </c>
      <c r="B216" s="86" t="s">
        <v>1025</v>
      </c>
      <c r="C216" s="78">
        <v>4</v>
      </c>
      <c r="D216" s="116">
        <v>0.008307741786037003</v>
      </c>
      <c r="E216" s="116">
        <v>2.1122697684172707</v>
      </c>
      <c r="F216" s="78" t="s">
        <v>830</v>
      </c>
      <c r="G216" s="78" t="b">
        <v>0</v>
      </c>
      <c r="H216" s="78" t="b">
        <v>0</v>
      </c>
      <c r="I216" s="78" t="b">
        <v>0</v>
      </c>
      <c r="J216" s="78" t="b">
        <v>0</v>
      </c>
      <c r="K216" s="78" t="b">
        <v>0</v>
      </c>
      <c r="L216" s="78" t="b">
        <v>0</v>
      </c>
    </row>
    <row r="217" spans="1:12" ht="15">
      <c r="A217" s="86" t="s">
        <v>1033</v>
      </c>
      <c r="B217" s="86" t="s">
        <v>873</v>
      </c>
      <c r="C217" s="78">
        <v>4</v>
      </c>
      <c r="D217" s="116">
        <v>0.008307741786037003</v>
      </c>
      <c r="E217" s="116">
        <v>1.714329759745233</v>
      </c>
      <c r="F217" s="78" t="s">
        <v>830</v>
      </c>
      <c r="G217" s="78" t="b">
        <v>0</v>
      </c>
      <c r="H217" s="78" t="b">
        <v>0</v>
      </c>
      <c r="I217" s="78" t="b">
        <v>0</v>
      </c>
      <c r="J217" s="78" t="b">
        <v>0</v>
      </c>
      <c r="K217" s="78" t="b">
        <v>0</v>
      </c>
      <c r="L217" s="78" t="b">
        <v>0</v>
      </c>
    </row>
    <row r="218" spans="1:12" ht="15">
      <c r="A218" s="86" t="s">
        <v>872</v>
      </c>
      <c r="B218" s="86" t="s">
        <v>1034</v>
      </c>
      <c r="C218" s="78">
        <v>4</v>
      </c>
      <c r="D218" s="116">
        <v>0.008307741786037003</v>
      </c>
      <c r="E218" s="116">
        <v>0.9219380702469792</v>
      </c>
      <c r="F218" s="78" t="s">
        <v>830</v>
      </c>
      <c r="G218" s="78" t="b">
        <v>0</v>
      </c>
      <c r="H218" s="78" t="b">
        <v>0</v>
      </c>
      <c r="I218" s="78" t="b">
        <v>0</v>
      </c>
      <c r="J218" s="78" t="b">
        <v>0</v>
      </c>
      <c r="K218" s="78" t="b">
        <v>0</v>
      </c>
      <c r="L218" s="78" t="b">
        <v>0</v>
      </c>
    </row>
    <row r="219" spans="1:12" ht="15">
      <c r="A219" s="86" t="s">
        <v>1034</v>
      </c>
      <c r="B219" s="86" t="s">
        <v>1035</v>
      </c>
      <c r="C219" s="78">
        <v>4</v>
      </c>
      <c r="D219" s="116">
        <v>0.008307741786037003</v>
      </c>
      <c r="E219" s="116">
        <v>2.1122697684172707</v>
      </c>
      <c r="F219" s="78" t="s">
        <v>830</v>
      </c>
      <c r="G219" s="78" t="b">
        <v>0</v>
      </c>
      <c r="H219" s="78" t="b">
        <v>0</v>
      </c>
      <c r="I219" s="78" t="b">
        <v>0</v>
      </c>
      <c r="J219" s="78" t="b">
        <v>0</v>
      </c>
      <c r="K219" s="78" t="b">
        <v>0</v>
      </c>
      <c r="L219" s="78" t="b">
        <v>0</v>
      </c>
    </row>
    <row r="220" spans="1:12" ht="15">
      <c r="A220" s="86" t="s">
        <v>1035</v>
      </c>
      <c r="B220" s="86" t="s">
        <v>1036</v>
      </c>
      <c r="C220" s="78">
        <v>4</v>
      </c>
      <c r="D220" s="116">
        <v>0.008307741786037003</v>
      </c>
      <c r="E220" s="116">
        <v>2.1122697684172707</v>
      </c>
      <c r="F220" s="78" t="s">
        <v>830</v>
      </c>
      <c r="G220" s="78" t="b">
        <v>0</v>
      </c>
      <c r="H220" s="78" t="b">
        <v>0</v>
      </c>
      <c r="I220" s="78" t="b">
        <v>0</v>
      </c>
      <c r="J220" s="78" t="b">
        <v>0</v>
      </c>
      <c r="K220" s="78" t="b">
        <v>0</v>
      </c>
      <c r="L220" s="78" t="b">
        <v>0</v>
      </c>
    </row>
    <row r="221" spans="1:12" ht="15">
      <c r="A221" s="86" t="s">
        <v>1036</v>
      </c>
      <c r="B221" s="86" t="s">
        <v>1037</v>
      </c>
      <c r="C221" s="78">
        <v>4</v>
      </c>
      <c r="D221" s="116">
        <v>0.008307741786037003</v>
      </c>
      <c r="E221" s="116">
        <v>2.1122697684172707</v>
      </c>
      <c r="F221" s="78" t="s">
        <v>830</v>
      </c>
      <c r="G221" s="78" t="b">
        <v>0</v>
      </c>
      <c r="H221" s="78" t="b">
        <v>0</v>
      </c>
      <c r="I221" s="78" t="b">
        <v>0</v>
      </c>
      <c r="J221" s="78" t="b">
        <v>0</v>
      </c>
      <c r="K221" s="78" t="b">
        <v>0</v>
      </c>
      <c r="L221" s="78" t="b">
        <v>0</v>
      </c>
    </row>
    <row r="222" spans="1:12" ht="15">
      <c r="A222" s="86" t="s">
        <v>1037</v>
      </c>
      <c r="B222" s="86" t="s">
        <v>872</v>
      </c>
      <c r="C222" s="78">
        <v>4</v>
      </c>
      <c r="D222" s="116">
        <v>0.008307741786037003</v>
      </c>
      <c r="E222" s="116">
        <v>0.9219380702469792</v>
      </c>
      <c r="F222" s="78" t="s">
        <v>830</v>
      </c>
      <c r="G222" s="78" t="b">
        <v>0</v>
      </c>
      <c r="H222" s="78" t="b">
        <v>0</v>
      </c>
      <c r="I222" s="78" t="b">
        <v>0</v>
      </c>
      <c r="J222" s="78" t="b">
        <v>0</v>
      </c>
      <c r="K222" s="78" t="b">
        <v>0</v>
      </c>
      <c r="L222" s="78" t="b">
        <v>0</v>
      </c>
    </row>
    <row r="223" spans="1:12" ht="15">
      <c r="A223" s="86" t="s">
        <v>877</v>
      </c>
      <c r="B223" s="86" t="s">
        <v>1038</v>
      </c>
      <c r="C223" s="78">
        <v>4</v>
      </c>
      <c r="D223" s="116">
        <v>0.008307741786037003</v>
      </c>
      <c r="E223" s="116">
        <v>1.6351485136976083</v>
      </c>
      <c r="F223" s="78" t="s">
        <v>830</v>
      </c>
      <c r="G223" s="78" t="b">
        <v>0</v>
      </c>
      <c r="H223" s="78" t="b">
        <v>1</v>
      </c>
      <c r="I223" s="78" t="b">
        <v>0</v>
      </c>
      <c r="J223" s="78" t="b">
        <v>0</v>
      </c>
      <c r="K223" s="78" t="b">
        <v>0</v>
      </c>
      <c r="L223" s="78" t="b">
        <v>0</v>
      </c>
    </row>
    <row r="224" spans="1:12" ht="15">
      <c r="A224" s="86" t="s">
        <v>1038</v>
      </c>
      <c r="B224" s="86" t="s">
        <v>878</v>
      </c>
      <c r="C224" s="78">
        <v>4</v>
      </c>
      <c r="D224" s="116">
        <v>0.008307741786037003</v>
      </c>
      <c r="E224" s="116">
        <v>1.6351485136976083</v>
      </c>
      <c r="F224" s="78" t="s">
        <v>830</v>
      </c>
      <c r="G224" s="78" t="b">
        <v>0</v>
      </c>
      <c r="H224" s="78" t="b">
        <v>0</v>
      </c>
      <c r="I224" s="78" t="b">
        <v>0</v>
      </c>
      <c r="J224" s="78" t="b">
        <v>0</v>
      </c>
      <c r="K224" s="78" t="b">
        <v>0</v>
      </c>
      <c r="L224" s="78" t="b">
        <v>0</v>
      </c>
    </row>
    <row r="225" spans="1:12" ht="15">
      <c r="A225" s="86" t="s">
        <v>874</v>
      </c>
      <c r="B225" s="86" t="s">
        <v>1006</v>
      </c>
      <c r="C225" s="78">
        <v>4</v>
      </c>
      <c r="D225" s="116">
        <v>0.008307741786037003</v>
      </c>
      <c r="E225" s="116">
        <v>1.0153597554092142</v>
      </c>
      <c r="F225" s="78" t="s">
        <v>830</v>
      </c>
      <c r="G225" s="78" t="b">
        <v>0</v>
      </c>
      <c r="H225" s="78" t="b">
        <v>0</v>
      </c>
      <c r="I225" s="78" t="b">
        <v>0</v>
      </c>
      <c r="J225" s="78" t="b">
        <v>0</v>
      </c>
      <c r="K225" s="78" t="b">
        <v>0</v>
      </c>
      <c r="L225" s="78" t="b">
        <v>0</v>
      </c>
    </row>
    <row r="226" spans="1:12" ht="15">
      <c r="A226" s="86" t="s">
        <v>872</v>
      </c>
      <c r="B226" s="86" t="s">
        <v>1028</v>
      </c>
      <c r="C226" s="78">
        <v>4</v>
      </c>
      <c r="D226" s="116">
        <v>0.008307741786037003</v>
      </c>
      <c r="E226" s="116">
        <v>0.9219380702469792</v>
      </c>
      <c r="F226" s="78" t="s">
        <v>830</v>
      </c>
      <c r="G226" s="78" t="b">
        <v>0</v>
      </c>
      <c r="H226" s="78" t="b">
        <v>0</v>
      </c>
      <c r="I226" s="78" t="b">
        <v>0</v>
      </c>
      <c r="J226" s="78" t="b">
        <v>0</v>
      </c>
      <c r="K226" s="78" t="b">
        <v>0</v>
      </c>
      <c r="L226" s="78" t="b">
        <v>0</v>
      </c>
    </row>
    <row r="227" spans="1:12" ht="15">
      <c r="A227" s="86" t="s">
        <v>1028</v>
      </c>
      <c r="B227" s="86" t="s">
        <v>875</v>
      </c>
      <c r="C227" s="78">
        <v>4</v>
      </c>
      <c r="D227" s="116">
        <v>0.008307741786037003</v>
      </c>
      <c r="E227" s="116">
        <v>1.568201724066995</v>
      </c>
      <c r="F227" s="78" t="s">
        <v>830</v>
      </c>
      <c r="G227" s="78" t="b">
        <v>0</v>
      </c>
      <c r="H227" s="78" t="b">
        <v>0</v>
      </c>
      <c r="I227" s="78" t="b">
        <v>0</v>
      </c>
      <c r="J227" s="78" t="b">
        <v>0</v>
      </c>
      <c r="K227" s="78" t="b">
        <v>0</v>
      </c>
      <c r="L227" s="78" t="b">
        <v>0</v>
      </c>
    </row>
    <row r="228" spans="1:12" ht="15">
      <c r="A228" s="86" t="s">
        <v>875</v>
      </c>
      <c r="B228" s="86" t="s">
        <v>1029</v>
      </c>
      <c r="C228" s="78">
        <v>4</v>
      </c>
      <c r="D228" s="116">
        <v>0.008307741786037003</v>
      </c>
      <c r="E228" s="116">
        <v>1.568201724066995</v>
      </c>
      <c r="F228" s="78" t="s">
        <v>830</v>
      </c>
      <c r="G228" s="78" t="b">
        <v>0</v>
      </c>
      <c r="H228" s="78" t="b">
        <v>0</v>
      </c>
      <c r="I228" s="78" t="b">
        <v>0</v>
      </c>
      <c r="J228" s="78" t="b">
        <v>0</v>
      </c>
      <c r="K228" s="78" t="b">
        <v>0</v>
      </c>
      <c r="L228" s="78" t="b">
        <v>0</v>
      </c>
    </row>
    <row r="229" spans="1:12" ht="15">
      <c r="A229" s="86" t="s">
        <v>1029</v>
      </c>
      <c r="B229" s="86" t="s">
        <v>1030</v>
      </c>
      <c r="C229" s="78">
        <v>4</v>
      </c>
      <c r="D229" s="116">
        <v>0.008307741786037003</v>
      </c>
      <c r="E229" s="116">
        <v>2.1122697684172707</v>
      </c>
      <c r="F229" s="78" t="s">
        <v>830</v>
      </c>
      <c r="G229" s="78" t="b">
        <v>0</v>
      </c>
      <c r="H229" s="78" t="b">
        <v>0</v>
      </c>
      <c r="I229" s="78" t="b">
        <v>0</v>
      </c>
      <c r="J229" s="78" t="b">
        <v>0</v>
      </c>
      <c r="K229" s="78" t="b">
        <v>0</v>
      </c>
      <c r="L229" s="78" t="b">
        <v>0</v>
      </c>
    </row>
    <row r="230" spans="1:12" ht="15">
      <c r="A230" s="86" t="s">
        <v>1030</v>
      </c>
      <c r="B230" s="86" t="s">
        <v>1031</v>
      </c>
      <c r="C230" s="78">
        <v>4</v>
      </c>
      <c r="D230" s="116">
        <v>0.008307741786037003</v>
      </c>
      <c r="E230" s="116">
        <v>2.1122697684172707</v>
      </c>
      <c r="F230" s="78" t="s">
        <v>830</v>
      </c>
      <c r="G230" s="78" t="b">
        <v>0</v>
      </c>
      <c r="H230" s="78" t="b">
        <v>0</v>
      </c>
      <c r="I230" s="78" t="b">
        <v>0</v>
      </c>
      <c r="J230" s="78" t="b">
        <v>0</v>
      </c>
      <c r="K230" s="78" t="b">
        <v>0</v>
      </c>
      <c r="L230" s="78" t="b">
        <v>0</v>
      </c>
    </row>
    <row r="231" spans="1:12" ht="15">
      <c r="A231" s="86" t="s">
        <v>1031</v>
      </c>
      <c r="B231" s="86" t="s">
        <v>874</v>
      </c>
      <c r="C231" s="78">
        <v>4</v>
      </c>
      <c r="D231" s="116">
        <v>0.008307741786037003</v>
      </c>
      <c r="E231" s="116">
        <v>1.3163897510731954</v>
      </c>
      <c r="F231" s="78" t="s">
        <v>830</v>
      </c>
      <c r="G231" s="78" t="b">
        <v>0</v>
      </c>
      <c r="H231" s="78" t="b">
        <v>0</v>
      </c>
      <c r="I231" s="78" t="b">
        <v>0</v>
      </c>
      <c r="J231" s="78" t="b">
        <v>0</v>
      </c>
      <c r="K231" s="78" t="b">
        <v>0</v>
      </c>
      <c r="L231" s="78" t="b">
        <v>0</v>
      </c>
    </row>
    <row r="232" spans="1:12" ht="15">
      <c r="A232" s="86" t="s">
        <v>874</v>
      </c>
      <c r="B232" s="86" t="s">
        <v>1032</v>
      </c>
      <c r="C232" s="78">
        <v>4</v>
      </c>
      <c r="D232" s="116">
        <v>0.008307741786037003</v>
      </c>
      <c r="E232" s="116">
        <v>1.3163897510731954</v>
      </c>
      <c r="F232" s="78" t="s">
        <v>830</v>
      </c>
      <c r="G232" s="78" t="b">
        <v>0</v>
      </c>
      <c r="H232" s="78" t="b">
        <v>0</v>
      </c>
      <c r="I232" s="78" t="b">
        <v>0</v>
      </c>
      <c r="J232" s="78" t="b">
        <v>0</v>
      </c>
      <c r="K232" s="78" t="b">
        <v>0</v>
      </c>
      <c r="L232" s="78" t="b">
        <v>0</v>
      </c>
    </row>
    <row r="233" spans="1:12" ht="15">
      <c r="A233" s="86" t="s">
        <v>1032</v>
      </c>
      <c r="B233" s="86" t="s">
        <v>1006</v>
      </c>
      <c r="C233" s="78">
        <v>4</v>
      </c>
      <c r="D233" s="116">
        <v>0.008307741786037003</v>
      </c>
      <c r="E233" s="116">
        <v>1.8112397727532894</v>
      </c>
      <c r="F233" s="78" t="s">
        <v>830</v>
      </c>
      <c r="G233" s="78" t="b">
        <v>0</v>
      </c>
      <c r="H233" s="78" t="b">
        <v>0</v>
      </c>
      <c r="I233" s="78" t="b">
        <v>0</v>
      </c>
      <c r="J233" s="78" t="b">
        <v>0</v>
      </c>
      <c r="K233" s="78" t="b">
        <v>0</v>
      </c>
      <c r="L233" s="78" t="b">
        <v>0</v>
      </c>
    </row>
    <row r="234" spans="1:12" ht="15">
      <c r="A234" s="86" t="s">
        <v>872</v>
      </c>
      <c r="B234" s="86" t="s">
        <v>1021</v>
      </c>
      <c r="C234" s="78">
        <v>4</v>
      </c>
      <c r="D234" s="116">
        <v>0.008307741786037003</v>
      </c>
      <c r="E234" s="116">
        <v>0.9219380702469792</v>
      </c>
      <c r="F234" s="78" t="s">
        <v>830</v>
      </c>
      <c r="G234" s="78" t="b">
        <v>0</v>
      </c>
      <c r="H234" s="78" t="b">
        <v>0</v>
      </c>
      <c r="I234" s="78" t="b">
        <v>0</v>
      </c>
      <c r="J234" s="78" t="b">
        <v>0</v>
      </c>
      <c r="K234" s="78" t="b">
        <v>0</v>
      </c>
      <c r="L234" s="78" t="b">
        <v>0</v>
      </c>
    </row>
    <row r="235" spans="1:12" ht="15">
      <c r="A235" s="86" t="s">
        <v>1019</v>
      </c>
      <c r="B235" s="86" t="s">
        <v>1044</v>
      </c>
      <c r="C235" s="78">
        <v>3</v>
      </c>
      <c r="D235" s="116">
        <v>0.006873715790342332</v>
      </c>
      <c r="E235" s="116">
        <v>2.0153597554092144</v>
      </c>
      <c r="F235" s="78" t="s">
        <v>830</v>
      </c>
      <c r="G235" s="78" t="b">
        <v>0</v>
      </c>
      <c r="H235" s="78" t="b">
        <v>0</v>
      </c>
      <c r="I235" s="78" t="b">
        <v>0</v>
      </c>
      <c r="J235" s="78" t="b">
        <v>0</v>
      </c>
      <c r="K235" s="78" t="b">
        <v>0</v>
      </c>
      <c r="L235" s="78" t="b">
        <v>0</v>
      </c>
    </row>
    <row r="236" spans="1:12" ht="15">
      <c r="A236" s="86" t="s">
        <v>1044</v>
      </c>
      <c r="B236" s="86" t="s">
        <v>1045</v>
      </c>
      <c r="C236" s="78">
        <v>3</v>
      </c>
      <c r="D236" s="116">
        <v>0.006873715790342332</v>
      </c>
      <c r="E236" s="116">
        <v>2.2372085050255706</v>
      </c>
      <c r="F236" s="78" t="s">
        <v>830</v>
      </c>
      <c r="G236" s="78" t="b">
        <v>0</v>
      </c>
      <c r="H236" s="78" t="b">
        <v>0</v>
      </c>
      <c r="I236" s="78" t="b">
        <v>0</v>
      </c>
      <c r="J236" s="78" t="b">
        <v>0</v>
      </c>
      <c r="K236" s="78" t="b">
        <v>0</v>
      </c>
      <c r="L236" s="78" t="b">
        <v>0</v>
      </c>
    </row>
    <row r="237" spans="1:12" ht="15">
      <c r="A237" s="86" t="s">
        <v>1045</v>
      </c>
      <c r="B237" s="86" t="s">
        <v>1046</v>
      </c>
      <c r="C237" s="78">
        <v>3</v>
      </c>
      <c r="D237" s="116">
        <v>0.006873715790342332</v>
      </c>
      <c r="E237" s="116">
        <v>2.2372085050255706</v>
      </c>
      <c r="F237" s="78" t="s">
        <v>830</v>
      </c>
      <c r="G237" s="78" t="b">
        <v>0</v>
      </c>
      <c r="H237" s="78" t="b">
        <v>0</v>
      </c>
      <c r="I237" s="78" t="b">
        <v>0</v>
      </c>
      <c r="J237" s="78" t="b">
        <v>0</v>
      </c>
      <c r="K237" s="78" t="b">
        <v>0</v>
      </c>
      <c r="L237" s="78" t="b">
        <v>0</v>
      </c>
    </row>
    <row r="238" spans="1:12" ht="15">
      <c r="A238" s="86" t="s">
        <v>1046</v>
      </c>
      <c r="B238" s="86" t="s">
        <v>1020</v>
      </c>
      <c r="C238" s="78">
        <v>3</v>
      </c>
      <c r="D238" s="116">
        <v>0.006873715790342332</v>
      </c>
      <c r="E238" s="116">
        <v>2.0153597554092144</v>
      </c>
      <c r="F238" s="78" t="s">
        <v>830</v>
      </c>
      <c r="G238" s="78" t="b">
        <v>0</v>
      </c>
      <c r="H238" s="78" t="b">
        <v>0</v>
      </c>
      <c r="I238" s="78" t="b">
        <v>0</v>
      </c>
      <c r="J238" s="78" t="b">
        <v>0</v>
      </c>
      <c r="K238" s="78" t="b">
        <v>0</v>
      </c>
      <c r="L238" s="78" t="b">
        <v>0</v>
      </c>
    </row>
    <row r="239" spans="1:12" ht="15">
      <c r="A239" s="86" t="s">
        <v>1020</v>
      </c>
      <c r="B239" s="86" t="s">
        <v>1009</v>
      </c>
      <c r="C239" s="78">
        <v>3</v>
      </c>
      <c r="D239" s="116">
        <v>0.006873715790342332</v>
      </c>
      <c r="E239" s="116">
        <v>1.6473829701146199</v>
      </c>
      <c r="F239" s="78" t="s">
        <v>830</v>
      </c>
      <c r="G239" s="78" t="b">
        <v>0</v>
      </c>
      <c r="H239" s="78" t="b">
        <v>0</v>
      </c>
      <c r="I239" s="78" t="b">
        <v>0</v>
      </c>
      <c r="J239" s="78" t="b">
        <v>0</v>
      </c>
      <c r="K239" s="78" t="b">
        <v>0</v>
      </c>
      <c r="L239" s="78" t="b">
        <v>0</v>
      </c>
    </row>
    <row r="240" spans="1:12" ht="15">
      <c r="A240" s="86" t="s">
        <v>1011</v>
      </c>
      <c r="B240" s="86" t="s">
        <v>1049</v>
      </c>
      <c r="C240" s="78">
        <v>2</v>
      </c>
      <c r="D240" s="116">
        <v>0.0051865638455536</v>
      </c>
      <c r="E240" s="116">
        <v>1.9361785093615895</v>
      </c>
      <c r="F240" s="78" t="s">
        <v>830</v>
      </c>
      <c r="G240" s="78" t="b">
        <v>0</v>
      </c>
      <c r="H240" s="78" t="b">
        <v>0</v>
      </c>
      <c r="I240" s="78" t="b">
        <v>0</v>
      </c>
      <c r="J240" s="78" t="b">
        <v>0</v>
      </c>
      <c r="K240" s="78" t="b">
        <v>0</v>
      </c>
      <c r="L240" s="78" t="b">
        <v>0</v>
      </c>
    </row>
    <row r="241" spans="1:12" ht="15">
      <c r="A241" s="86" t="s">
        <v>1049</v>
      </c>
      <c r="B241" s="86" t="s">
        <v>1050</v>
      </c>
      <c r="C241" s="78">
        <v>2</v>
      </c>
      <c r="D241" s="116">
        <v>0.0051865638455536</v>
      </c>
      <c r="E241" s="116">
        <v>2.413299764081252</v>
      </c>
      <c r="F241" s="78" t="s">
        <v>830</v>
      </c>
      <c r="G241" s="78" t="b">
        <v>0</v>
      </c>
      <c r="H241" s="78" t="b">
        <v>0</v>
      </c>
      <c r="I241" s="78" t="b">
        <v>0</v>
      </c>
      <c r="J241" s="78" t="b">
        <v>0</v>
      </c>
      <c r="K241" s="78" t="b">
        <v>0</v>
      </c>
      <c r="L241" s="78" t="b">
        <v>0</v>
      </c>
    </row>
    <row r="242" spans="1:12" ht="15">
      <c r="A242" s="86" t="s">
        <v>1050</v>
      </c>
      <c r="B242" s="86" t="s">
        <v>1051</v>
      </c>
      <c r="C242" s="78">
        <v>2</v>
      </c>
      <c r="D242" s="116">
        <v>0.0051865638455536</v>
      </c>
      <c r="E242" s="116">
        <v>2.413299764081252</v>
      </c>
      <c r="F242" s="78" t="s">
        <v>830</v>
      </c>
      <c r="G242" s="78" t="b">
        <v>0</v>
      </c>
      <c r="H242" s="78" t="b">
        <v>0</v>
      </c>
      <c r="I242" s="78" t="b">
        <v>0</v>
      </c>
      <c r="J242" s="78" t="b">
        <v>0</v>
      </c>
      <c r="K242" s="78" t="b">
        <v>0</v>
      </c>
      <c r="L242" s="78" t="b">
        <v>0</v>
      </c>
    </row>
    <row r="243" spans="1:12" ht="15">
      <c r="A243" s="86" t="s">
        <v>1051</v>
      </c>
      <c r="B243" s="86" t="s">
        <v>879</v>
      </c>
      <c r="C243" s="78">
        <v>2</v>
      </c>
      <c r="D243" s="116">
        <v>0.0051865638455536</v>
      </c>
      <c r="E243" s="116">
        <v>1.714329759745233</v>
      </c>
      <c r="F243" s="78" t="s">
        <v>830</v>
      </c>
      <c r="G243" s="78" t="b">
        <v>0</v>
      </c>
      <c r="H243" s="78" t="b">
        <v>0</v>
      </c>
      <c r="I243" s="78" t="b">
        <v>0</v>
      </c>
      <c r="J243" s="78" t="b">
        <v>0</v>
      </c>
      <c r="K243" s="78" t="b">
        <v>0</v>
      </c>
      <c r="L243" s="78" t="b">
        <v>0</v>
      </c>
    </row>
    <row r="244" spans="1:12" ht="15">
      <c r="A244" s="86" t="s">
        <v>879</v>
      </c>
      <c r="B244" s="86" t="s">
        <v>1052</v>
      </c>
      <c r="C244" s="78">
        <v>2</v>
      </c>
      <c r="D244" s="116">
        <v>0.0051865638455536</v>
      </c>
      <c r="E244" s="116">
        <v>1.714329759745233</v>
      </c>
      <c r="F244" s="78" t="s">
        <v>830</v>
      </c>
      <c r="G244" s="78" t="b">
        <v>0</v>
      </c>
      <c r="H244" s="78" t="b">
        <v>0</v>
      </c>
      <c r="I244" s="78" t="b">
        <v>0</v>
      </c>
      <c r="J244" s="78" t="b">
        <v>0</v>
      </c>
      <c r="K244" s="78" t="b">
        <v>0</v>
      </c>
      <c r="L244" s="78" t="b">
        <v>0</v>
      </c>
    </row>
    <row r="245" spans="1:12" ht="15">
      <c r="A245" s="86" t="s">
        <v>1052</v>
      </c>
      <c r="B245" s="86" t="s">
        <v>1053</v>
      </c>
      <c r="C245" s="78">
        <v>2</v>
      </c>
      <c r="D245" s="116">
        <v>0.0051865638455536</v>
      </c>
      <c r="E245" s="116">
        <v>2.413299764081252</v>
      </c>
      <c r="F245" s="78" t="s">
        <v>830</v>
      </c>
      <c r="G245" s="78" t="b">
        <v>0</v>
      </c>
      <c r="H245" s="78" t="b">
        <v>0</v>
      </c>
      <c r="I245" s="78" t="b">
        <v>0</v>
      </c>
      <c r="J245" s="78" t="b">
        <v>0</v>
      </c>
      <c r="K245" s="78" t="b">
        <v>0</v>
      </c>
      <c r="L245" s="78" t="b">
        <v>0</v>
      </c>
    </row>
    <row r="246" spans="1:12" ht="15">
      <c r="A246" s="86" t="s">
        <v>872</v>
      </c>
      <c r="B246" s="86" t="s">
        <v>1114</v>
      </c>
      <c r="C246" s="78">
        <v>2</v>
      </c>
      <c r="D246" s="116">
        <v>0.0051865638455536</v>
      </c>
      <c r="E246" s="116">
        <v>0.9219380702469792</v>
      </c>
      <c r="F246" s="78" t="s">
        <v>830</v>
      </c>
      <c r="G246" s="78" t="b">
        <v>0</v>
      </c>
      <c r="H246" s="78" t="b">
        <v>0</v>
      </c>
      <c r="I246" s="78" t="b">
        <v>0</v>
      </c>
      <c r="J246" s="78" t="b">
        <v>0</v>
      </c>
      <c r="K246" s="78" t="b">
        <v>0</v>
      </c>
      <c r="L246" s="78" t="b">
        <v>0</v>
      </c>
    </row>
    <row r="247" spans="1:12" ht="15">
      <c r="A247" s="86" t="s">
        <v>1114</v>
      </c>
      <c r="B247" s="86" t="s">
        <v>877</v>
      </c>
      <c r="C247" s="78">
        <v>2</v>
      </c>
      <c r="D247" s="116">
        <v>0.0051865638455536</v>
      </c>
      <c r="E247" s="116">
        <v>1.6351485136976083</v>
      </c>
      <c r="F247" s="78" t="s">
        <v>830</v>
      </c>
      <c r="G247" s="78" t="b">
        <v>0</v>
      </c>
      <c r="H247" s="78" t="b">
        <v>0</v>
      </c>
      <c r="I247" s="78" t="b">
        <v>0</v>
      </c>
      <c r="J247" s="78" t="b">
        <v>0</v>
      </c>
      <c r="K247" s="78" t="b">
        <v>1</v>
      </c>
      <c r="L247" s="78" t="b">
        <v>0</v>
      </c>
    </row>
    <row r="248" spans="1:12" ht="15">
      <c r="A248" s="86" t="s">
        <v>1005</v>
      </c>
      <c r="B248" s="86" t="s">
        <v>1115</v>
      </c>
      <c r="C248" s="78">
        <v>2</v>
      </c>
      <c r="D248" s="116">
        <v>0.0051865638455536</v>
      </c>
      <c r="E248" s="116">
        <v>1.8112397727532894</v>
      </c>
      <c r="F248" s="78" t="s">
        <v>830</v>
      </c>
      <c r="G248" s="78" t="b">
        <v>0</v>
      </c>
      <c r="H248" s="78" t="b">
        <v>0</v>
      </c>
      <c r="I248" s="78" t="b">
        <v>0</v>
      </c>
      <c r="J248" s="78" t="b">
        <v>0</v>
      </c>
      <c r="K248" s="78" t="b">
        <v>0</v>
      </c>
      <c r="L248" s="78" t="b">
        <v>0</v>
      </c>
    </row>
    <row r="249" spans="1:12" ht="15">
      <c r="A249" s="86" t="s">
        <v>1115</v>
      </c>
      <c r="B249" s="86" t="s">
        <v>878</v>
      </c>
      <c r="C249" s="78">
        <v>2</v>
      </c>
      <c r="D249" s="116">
        <v>0.0051865638455536</v>
      </c>
      <c r="E249" s="116">
        <v>1.6351485136976083</v>
      </c>
      <c r="F249" s="78" t="s">
        <v>830</v>
      </c>
      <c r="G249" s="78" t="b">
        <v>0</v>
      </c>
      <c r="H249" s="78" t="b">
        <v>0</v>
      </c>
      <c r="I249" s="78" t="b">
        <v>0</v>
      </c>
      <c r="J249" s="78" t="b">
        <v>0</v>
      </c>
      <c r="K249" s="78" t="b">
        <v>0</v>
      </c>
      <c r="L249" s="78" t="b">
        <v>0</v>
      </c>
    </row>
    <row r="250" spans="1:12" ht="15">
      <c r="A250" s="86" t="s">
        <v>878</v>
      </c>
      <c r="B250" s="86" t="s">
        <v>1040</v>
      </c>
      <c r="C250" s="78">
        <v>2</v>
      </c>
      <c r="D250" s="116">
        <v>0.0051865638455536</v>
      </c>
      <c r="E250" s="116">
        <v>1.6351485136976083</v>
      </c>
      <c r="F250" s="78" t="s">
        <v>830</v>
      </c>
      <c r="G250" s="78" t="b">
        <v>0</v>
      </c>
      <c r="H250" s="78" t="b">
        <v>0</v>
      </c>
      <c r="I250" s="78" t="b">
        <v>0</v>
      </c>
      <c r="J250" s="78" t="b">
        <v>0</v>
      </c>
      <c r="K250" s="78" t="b">
        <v>0</v>
      </c>
      <c r="L250" s="78" t="b">
        <v>0</v>
      </c>
    </row>
    <row r="251" spans="1:12" ht="15">
      <c r="A251" s="86" t="s">
        <v>1040</v>
      </c>
      <c r="B251" s="86" t="s">
        <v>880</v>
      </c>
      <c r="C251" s="78">
        <v>2</v>
      </c>
      <c r="D251" s="116">
        <v>0.0051865638455536</v>
      </c>
      <c r="E251" s="116">
        <v>1.7600872503059082</v>
      </c>
      <c r="F251" s="78" t="s">
        <v>830</v>
      </c>
      <c r="G251" s="78" t="b">
        <v>0</v>
      </c>
      <c r="H251" s="78" t="b">
        <v>0</v>
      </c>
      <c r="I251" s="78" t="b">
        <v>0</v>
      </c>
      <c r="J251" s="78" t="b">
        <v>0</v>
      </c>
      <c r="K251" s="78" t="b">
        <v>0</v>
      </c>
      <c r="L251" s="78" t="b">
        <v>0</v>
      </c>
    </row>
    <row r="252" spans="1:12" ht="15">
      <c r="A252" s="86" t="s">
        <v>872</v>
      </c>
      <c r="B252" s="86" t="s">
        <v>1047</v>
      </c>
      <c r="C252" s="78">
        <v>2</v>
      </c>
      <c r="D252" s="116">
        <v>0.0051865638455536</v>
      </c>
      <c r="E252" s="116">
        <v>0.9219380702469792</v>
      </c>
      <c r="F252" s="78" t="s">
        <v>830</v>
      </c>
      <c r="G252" s="78" t="b">
        <v>0</v>
      </c>
      <c r="H252" s="78" t="b">
        <v>0</v>
      </c>
      <c r="I252" s="78" t="b">
        <v>0</v>
      </c>
      <c r="J252" s="78" t="b">
        <v>0</v>
      </c>
      <c r="K252" s="78" t="b">
        <v>0</v>
      </c>
      <c r="L252" s="78" t="b">
        <v>0</v>
      </c>
    </row>
    <row r="253" spans="1:12" ht="15">
      <c r="A253" s="86" t="s">
        <v>1047</v>
      </c>
      <c r="B253" s="86" t="s">
        <v>1108</v>
      </c>
      <c r="C253" s="78">
        <v>2</v>
      </c>
      <c r="D253" s="116">
        <v>0.0051865638455536</v>
      </c>
      <c r="E253" s="116">
        <v>2.413299764081252</v>
      </c>
      <c r="F253" s="78" t="s">
        <v>830</v>
      </c>
      <c r="G253" s="78" t="b">
        <v>0</v>
      </c>
      <c r="H253" s="78" t="b">
        <v>0</v>
      </c>
      <c r="I253" s="78" t="b">
        <v>0</v>
      </c>
      <c r="J253" s="78" t="b">
        <v>0</v>
      </c>
      <c r="K253" s="78" t="b">
        <v>0</v>
      </c>
      <c r="L253" s="78" t="b">
        <v>0</v>
      </c>
    </row>
    <row r="254" spans="1:12" ht="15">
      <c r="A254" s="86" t="s">
        <v>1108</v>
      </c>
      <c r="B254" s="86" t="s">
        <v>1109</v>
      </c>
      <c r="C254" s="78">
        <v>2</v>
      </c>
      <c r="D254" s="116">
        <v>0.0051865638455536</v>
      </c>
      <c r="E254" s="116">
        <v>2.413299764081252</v>
      </c>
      <c r="F254" s="78" t="s">
        <v>830</v>
      </c>
      <c r="G254" s="78" t="b">
        <v>0</v>
      </c>
      <c r="H254" s="78" t="b">
        <v>0</v>
      </c>
      <c r="I254" s="78" t="b">
        <v>0</v>
      </c>
      <c r="J254" s="78" t="b">
        <v>0</v>
      </c>
      <c r="K254" s="78" t="b">
        <v>0</v>
      </c>
      <c r="L254" s="78" t="b">
        <v>0</v>
      </c>
    </row>
    <row r="255" spans="1:12" ht="15">
      <c r="A255" s="86" t="s">
        <v>1109</v>
      </c>
      <c r="B255" s="86" t="s">
        <v>1110</v>
      </c>
      <c r="C255" s="78">
        <v>2</v>
      </c>
      <c r="D255" s="116">
        <v>0.0051865638455536</v>
      </c>
      <c r="E255" s="116">
        <v>2.413299764081252</v>
      </c>
      <c r="F255" s="78" t="s">
        <v>830</v>
      </c>
      <c r="G255" s="78" t="b">
        <v>0</v>
      </c>
      <c r="H255" s="78" t="b">
        <v>0</v>
      </c>
      <c r="I255" s="78" t="b">
        <v>0</v>
      </c>
      <c r="J255" s="78" t="b">
        <v>0</v>
      </c>
      <c r="K255" s="78" t="b">
        <v>0</v>
      </c>
      <c r="L255" s="78" t="b">
        <v>0</v>
      </c>
    </row>
    <row r="256" spans="1:12" ht="15">
      <c r="A256" s="86" t="s">
        <v>1110</v>
      </c>
      <c r="B256" s="86" t="s">
        <v>1111</v>
      </c>
      <c r="C256" s="78">
        <v>2</v>
      </c>
      <c r="D256" s="116">
        <v>0.0051865638455536</v>
      </c>
      <c r="E256" s="116">
        <v>2.413299764081252</v>
      </c>
      <c r="F256" s="78" t="s">
        <v>830</v>
      </c>
      <c r="G256" s="78" t="b">
        <v>0</v>
      </c>
      <c r="H256" s="78" t="b">
        <v>0</v>
      </c>
      <c r="I256" s="78" t="b">
        <v>0</v>
      </c>
      <c r="J256" s="78" t="b">
        <v>0</v>
      </c>
      <c r="K256" s="78" t="b">
        <v>0</v>
      </c>
      <c r="L256" s="78" t="b">
        <v>0</v>
      </c>
    </row>
    <row r="257" spans="1:12" ht="15">
      <c r="A257" s="86" t="s">
        <v>1111</v>
      </c>
      <c r="B257" s="86" t="s">
        <v>1048</v>
      </c>
      <c r="C257" s="78">
        <v>2</v>
      </c>
      <c r="D257" s="116">
        <v>0.0051865638455536</v>
      </c>
      <c r="E257" s="116">
        <v>2.413299764081252</v>
      </c>
      <c r="F257" s="78" t="s">
        <v>830</v>
      </c>
      <c r="G257" s="78" t="b">
        <v>0</v>
      </c>
      <c r="H257" s="78" t="b">
        <v>0</v>
      </c>
      <c r="I257" s="78" t="b">
        <v>0</v>
      </c>
      <c r="J257" s="78" t="b">
        <v>0</v>
      </c>
      <c r="K257" s="78" t="b">
        <v>0</v>
      </c>
      <c r="L257" s="78" t="b">
        <v>0</v>
      </c>
    </row>
    <row r="258" spans="1:12" ht="15">
      <c r="A258" s="86" t="s">
        <v>1048</v>
      </c>
      <c r="B258" s="86" t="s">
        <v>881</v>
      </c>
      <c r="C258" s="78">
        <v>2</v>
      </c>
      <c r="D258" s="116">
        <v>0.0051865638455536</v>
      </c>
      <c r="E258" s="116">
        <v>1.7600872503059082</v>
      </c>
      <c r="F258" s="78" t="s">
        <v>830</v>
      </c>
      <c r="G258" s="78" t="b">
        <v>0</v>
      </c>
      <c r="H258" s="78" t="b">
        <v>0</v>
      </c>
      <c r="I258" s="78" t="b">
        <v>0</v>
      </c>
      <c r="J258" s="78" t="b">
        <v>0</v>
      </c>
      <c r="K258" s="78" t="b">
        <v>0</v>
      </c>
      <c r="L258" s="78" t="b">
        <v>0</v>
      </c>
    </row>
    <row r="259" spans="1:12" ht="15">
      <c r="A259" s="86" t="s">
        <v>881</v>
      </c>
      <c r="B259" s="86" t="s">
        <v>1112</v>
      </c>
      <c r="C259" s="78">
        <v>2</v>
      </c>
      <c r="D259" s="116">
        <v>0.0051865638455536</v>
      </c>
      <c r="E259" s="116">
        <v>1.7600872503059082</v>
      </c>
      <c r="F259" s="78" t="s">
        <v>830</v>
      </c>
      <c r="G259" s="78" t="b">
        <v>0</v>
      </c>
      <c r="H259" s="78" t="b">
        <v>0</v>
      </c>
      <c r="I259" s="78" t="b">
        <v>0</v>
      </c>
      <c r="J259" s="78" t="b">
        <v>0</v>
      </c>
      <c r="K259" s="78" t="b">
        <v>1</v>
      </c>
      <c r="L259" s="78" t="b">
        <v>0</v>
      </c>
    </row>
    <row r="260" spans="1:12" ht="15">
      <c r="A260" s="86" t="s">
        <v>1112</v>
      </c>
      <c r="B260" s="86" t="s">
        <v>1113</v>
      </c>
      <c r="C260" s="78">
        <v>2</v>
      </c>
      <c r="D260" s="116">
        <v>0.0051865638455536</v>
      </c>
      <c r="E260" s="116">
        <v>2.413299764081252</v>
      </c>
      <c r="F260" s="78" t="s">
        <v>830</v>
      </c>
      <c r="G260" s="78" t="b">
        <v>0</v>
      </c>
      <c r="H260" s="78" t="b">
        <v>1</v>
      </c>
      <c r="I260" s="78" t="b">
        <v>0</v>
      </c>
      <c r="J260" s="78" t="b">
        <v>0</v>
      </c>
      <c r="K260" s="78" t="b">
        <v>0</v>
      </c>
      <c r="L260" s="78" t="b">
        <v>0</v>
      </c>
    </row>
    <row r="261" spans="1:12" ht="15">
      <c r="A261" s="86" t="s">
        <v>872</v>
      </c>
      <c r="B261" s="86" t="s">
        <v>1106</v>
      </c>
      <c r="C261" s="78">
        <v>2</v>
      </c>
      <c r="D261" s="116">
        <v>0.0051865638455536</v>
      </c>
      <c r="E261" s="116">
        <v>0.9219380702469792</v>
      </c>
      <c r="F261" s="78" t="s">
        <v>830</v>
      </c>
      <c r="G261" s="78" t="b">
        <v>0</v>
      </c>
      <c r="H261" s="78" t="b">
        <v>0</v>
      </c>
      <c r="I261" s="78" t="b">
        <v>0</v>
      </c>
      <c r="J261" s="78" t="b">
        <v>0</v>
      </c>
      <c r="K261" s="78" t="b">
        <v>0</v>
      </c>
      <c r="L261" s="78" t="b">
        <v>0</v>
      </c>
    </row>
    <row r="262" spans="1:12" ht="15">
      <c r="A262" s="86" t="s">
        <v>1106</v>
      </c>
      <c r="B262" s="86" t="s">
        <v>1020</v>
      </c>
      <c r="C262" s="78">
        <v>2</v>
      </c>
      <c r="D262" s="116">
        <v>0.0051865638455536</v>
      </c>
      <c r="E262" s="116">
        <v>2.0153597554092144</v>
      </c>
      <c r="F262" s="78" t="s">
        <v>830</v>
      </c>
      <c r="G262" s="78" t="b">
        <v>0</v>
      </c>
      <c r="H262" s="78" t="b">
        <v>0</v>
      </c>
      <c r="I262" s="78" t="b">
        <v>0</v>
      </c>
      <c r="J262" s="78" t="b">
        <v>0</v>
      </c>
      <c r="K262" s="78" t="b">
        <v>0</v>
      </c>
      <c r="L262" s="78" t="b">
        <v>0</v>
      </c>
    </row>
    <row r="263" spans="1:12" ht="15">
      <c r="A263" s="86" t="s">
        <v>1020</v>
      </c>
      <c r="B263" s="86" t="s">
        <v>1107</v>
      </c>
      <c r="C263" s="78">
        <v>2</v>
      </c>
      <c r="D263" s="116">
        <v>0.0051865638455536</v>
      </c>
      <c r="E263" s="116">
        <v>2.0153597554092144</v>
      </c>
      <c r="F263" s="78" t="s">
        <v>830</v>
      </c>
      <c r="G263" s="78" t="b">
        <v>0</v>
      </c>
      <c r="H263" s="78" t="b">
        <v>0</v>
      </c>
      <c r="I263" s="78" t="b">
        <v>0</v>
      </c>
      <c r="J263" s="78" t="b">
        <v>0</v>
      </c>
      <c r="K263" s="78" t="b">
        <v>0</v>
      </c>
      <c r="L263" s="78" t="b">
        <v>0</v>
      </c>
    </row>
    <row r="264" spans="1:12" ht="15">
      <c r="A264" s="86" t="s">
        <v>1107</v>
      </c>
      <c r="B264" s="86" t="s">
        <v>1009</v>
      </c>
      <c r="C264" s="78">
        <v>2</v>
      </c>
      <c r="D264" s="116">
        <v>0.0051865638455536</v>
      </c>
      <c r="E264" s="116">
        <v>1.8692317197309762</v>
      </c>
      <c r="F264" s="78" t="s">
        <v>830</v>
      </c>
      <c r="G264" s="78" t="b">
        <v>0</v>
      </c>
      <c r="H264" s="78" t="b">
        <v>0</v>
      </c>
      <c r="I264" s="78" t="b">
        <v>0</v>
      </c>
      <c r="J264" s="78" t="b">
        <v>0</v>
      </c>
      <c r="K264" s="78" t="b">
        <v>0</v>
      </c>
      <c r="L264" s="78" t="b">
        <v>0</v>
      </c>
    </row>
    <row r="265" spans="1:12" ht="15">
      <c r="A265" s="86" t="s">
        <v>1027</v>
      </c>
      <c r="B265" s="86" t="s">
        <v>1105</v>
      </c>
      <c r="C265" s="78">
        <v>2</v>
      </c>
      <c r="D265" s="116">
        <v>0.0051865638455536</v>
      </c>
      <c r="E265" s="116">
        <v>2.1122697684172707</v>
      </c>
      <c r="F265" s="78" t="s">
        <v>830</v>
      </c>
      <c r="G265" s="78" t="b">
        <v>0</v>
      </c>
      <c r="H265" s="78" t="b">
        <v>0</v>
      </c>
      <c r="I265" s="78" t="b">
        <v>0</v>
      </c>
      <c r="J265" s="78" t="b">
        <v>0</v>
      </c>
      <c r="K265" s="78" t="b">
        <v>0</v>
      </c>
      <c r="L265" s="78" t="b">
        <v>0</v>
      </c>
    </row>
    <row r="266" spans="1:12" ht="15">
      <c r="A266" s="86" t="s">
        <v>1105</v>
      </c>
      <c r="B266" s="86" t="s">
        <v>879</v>
      </c>
      <c r="C266" s="78">
        <v>2</v>
      </c>
      <c r="D266" s="116">
        <v>0.0051865638455536</v>
      </c>
      <c r="E266" s="116">
        <v>1.714329759745233</v>
      </c>
      <c r="F266" s="78" t="s">
        <v>830</v>
      </c>
      <c r="G266" s="78" t="b">
        <v>0</v>
      </c>
      <c r="H266" s="78" t="b">
        <v>0</v>
      </c>
      <c r="I266" s="78" t="b">
        <v>0</v>
      </c>
      <c r="J266" s="78" t="b">
        <v>0</v>
      </c>
      <c r="K266" s="78" t="b">
        <v>0</v>
      </c>
      <c r="L266" s="78" t="b">
        <v>0</v>
      </c>
    </row>
    <row r="267" spans="1:12" ht="15">
      <c r="A267" s="86" t="s">
        <v>1025</v>
      </c>
      <c r="B267" s="86" t="s">
        <v>880</v>
      </c>
      <c r="C267" s="78">
        <v>2</v>
      </c>
      <c r="D267" s="116">
        <v>0.0051865638455536</v>
      </c>
      <c r="E267" s="116">
        <v>1.459057254641927</v>
      </c>
      <c r="F267" s="78" t="s">
        <v>830</v>
      </c>
      <c r="G267" s="78" t="b">
        <v>0</v>
      </c>
      <c r="H267" s="78" t="b">
        <v>0</v>
      </c>
      <c r="I267" s="78" t="b">
        <v>0</v>
      </c>
      <c r="J267" s="78" t="b">
        <v>0</v>
      </c>
      <c r="K267" s="78" t="b">
        <v>0</v>
      </c>
      <c r="L267" s="78" t="b">
        <v>0</v>
      </c>
    </row>
    <row r="268" spans="1:12" ht="15">
      <c r="A268" s="86" t="s">
        <v>880</v>
      </c>
      <c r="B268" s="86" t="s">
        <v>1026</v>
      </c>
      <c r="C268" s="78">
        <v>2</v>
      </c>
      <c r="D268" s="116">
        <v>0.0051865638455536</v>
      </c>
      <c r="E268" s="116">
        <v>1.459057254641927</v>
      </c>
      <c r="F268" s="78" t="s">
        <v>830</v>
      </c>
      <c r="G268" s="78" t="b">
        <v>0</v>
      </c>
      <c r="H268" s="78" t="b">
        <v>0</v>
      </c>
      <c r="I268" s="78" t="b">
        <v>0</v>
      </c>
      <c r="J268" s="78" t="b">
        <v>0</v>
      </c>
      <c r="K268" s="78" t="b">
        <v>0</v>
      </c>
      <c r="L268" s="78" t="b">
        <v>0</v>
      </c>
    </row>
    <row r="269" spans="1:12" ht="15">
      <c r="A269" s="86" t="s">
        <v>1026</v>
      </c>
      <c r="B269" s="86" t="s">
        <v>1007</v>
      </c>
      <c r="C269" s="78">
        <v>2</v>
      </c>
      <c r="D269" s="116">
        <v>0.0051865638455536</v>
      </c>
      <c r="E269" s="116">
        <v>1.8692317197309762</v>
      </c>
      <c r="F269" s="78" t="s">
        <v>830</v>
      </c>
      <c r="G269" s="78" t="b">
        <v>0</v>
      </c>
      <c r="H269" s="78" t="b">
        <v>0</v>
      </c>
      <c r="I269" s="78" t="b">
        <v>0</v>
      </c>
      <c r="J269" s="78" t="b">
        <v>0</v>
      </c>
      <c r="K269" s="78" t="b">
        <v>0</v>
      </c>
      <c r="L269" s="78" t="b">
        <v>0</v>
      </c>
    </row>
    <row r="270" spans="1:12" ht="15">
      <c r="A270" s="86" t="s">
        <v>1008</v>
      </c>
      <c r="B270" s="86" t="s">
        <v>1039</v>
      </c>
      <c r="C270" s="78">
        <v>2</v>
      </c>
      <c r="D270" s="116">
        <v>0.0051865638455536</v>
      </c>
      <c r="E270" s="116">
        <v>1.6351485136976083</v>
      </c>
      <c r="F270" s="78" t="s">
        <v>830</v>
      </c>
      <c r="G270" s="78" t="b">
        <v>0</v>
      </c>
      <c r="H270" s="78" t="b">
        <v>0</v>
      </c>
      <c r="I270" s="78" t="b">
        <v>0</v>
      </c>
      <c r="J270" s="78" t="b">
        <v>0</v>
      </c>
      <c r="K270" s="78" t="b">
        <v>0</v>
      </c>
      <c r="L270" s="78" t="b">
        <v>0</v>
      </c>
    </row>
    <row r="271" spans="1:12" ht="15">
      <c r="A271" s="86" t="s">
        <v>1039</v>
      </c>
      <c r="B271" s="86" t="s">
        <v>1098</v>
      </c>
      <c r="C271" s="78">
        <v>2</v>
      </c>
      <c r="D271" s="116">
        <v>0.0051865638455536</v>
      </c>
      <c r="E271" s="116">
        <v>2.1122697684172707</v>
      </c>
      <c r="F271" s="78" t="s">
        <v>830</v>
      </c>
      <c r="G271" s="78" t="b">
        <v>0</v>
      </c>
      <c r="H271" s="78" t="b">
        <v>0</v>
      </c>
      <c r="I271" s="78" t="b">
        <v>0</v>
      </c>
      <c r="J271" s="78" t="b">
        <v>0</v>
      </c>
      <c r="K271" s="78" t="b">
        <v>0</v>
      </c>
      <c r="L271" s="78" t="b">
        <v>0</v>
      </c>
    </row>
    <row r="272" spans="1:12" ht="15">
      <c r="A272" s="86" t="s">
        <v>1098</v>
      </c>
      <c r="B272" s="86" t="s">
        <v>1099</v>
      </c>
      <c r="C272" s="78">
        <v>2</v>
      </c>
      <c r="D272" s="116">
        <v>0.0051865638455536</v>
      </c>
      <c r="E272" s="116">
        <v>2.413299764081252</v>
      </c>
      <c r="F272" s="78" t="s">
        <v>830</v>
      </c>
      <c r="G272" s="78" t="b">
        <v>0</v>
      </c>
      <c r="H272" s="78" t="b">
        <v>0</v>
      </c>
      <c r="I272" s="78" t="b">
        <v>0</v>
      </c>
      <c r="J272" s="78" t="b">
        <v>0</v>
      </c>
      <c r="K272" s="78" t="b">
        <v>0</v>
      </c>
      <c r="L272" s="78" t="b">
        <v>0</v>
      </c>
    </row>
    <row r="273" spans="1:12" ht="15">
      <c r="A273" s="86" t="s">
        <v>1099</v>
      </c>
      <c r="B273" s="86" t="s">
        <v>1100</v>
      </c>
      <c r="C273" s="78">
        <v>2</v>
      </c>
      <c r="D273" s="116">
        <v>0.0051865638455536</v>
      </c>
      <c r="E273" s="116">
        <v>2.413299764081252</v>
      </c>
      <c r="F273" s="78" t="s">
        <v>830</v>
      </c>
      <c r="G273" s="78" t="b">
        <v>0</v>
      </c>
      <c r="H273" s="78" t="b">
        <v>0</v>
      </c>
      <c r="I273" s="78" t="b">
        <v>0</v>
      </c>
      <c r="J273" s="78" t="b">
        <v>0</v>
      </c>
      <c r="K273" s="78" t="b">
        <v>0</v>
      </c>
      <c r="L273" s="78" t="b">
        <v>0</v>
      </c>
    </row>
    <row r="274" spans="1:12" ht="15">
      <c r="A274" s="86" t="s">
        <v>1100</v>
      </c>
      <c r="B274" s="86" t="s">
        <v>873</v>
      </c>
      <c r="C274" s="78">
        <v>2</v>
      </c>
      <c r="D274" s="116">
        <v>0.0051865638455536</v>
      </c>
      <c r="E274" s="116">
        <v>1.714329759745233</v>
      </c>
      <c r="F274" s="78" t="s">
        <v>830</v>
      </c>
      <c r="G274" s="78" t="b">
        <v>0</v>
      </c>
      <c r="H274" s="78" t="b">
        <v>0</v>
      </c>
      <c r="I274" s="78" t="b">
        <v>0</v>
      </c>
      <c r="J274" s="78" t="b">
        <v>0</v>
      </c>
      <c r="K274" s="78" t="b">
        <v>0</v>
      </c>
      <c r="L274" s="78" t="b">
        <v>0</v>
      </c>
    </row>
    <row r="275" spans="1:12" ht="15">
      <c r="A275" s="86" t="s">
        <v>873</v>
      </c>
      <c r="B275" s="86" t="s">
        <v>1101</v>
      </c>
      <c r="C275" s="78">
        <v>2</v>
      </c>
      <c r="D275" s="116">
        <v>0.0051865638455536</v>
      </c>
      <c r="E275" s="116">
        <v>0.9361785093615894</v>
      </c>
      <c r="F275" s="78" t="s">
        <v>830</v>
      </c>
      <c r="G275" s="78" t="b">
        <v>0</v>
      </c>
      <c r="H275" s="78" t="b">
        <v>0</v>
      </c>
      <c r="I275" s="78" t="b">
        <v>0</v>
      </c>
      <c r="J275" s="78" t="b">
        <v>0</v>
      </c>
      <c r="K275" s="78" t="b">
        <v>0</v>
      </c>
      <c r="L275" s="78" t="b">
        <v>0</v>
      </c>
    </row>
    <row r="276" spans="1:12" ht="15">
      <c r="A276" s="86" t="s">
        <v>1101</v>
      </c>
      <c r="B276" s="86" t="s">
        <v>1102</v>
      </c>
      <c r="C276" s="78">
        <v>2</v>
      </c>
      <c r="D276" s="116">
        <v>0.0051865638455536</v>
      </c>
      <c r="E276" s="116">
        <v>2.413299764081252</v>
      </c>
      <c r="F276" s="78" t="s">
        <v>830</v>
      </c>
      <c r="G276" s="78" t="b">
        <v>0</v>
      </c>
      <c r="H276" s="78" t="b">
        <v>0</v>
      </c>
      <c r="I276" s="78" t="b">
        <v>0</v>
      </c>
      <c r="J276" s="78" t="b">
        <v>0</v>
      </c>
      <c r="K276" s="78" t="b">
        <v>0</v>
      </c>
      <c r="L276" s="78" t="b">
        <v>0</v>
      </c>
    </row>
    <row r="277" spans="1:12" ht="15">
      <c r="A277" s="86" t="s">
        <v>1102</v>
      </c>
      <c r="B277" s="86" t="s">
        <v>1103</v>
      </c>
      <c r="C277" s="78">
        <v>2</v>
      </c>
      <c r="D277" s="116">
        <v>0.0051865638455536</v>
      </c>
      <c r="E277" s="116">
        <v>2.413299764081252</v>
      </c>
      <c r="F277" s="78" t="s">
        <v>830</v>
      </c>
      <c r="G277" s="78" t="b">
        <v>0</v>
      </c>
      <c r="H277" s="78" t="b">
        <v>0</v>
      </c>
      <c r="I277" s="78" t="b">
        <v>0</v>
      </c>
      <c r="J277" s="78" t="b">
        <v>0</v>
      </c>
      <c r="K277" s="78" t="b">
        <v>0</v>
      </c>
      <c r="L277" s="78" t="b">
        <v>0</v>
      </c>
    </row>
    <row r="278" spans="1:12" ht="15">
      <c r="A278" s="86" t="s">
        <v>1103</v>
      </c>
      <c r="B278" s="86" t="s">
        <v>1104</v>
      </c>
      <c r="C278" s="78">
        <v>2</v>
      </c>
      <c r="D278" s="116">
        <v>0.0051865638455536</v>
      </c>
      <c r="E278" s="116">
        <v>2.413299764081252</v>
      </c>
      <c r="F278" s="78" t="s">
        <v>830</v>
      </c>
      <c r="G278" s="78" t="b">
        <v>0</v>
      </c>
      <c r="H278" s="78" t="b">
        <v>0</v>
      </c>
      <c r="I278" s="78" t="b">
        <v>0</v>
      </c>
      <c r="J278" s="78" t="b">
        <v>0</v>
      </c>
      <c r="K278" s="78" t="b">
        <v>0</v>
      </c>
      <c r="L278" s="78" t="b">
        <v>0</v>
      </c>
    </row>
    <row r="279" spans="1:12" ht="15">
      <c r="A279" s="86" t="s">
        <v>1093</v>
      </c>
      <c r="B279" s="86" t="s">
        <v>873</v>
      </c>
      <c r="C279" s="78">
        <v>2</v>
      </c>
      <c r="D279" s="116">
        <v>0.0051865638455536</v>
      </c>
      <c r="E279" s="116">
        <v>1.714329759745233</v>
      </c>
      <c r="F279" s="78" t="s">
        <v>830</v>
      </c>
      <c r="G279" s="78" t="b">
        <v>0</v>
      </c>
      <c r="H279" s="78" t="b">
        <v>0</v>
      </c>
      <c r="I279" s="78" t="b">
        <v>0</v>
      </c>
      <c r="J279" s="78" t="b">
        <v>0</v>
      </c>
      <c r="K279" s="78" t="b">
        <v>0</v>
      </c>
      <c r="L279" s="78" t="b">
        <v>0</v>
      </c>
    </row>
    <row r="280" spans="1:12" ht="15">
      <c r="A280" s="86" t="s">
        <v>1015</v>
      </c>
      <c r="B280" s="86" t="s">
        <v>1094</v>
      </c>
      <c r="C280" s="78">
        <v>2</v>
      </c>
      <c r="D280" s="116">
        <v>0.0051865638455536</v>
      </c>
      <c r="E280" s="116">
        <v>2.413299764081252</v>
      </c>
      <c r="F280" s="78" t="s">
        <v>830</v>
      </c>
      <c r="G280" s="78" t="b">
        <v>0</v>
      </c>
      <c r="H280" s="78" t="b">
        <v>0</v>
      </c>
      <c r="I280" s="78" t="b">
        <v>0</v>
      </c>
      <c r="J280" s="78" t="b">
        <v>0</v>
      </c>
      <c r="K280" s="78" t="b">
        <v>0</v>
      </c>
      <c r="L280" s="78" t="b">
        <v>0</v>
      </c>
    </row>
    <row r="281" spans="1:12" ht="15">
      <c r="A281" s="86" t="s">
        <v>1094</v>
      </c>
      <c r="B281" s="86" t="s">
        <v>1039</v>
      </c>
      <c r="C281" s="78">
        <v>2</v>
      </c>
      <c r="D281" s="116">
        <v>0.0051865638455536</v>
      </c>
      <c r="E281" s="116">
        <v>2.1122697684172707</v>
      </c>
      <c r="F281" s="78" t="s">
        <v>830</v>
      </c>
      <c r="G281" s="78" t="b">
        <v>0</v>
      </c>
      <c r="H281" s="78" t="b">
        <v>0</v>
      </c>
      <c r="I281" s="78" t="b">
        <v>0</v>
      </c>
      <c r="J281" s="78" t="b">
        <v>0</v>
      </c>
      <c r="K281" s="78" t="b">
        <v>0</v>
      </c>
      <c r="L281" s="78" t="b">
        <v>0</v>
      </c>
    </row>
    <row r="282" spans="1:12" ht="15">
      <c r="A282" s="86" t="s">
        <v>1039</v>
      </c>
      <c r="B282" s="86" t="s">
        <v>1095</v>
      </c>
      <c r="C282" s="78">
        <v>2</v>
      </c>
      <c r="D282" s="116">
        <v>0.0051865638455536</v>
      </c>
      <c r="E282" s="116">
        <v>2.1122697684172707</v>
      </c>
      <c r="F282" s="78" t="s">
        <v>830</v>
      </c>
      <c r="G282" s="78" t="b">
        <v>0</v>
      </c>
      <c r="H282" s="78" t="b">
        <v>0</v>
      </c>
      <c r="I282" s="78" t="b">
        <v>0</v>
      </c>
      <c r="J282" s="78" t="b">
        <v>0</v>
      </c>
      <c r="K282" s="78" t="b">
        <v>0</v>
      </c>
      <c r="L282" s="78" t="b">
        <v>0</v>
      </c>
    </row>
    <row r="283" spans="1:12" ht="15">
      <c r="A283" s="86" t="s">
        <v>1095</v>
      </c>
      <c r="B283" s="86" t="s">
        <v>1096</v>
      </c>
      <c r="C283" s="78">
        <v>2</v>
      </c>
      <c r="D283" s="116">
        <v>0.0051865638455536</v>
      </c>
      <c r="E283" s="116">
        <v>2.413299764081252</v>
      </c>
      <c r="F283" s="78" t="s">
        <v>830</v>
      </c>
      <c r="G283" s="78" t="b">
        <v>0</v>
      </c>
      <c r="H283" s="78" t="b">
        <v>0</v>
      </c>
      <c r="I283" s="78" t="b">
        <v>0</v>
      </c>
      <c r="J283" s="78" t="b">
        <v>0</v>
      </c>
      <c r="K283" s="78" t="b">
        <v>0</v>
      </c>
      <c r="L283" s="78" t="b">
        <v>0</v>
      </c>
    </row>
    <row r="284" spans="1:12" ht="15">
      <c r="A284" s="86" t="s">
        <v>1096</v>
      </c>
      <c r="B284" s="86" t="s">
        <v>1008</v>
      </c>
      <c r="C284" s="78">
        <v>2</v>
      </c>
      <c r="D284" s="116">
        <v>0.0051865638455536</v>
      </c>
      <c r="E284" s="116">
        <v>2.1122697684172707</v>
      </c>
      <c r="F284" s="78" t="s">
        <v>830</v>
      </c>
      <c r="G284" s="78" t="b">
        <v>0</v>
      </c>
      <c r="H284" s="78" t="b">
        <v>0</v>
      </c>
      <c r="I284" s="78" t="b">
        <v>0</v>
      </c>
      <c r="J284" s="78" t="b">
        <v>0</v>
      </c>
      <c r="K284" s="78" t="b">
        <v>0</v>
      </c>
      <c r="L284" s="78" t="b">
        <v>0</v>
      </c>
    </row>
    <row r="285" spans="1:12" ht="15">
      <c r="A285" s="86" t="s">
        <v>1008</v>
      </c>
      <c r="B285" s="86" t="s">
        <v>1097</v>
      </c>
      <c r="C285" s="78">
        <v>2</v>
      </c>
      <c r="D285" s="116">
        <v>0.0051865638455536</v>
      </c>
      <c r="E285" s="116">
        <v>1.9361785093615895</v>
      </c>
      <c r="F285" s="78" t="s">
        <v>830</v>
      </c>
      <c r="G285" s="78" t="b">
        <v>0</v>
      </c>
      <c r="H285" s="78" t="b">
        <v>0</v>
      </c>
      <c r="I285" s="78" t="b">
        <v>0</v>
      </c>
      <c r="J285" s="78" t="b">
        <v>0</v>
      </c>
      <c r="K285" s="78" t="b">
        <v>0</v>
      </c>
      <c r="L285" s="78" t="b">
        <v>0</v>
      </c>
    </row>
    <row r="286" spans="1:12" ht="15">
      <c r="A286" s="86" t="s">
        <v>1027</v>
      </c>
      <c r="B286" s="86" t="s">
        <v>879</v>
      </c>
      <c r="C286" s="78">
        <v>2</v>
      </c>
      <c r="D286" s="116">
        <v>0.0051865638455536</v>
      </c>
      <c r="E286" s="116">
        <v>1.413299764081252</v>
      </c>
      <c r="F286" s="78" t="s">
        <v>830</v>
      </c>
      <c r="G286" s="78" t="b">
        <v>0</v>
      </c>
      <c r="H286" s="78" t="b">
        <v>0</v>
      </c>
      <c r="I286" s="78" t="b">
        <v>0</v>
      </c>
      <c r="J286" s="78" t="b">
        <v>0</v>
      </c>
      <c r="K286" s="78" t="b">
        <v>0</v>
      </c>
      <c r="L286" s="78" t="b">
        <v>0</v>
      </c>
    </row>
    <row r="287" spans="1:12" ht="15">
      <c r="A287" s="86" t="s">
        <v>879</v>
      </c>
      <c r="B287" s="86" t="s">
        <v>1009</v>
      </c>
      <c r="C287" s="78">
        <v>2</v>
      </c>
      <c r="D287" s="116">
        <v>0.0051865638455536</v>
      </c>
      <c r="E287" s="116">
        <v>1.1702617153949575</v>
      </c>
      <c r="F287" s="78" t="s">
        <v>830</v>
      </c>
      <c r="G287" s="78" t="b">
        <v>0</v>
      </c>
      <c r="H287" s="78" t="b">
        <v>0</v>
      </c>
      <c r="I287" s="78" t="b">
        <v>0</v>
      </c>
      <c r="J287" s="78" t="b">
        <v>0</v>
      </c>
      <c r="K287" s="78" t="b">
        <v>0</v>
      </c>
      <c r="L287" s="78" t="b">
        <v>0</v>
      </c>
    </row>
    <row r="288" spans="1:12" ht="15">
      <c r="A288" s="86" t="s">
        <v>881</v>
      </c>
      <c r="B288" s="86" t="s">
        <v>874</v>
      </c>
      <c r="C288" s="78">
        <v>2</v>
      </c>
      <c r="D288" s="116">
        <v>0.0051865638455536</v>
      </c>
      <c r="E288" s="116">
        <v>0.6631772372978517</v>
      </c>
      <c r="F288" s="78" t="s">
        <v>830</v>
      </c>
      <c r="G288" s="78" t="b">
        <v>0</v>
      </c>
      <c r="H288" s="78" t="b">
        <v>0</v>
      </c>
      <c r="I288" s="78" t="b">
        <v>0</v>
      </c>
      <c r="J288" s="78" t="b">
        <v>0</v>
      </c>
      <c r="K288" s="78" t="b">
        <v>0</v>
      </c>
      <c r="L288" s="78" t="b">
        <v>0</v>
      </c>
    </row>
    <row r="289" spans="1:12" ht="15">
      <c r="A289" s="86" t="s">
        <v>874</v>
      </c>
      <c r="B289" s="86" t="s">
        <v>1092</v>
      </c>
      <c r="C289" s="78">
        <v>2</v>
      </c>
      <c r="D289" s="116">
        <v>0.0051865638455536</v>
      </c>
      <c r="E289" s="116">
        <v>1.3163897510731954</v>
      </c>
      <c r="F289" s="78" t="s">
        <v>830</v>
      </c>
      <c r="G289" s="78" t="b">
        <v>0</v>
      </c>
      <c r="H289" s="78" t="b">
        <v>0</v>
      </c>
      <c r="I289" s="78" t="b">
        <v>0</v>
      </c>
      <c r="J289" s="78" t="b">
        <v>0</v>
      </c>
      <c r="K289" s="78" t="b">
        <v>0</v>
      </c>
      <c r="L289" s="78" t="b">
        <v>0</v>
      </c>
    </row>
    <row r="290" spans="1:12" ht="15">
      <c r="A290" s="86" t="s">
        <v>1022</v>
      </c>
      <c r="B290" s="86" t="s">
        <v>1090</v>
      </c>
      <c r="C290" s="78">
        <v>2</v>
      </c>
      <c r="D290" s="116">
        <v>0.0051865638455536</v>
      </c>
      <c r="E290" s="116">
        <v>2.413299764081252</v>
      </c>
      <c r="F290" s="78" t="s">
        <v>830</v>
      </c>
      <c r="G290" s="78" t="b">
        <v>0</v>
      </c>
      <c r="H290" s="78" t="b">
        <v>0</v>
      </c>
      <c r="I290" s="78" t="b">
        <v>0</v>
      </c>
      <c r="J290" s="78" t="b">
        <v>0</v>
      </c>
      <c r="K290" s="78" t="b">
        <v>0</v>
      </c>
      <c r="L290" s="78" t="b">
        <v>0</v>
      </c>
    </row>
    <row r="291" spans="1:12" ht="15">
      <c r="A291" s="86" t="s">
        <v>1090</v>
      </c>
      <c r="B291" s="86" t="s">
        <v>1091</v>
      </c>
      <c r="C291" s="78">
        <v>2</v>
      </c>
      <c r="D291" s="116">
        <v>0.0051865638455536</v>
      </c>
      <c r="E291" s="116">
        <v>2.413299764081252</v>
      </c>
      <c r="F291" s="78" t="s">
        <v>830</v>
      </c>
      <c r="G291" s="78" t="b">
        <v>0</v>
      </c>
      <c r="H291" s="78" t="b">
        <v>0</v>
      </c>
      <c r="I291" s="78" t="b">
        <v>0</v>
      </c>
      <c r="J291" s="78" t="b">
        <v>0</v>
      </c>
      <c r="K291" s="78" t="b">
        <v>0</v>
      </c>
      <c r="L291" s="78" t="b">
        <v>0</v>
      </c>
    </row>
    <row r="292" spans="1:12" ht="15">
      <c r="A292" s="86" t="s">
        <v>1087</v>
      </c>
      <c r="B292" s="86" t="s">
        <v>1088</v>
      </c>
      <c r="C292" s="78">
        <v>2</v>
      </c>
      <c r="D292" s="116">
        <v>0.0051865638455536</v>
      </c>
      <c r="E292" s="116">
        <v>2.413299764081252</v>
      </c>
      <c r="F292" s="78" t="s">
        <v>830</v>
      </c>
      <c r="G292" s="78" t="b">
        <v>0</v>
      </c>
      <c r="H292" s="78" t="b">
        <v>0</v>
      </c>
      <c r="I292" s="78" t="b">
        <v>0</v>
      </c>
      <c r="J292" s="78" t="b">
        <v>0</v>
      </c>
      <c r="K292" s="78" t="b">
        <v>0</v>
      </c>
      <c r="L292" s="78" t="b">
        <v>0</v>
      </c>
    </row>
    <row r="293" spans="1:12" ht="15">
      <c r="A293" s="86" t="s">
        <v>1088</v>
      </c>
      <c r="B293" s="86" t="s">
        <v>1089</v>
      </c>
      <c r="C293" s="78">
        <v>2</v>
      </c>
      <c r="D293" s="116">
        <v>0.0051865638455536</v>
      </c>
      <c r="E293" s="116">
        <v>2.413299764081252</v>
      </c>
      <c r="F293" s="78" t="s">
        <v>830</v>
      </c>
      <c r="G293" s="78" t="b">
        <v>0</v>
      </c>
      <c r="H293" s="78" t="b">
        <v>0</v>
      </c>
      <c r="I293" s="78" t="b">
        <v>0</v>
      </c>
      <c r="J293" s="78" t="b">
        <v>0</v>
      </c>
      <c r="K293" s="78" t="b">
        <v>0</v>
      </c>
      <c r="L293" s="78" t="b">
        <v>0</v>
      </c>
    </row>
    <row r="294" spans="1:12" ht="15">
      <c r="A294" s="86" t="s">
        <v>1089</v>
      </c>
      <c r="B294" s="86" t="s">
        <v>1004</v>
      </c>
      <c r="C294" s="78">
        <v>2</v>
      </c>
      <c r="D294" s="116">
        <v>0.0051865638455536</v>
      </c>
      <c r="E294" s="116">
        <v>1.8692317197309762</v>
      </c>
      <c r="F294" s="78" t="s">
        <v>830</v>
      </c>
      <c r="G294" s="78" t="b">
        <v>0</v>
      </c>
      <c r="H294" s="78" t="b">
        <v>0</v>
      </c>
      <c r="I294" s="78" t="b">
        <v>0</v>
      </c>
      <c r="J294" s="78" t="b">
        <v>0</v>
      </c>
      <c r="K294" s="78" t="b">
        <v>0</v>
      </c>
      <c r="L294" s="78" t="b">
        <v>0</v>
      </c>
    </row>
    <row r="295" spans="1:12" ht="15">
      <c r="A295" s="86" t="s">
        <v>1004</v>
      </c>
      <c r="B295" s="86" t="s">
        <v>873</v>
      </c>
      <c r="C295" s="78">
        <v>2</v>
      </c>
      <c r="D295" s="116">
        <v>0.0051865638455536</v>
      </c>
      <c r="E295" s="116">
        <v>1.1702617153949575</v>
      </c>
      <c r="F295" s="78" t="s">
        <v>830</v>
      </c>
      <c r="G295" s="78" t="b">
        <v>0</v>
      </c>
      <c r="H295" s="78" t="b">
        <v>0</v>
      </c>
      <c r="I295" s="78" t="b">
        <v>0</v>
      </c>
      <c r="J295" s="78" t="b">
        <v>0</v>
      </c>
      <c r="K295" s="78" t="b">
        <v>0</v>
      </c>
      <c r="L295" s="78" t="b">
        <v>0</v>
      </c>
    </row>
    <row r="296" spans="1:12" ht="15">
      <c r="A296" s="86" t="s">
        <v>872</v>
      </c>
      <c r="B296" s="86" t="s">
        <v>874</v>
      </c>
      <c r="C296" s="78">
        <v>2</v>
      </c>
      <c r="D296" s="116">
        <v>0.0051865638455536</v>
      </c>
      <c r="E296" s="116">
        <v>-0.1749719427610773</v>
      </c>
      <c r="F296" s="78" t="s">
        <v>830</v>
      </c>
      <c r="G296" s="78" t="b">
        <v>0</v>
      </c>
      <c r="H296" s="78" t="b">
        <v>0</v>
      </c>
      <c r="I296" s="78" t="b">
        <v>0</v>
      </c>
      <c r="J296" s="78" t="b">
        <v>0</v>
      </c>
      <c r="K296" s="78" t="b">
        <v>0</v>
      </c>
      <c r="L296" s="78" t="b">
        <v>0</v>
      </c>
    </row>
    <row r="297" spans="1:12" ht="15">
      <c r="A297" s="86" t="s">
        <v>874</v>
      </c>
      <c r="B297" s="86" t="s">
        <v>1026</v>
      </c>
      <c r="C297" s="78">
        <v>2</v>
      </c>
      <c r="D297" s="116">
        <v>0.0051865638455536</v>
      </c>
      <c r="E297" s="116">
        <v>1.0153597554092142</v>
      </c>
      <c r="F297" s="78" t="s">
        <v>830</v>
      </c>
      <c r="G297" s="78" t="b">
        <v>0</v>
      </c>
      <c r="H297" s="78" t="b">
        <v>0</v>
      </c>
      <c r="I297" s="78" t="b">
        <v>0</v>
      </c>
      <c r="J297" s="78" t="b">
        <v>0</v>
      </c>
      <c r="K297" s="78" t="b">
        <v>0</v>
      </c>
      <c r="L297" s="78" t="b">
        <v>0</v>
      </c>
    </row>
    <row r="298" spans="1:12" ht="15">
      <c r="A298" s="86" t="s">
        <v>872</v>
      </c>
      <c r="B298" s="86" t="s">
        <v>1081</v>
      </c>
      <c r="C298" s="78">
        <v>2</v>
      </c>
      <c r="D298" s="116">
        <v>0.0051865638455536</v>
      </c>
      <c r="E298" s="116">
        <v>0.9219380702469792</v>
      </c>
      <c r="F298" s="78" t="s">
        <v>830</v>
      </c>
      <c r="G298" s="78" t="b">
        <v>0</v>
      </c>
      <c r="H298" s="78" t="b">
        <v>0</v>
      </c>
      <c r="I298" s="78" t="b">
        <v>0</v>
      </c>
      <c r="J298" s="78" t="b">
        <v>0</v>
      </c>
      <c r="K298" s="78" t="b">
        <v>0</v>
      </c>
      <c r="L298" s="78" t="b">
        <v>0</v>
      </c>
    </row>
    <row r="299" spans="1:12" ht="15">
      <c r="A299" s="86" t="s">
        <v>1081</v>
      </c>
      <c r="B299" s="86" t="s">
        <v>1082</v>
      </c>
      <c r="C299" s="78">
        <v>2</v>
      </c>
      <c r="D299" s="116">
        <v>0.0051865638455536</v>
      </c>
      <c r="E299" s="116">
        <v>2.413299764081252</v>
      </c>
      <c r="F299" s="78" t="s">
        <v>830</v>
      </c>
      <c r="G299" s="78" t="b">
        <v>0</v>
      </c>
      <c r="H299" s="78" t="b">
        <v>0</v>
      </c>
      <c r="I299" s="78" t="b">
        <v>0</v>
      </c>
      <c r="J299" s="78" t="b">
        <v>0</v>
      </c>
      <c r="K299" s="78" t="b">
        <v>0</v>
      </c>
      <c r="L299" s="78" t="b">
        <v>0</v>
      </c>
    </row>
    <row r="300" spans="1:12" ht="15">
      <c r="A300" s="86" t="s">
        <v>1082</v>
      </c>
      <c r="B300" s="86" t="s">
        <v>1083</v>
      </c>
      <c r="C300" s="78">
        <v>2</v>
      </c>
      <c r="D300" s="116">
        <v>0.0051865638455536</v>
      </c>
      <c r="E300" s="116">
        <v>2.413299764081252</v>
      </c>
      <c r="F300" s="78" t="s">
        <v>830</v>
      </c>
      <c r="G300" s="78" t="b">
        <v>0</v>
      </c>
      <c r="H300" s="78" t="b">
        <v>0</v>
      </c>
      <c r="I300" s="78" t="b">
        <v>0</v>
      </c>
      <c r="J300" s="78" t="b">
        <v>0</v>
      </c>
      <c r="K300" s="78" t="b">
        <v>0</v>
      </c>
      <c r="L300" s="78" t="b">
        <v>0</v>
      </c>
    </row>
    <row r="301" spans="1:12" ht="15">
      <c r="A301" s="86" t="s">
        <v>1083</v>
      </c>
      <c r="B301" s="86" t="s">
        <v>1084</v>
      </c>
      <c r="C301" s="78">
        <v>2</v>
      </c>
      <c r="D301" s="116">
        <v>0.0051865638455536</v>
      </c>
      <c r="E301" s="116">
        <v>2.413299764081252</v>
      </c>
      <c r="F301" s="78" t="s">
        <v>830</v>
      </c>
      <c r="G301" s="78" t="b">
        <v>0</v>
      </c>
      <c r="H301" s="78" t="b">
        <v>0</v>
      </c>
      <c r="I301" s="78" t="b">
        <v>0</v>
      </c>
      <c r="J301" s="78" t="b">
        <v>0</v>
      </c>
      <c r="K301" s="78" t="b">
        <v>0</v>
      </c>
      <c r="L301" s="78" t="b">
        <v>0</v>
      </c>
    </row>
    <row r="302" spans="1:12" ht="15">
      <c r="A302" s="86" t="s">
        <v>1084</v>
      </c>
      <c r="B302" s="86" t="s">
        <v>1085</v>
      </c>
      <c r="C302" s="78">
        <v>2</v>
      </c>
      <c r="D302" s="116">
        <v>0.0051865638455536</v>
      </c>
      <c r="E302" s="116">
        <v>2.413299764081252</v>
      </c>
      <c r="F302" s="78" t="s">
        <v>830</v>
      </c>
      <c r="G302" s="78" t="b">
        <v>0</v>
      </c>
      <c r="H302" s="78" t="b">
        <v>0</v>
      </c>
      <c r="I302" s="78" t="b">
        <v>0</v>
      </c>
      <c r="J302" s="78" t="b">
        <v>0</v>
      </c>
      <c r="K302" s="78" t="b">
        <v>0</v>
      </c>
      <c r="L302" s="78" t="b">
        <v>0</v>
      </c>
    </row>
    <row r="303" spans="1:12" ht="15">
      <c r="A303" s="86" t="s">
        <v>1085</v>
      </c>
      <c r="B303" s="86" t="s">
        <v>1043</v>
      </c>
      <c r="C303" s="78">
        <v>2</v>
      </c>
      <c r="D303" s="116">
        <v>0.0051865638455536</v>
      </c>
      <c r="E303" s="116">
        <v>2.413299764081252</v>
      </c>
      <c r="F303" s="78" t="s">
        <v>830</v>
      </c>
      <c r="G303" s="78" t="b">
        <v>0</v>
      </c>
      <c r="H303" s="78" t="b">
        <v>0</v>
      </c>
      <c r="I303" s="78" t="b">
        <v>0</v>
      </c>
      <c r="J303" s="78" t="b">
        <v>0</v>
      </c>
      <c r="K303" s="78" t="b">
        <v>0</v>
      </c>
      <c r="L303" s="78" t="b">
        <v>0</v>
      </c>
    </row>
    <row r="304" spans="1:12" ht="15">
      <c r="A304" s="86" t="s">
        <v>1043</v>
      </c>
      <c r="B304" s="86" t="s">
        <v>874</v>
      </c>
      <c r="C304" s="78">
        <v>2</v>
      </c>
      <c r="D304" s="116">
        <v>0.0051865638455536</v>
      </c>
      <c r="E304" s="116">
        <v>1.3163897510731954</v>
      </c>
      <c r="F304" s="78" t="s">
        <v>830</v>
      </c>
      <c r="G304" s="78" t="b">
        <v>0</v>
      </c>
      <c r="H304" s="78" t="b">
        <v>0</v>
      </c>
      <c r="I304" s="78" t="b">
        <v>0</v>
      </c>
      <c r="J304" s="78" t="b">
        <v>0</v>
      </c>
      <c r="K304" s="78" t="b">
        <v>0</v>
      </c>
      <c r="L304" s="78" t="b">
        <v>0</v>
      </c>
    </row>
    <row r="305" spans="1:12" ht="15">
      <c r="A305" s="86" t="s">
        <v>874</v>
      </c>
      <c r="B305" s="86" t="s">
        <v>1086</v>
      </c>
      <c r="C305" s="78">
        <v>2</v>
      </c>
      <c r="D305" s="116">
        <v>0.0051865638455536</v>
      </c>
      <c r="E305" s="116">
        <v>1.3163897510731954</v>
      </c>
      <c r="F305" s="78" t="s">
        <v>830</v>
      </c>
      <c r="G305" s="78" t="b">
        <v>0</v>
      </c>
      <c r="H305" s="78" t="b">
        <v>0</v>
      </c>
      <c r="I305" s="78" t="b">
        <v>0</v>
      </c>
      <c r="J305" s="78" t="b">
        <v>0</v>
      </c>
      <c r="K305" s="78" t="b">
        <v>0</v>
      </c>
      <c r="L305" s="78" t="b">
        <v>0</v>
      </c>
    </row>
    <row r="306" spans="1:12" ht="15">
      <c r="A306" s="86" t="s">
        <v>1019</v>
      </c>
      <c r="B306" s="86" t="s">
        <v>879</v>
      </c>
      <c r="C306" s="78">
        <v>2</v>
      </c>
      <c r="D306" s="116">
        <v>0.0051865638455536</v>
      </c>
      <c r="E306" s="116">
        <v>1.3163897510731954</v>
      </c>
      <c r="F306" s="78" t="s">
        <v>830</v>
      </c>
      <c r="G306" s="78" t="b">
        <v>0</v>
      </c>
      <c r="H306" s="78" t="b">
        <v>0</v>
      </c>
      <c r="I306" s="78" t="b">
        <v>0</v>
      </c>
      <c r="J306" s="78" t="b">
        <v>0</v>
      </c>
      <c r="K306" s="78" t="b">
        <v>0</v>
      </c>
      <c r="L306" s="78" t="b">
        <v>0</v>
      </c>
    </row>
    <row r="307" spans="1:12" ht="15">
      <c r="A307" s="86" t="s">
        <v>1025</v>
      </c>
      <c r="B307" s="86" t="s">
        <v>1078</v>
      </c>
      <c r="C307" s="78">
        <v>2</v>
      </c>
      <c r="D307" s="116">
        <v>0.0051865638455536</v>
      </c>
      <c r="E307" s="116">
        <v>2.1122697684172707</v>
      </c>
      <c r="F307" s="78" t="s">
        <v>830</v>
      </c>
      <c r="G307" s="78" t="b">
        <v>0</v>
      </c>
      <c r="H307" s="78" t="b">
        <v>0</v>
      </c>
      <c r="I307" s="78" t="b">
        <v>0</v>
      </c>
      <c r="J307" s="78" t="b">
        <v>0</v>
      </c>
      <c r="K307" s="78" t="b">
        <v>0</v>
      </c>
      <c r="L307" s="78" t="b">
        <v>0</v>
      </c>
    </row>
    <row r="308" spans="1:12" ht="15">
      <c r="A308" s="86" t="s">
        <v>1078</v>
      </c>
      <c r="B308" s="86" t="s">
        <v>1079</v>
      </c>
      <c r="C308" s="78">
        <v>2</v>
      </c>
      <c r="D308" s="116">
        <v>0.0051865638455536</v>
      </c>
      <c r="E308" s="116">
        <v>2.413299764081252</v>
      </c>
      <c r="F308" s="78" t="s">
        <v>830</v>
      </c>
      <c r="G308" s="78" t="b">
        <v>0</v>
      </c>
      <c r="H308" s="78" t="b">
        <v>0</v>
      </c>
      <c r="I308" s="78" t="b">
        <v>0</v>
      </c>
      <c r="J308" s="78" t="b">
        <v>0</v>
      </c>
      <c r="K308" s="78" t="b">
        <v>0</v>
      </c>
      <c r="L308" s="78" t="b">
        <v>0</v>
      </c>
    </row>
    <row r="309" spans="1:12" ht="15">
      <c r="A309" s="86" t="s">
        <v>1079</v>
      </c>
      <c r="B309" s="86" t="s">
        <v>1080</v>
      </c>
      <c r="C309" s="78">
        <v>2</v>
      </c>
      <c r="D309" s="116">
        <v>0.0051865638455536</v>
      </c>
      <c r="E309" s="116">
        <v>2.413299764081252</v>
      </c>
      <c r="F309" s="78" t="s">
        <v>830</v>
      </c>
      <c r="G309" s="78" t="b">
        <v>0</v>
      </c>
      <c r="H309" s="78" t="b">
        <v>0</v>
      </c>
      <c r="I309" s="78" t="b">
        <v>0</v>
      </c>
      <c r="J309" s="78" t="b">
        <v>0</v>
      </c>
      <c r="K309" s="78" t="b">
        <v>0</v>
      </c>
      <c r="L309" s="78" t="b">
        <v>0</v>
      </c>
    </row>
    <row r="310" spans="1:12" ht="15">
      <c r="A310" s="86" t="s">
        <v>872</v>
      </c>
      <c r="B310" s="86" t="s">
        <v>1073</v>
      </c>
      <c r="C310" s="78">
        <v>2</v>
      </c>
      <c r="D310" s="116">
        <v>0.0051865638455536</v>
      </c>
      <c r="E310" s="116">
        <v>0.9219380702469792</v>
      </c>
      <c r="F310" s="78" t="s">
        <v>830</v>
      </c>
      <c r="G310" s="78" t="b">
        <v>0</v>
      </c>
      <c r="H310" s="78" t="b">
        <v>0</v>
      </c>
      <c r="I310" s="78" t="b">
        <v>0</v>
      </c>
      <c r="J310" s="78" t="b">
        <v>0</v>
      </c>
      <c r="K310" s="78" t="b">
        <v>0</v>
      </c>
      <c r="L310" s="78" t="b">
        <v>0</v>
      </c>
    </row>
    <row r="311" spans="1:12" ht="15">
      <c r="A311" s="86" t="s">
        <v>1073</v>
      </c>
      <c r="B311" s="86" t="s">
        <v>1074</v>
      </c>
      <c r="C311" s="78">
        <v>2</v>
      </c>
      <c r="D311" s="116">
        <v>0.0051865638455536</v>
      </c>
      <c r="E311" s="116">
        <v>2.413299764081252</v>
      </c>
      <c r="F311" s="78" t="s">
        <v>830</v>
      </c>
      <c r="G311" s="78" t="b">
        <v>0</v>
      </c>
      <c r="H311" s="78" t="b">
        <v>0</v>
      </c>
      <c r="I311" s="78" t="b">
        <v>0</v>
      </c>
      <c r="J311" s="78" t="b">
        <v>0</v>
      </c>
      <c r="K311" s="78" t="b">
        <v>0</v>
      </c>
      <c r="L311" s="78" t="b">
        <v>0</v>
      </c>
    </row>
    <row r="312" spans="1:12" ht="15">
      <c r="A312" s="86" t="s">
        <v>1074</v>
      </c>
      <c r="B312" s="86" t="s">
        <v>1075</v>
      </c>
      <c r="C312" s="78">
        <v>2</v>
      </c>
      <c r="D312" s="116">
        <v>0.0051865638455536</v>
      </c>
      <c r="E312" s="116">
        <v>2.413299764081252</v>
      </c>
      <c r="F312" s="78" t="s">
        <v>830</v>
      </c>
      <c r="G312" s="78" t="b">
        <v>0</v>
      </c>
      <c r="H312" s="78" t="b">
        <v>0</v>
      </c>
      <c r="I312" s="78" t="b">
        <v>0</v>
      </c>
      <c r="J312" s="78" t="b">
        <v>0</v>
      </c>
      <c r="K312" s="78" t="b">
        <v>0</v>
      </c>
      <c r="L312" s="78" t="b">
        <v>0</v>
      </c>
    </row>
    <row r="313" spans="1:12" ht="15">
      <c r="A313" s="86" t="s">
        <v>1075</v>
      </c>
      <c r="B313" s="86" t="s">
        <v>1076</v>
      </c>
      <c r="C313" s="78">
        <v>2</v>
      </c>
      <c r="D313" s="116">
        <v>0.0051865638455536</v>
      </c>
      <c r="E313" s="116">
        <v>2.413299764081252</v>
      </c>
      <c r="F313" s="78" t="s">
        <v>830</v>
      </c>
      <c r="G313" s="78" t="b">
        <v>0</v>
      </c>
      <c r="H313" s="78" t="b">
        <v>0</v>
      </c>
      <c r="I313" s="78" t="b">
        <v>0</v>
      </c>
      <c r="J313" s="78" t="b">
        <v>0</v>
      </c>
      <c r="K313" s="78" t="b">
        <v>0</v>
      </c>
      <c r="L313" s="78" t="b">
        <v>0</v>
      </c>
    </row>
    <row r="314" spans="1:12" ht="15">
      <c r="A314" s="86" t="s">
        <v>1076</v>
      </c>
      <c r="B314" s="86" t="s">
        <v>1023</v>
      </c>
      <c r="C314" s="78">
        <v>2</v>
      </c>
      <c r="D314" s="116">
        <v>0.0051865638455536</v>
      </c>
      <c r="E314" s="116">
        <v>2.413299764081252</v>
      </c>
      <c r="F314" s="78" t="s">
        <v>830</v>
      </c>
      <c r="G314" s="78" t="b">
        <v>0</v>
      </c>
      <c r="H314" s="78" t="b">
        <v>0</v>
      </c>
      <c r="I314" s="78" t="b">
        <v>0</v>
      </c>
      <c r="J314" s="78" t="b">
        <v>0</v>
      </c>
      <c r="K314" s="78" t="b">
        <v>0</v>
      </c>
      <c r="L314" s="78" t="b">
        <v>0</v>
      </c>
    </row>
    <row r="315" spans="1:12" ht="15">
      <c r="A315" s="86" t="s">
        <v>1023</v>
      </c>
      <c r="B315" s="86" t="s">
        <v>1042</v>
      </c>
      <c r="C315" s="78">
        <v>2</v>
      </c>
      <c r="D315" s="116">
        <v>0.0051865638455536</v>
      </c>
      <c r="E315" s="116">
        <v>2.413299764081252</v>
      </c>
      <c r="F315" s="78" t="s">
        <v>830</v>
      </c>
      <c r="G315" s="78" t="b">
        <v>0</v>
      </c>
      <c r="H315" s="78" t="b">
        <v>0</v>
      </c>
      <c r="I315" s="78" t="b">
        <v>0</v>
      </c>
      <c r="J315" s="78" t="b">
        <v>0</v>
      </c>
      <c r="K315" s="78" t="b">
        <v>0</v>
      </c>
      <c r="L315" s="78" t="b">
        <v>0</v>
      </c>
    </row>
    <row r="316" spans="1:12" ht="15">
      <c r="A316" s="86" t="s">
        <v>1042</v>
      </c>
      <c r="B316" s="86" t="s">
        <v>1077</v>
      </c>
      <c r="C316" s="78">
        <v>2</v>
      </c>
      <c r="D316" s="116">
        <v>0.0051865638455536</v>
      </c>
      <c r="E316" s="116">
        <v>2.413299764081252</v>
      </c>
      <c r="F316" s="78" t="s">
        <v>830</v>
      </c>
      <c r="G316" s="78" t="b">
        <v>0</v>
      </c>
      <c r="H316" s="78" t="b">
        <v>0</v>
      </c>
      <c r="I316" s="78" t="b">
        <v>0</v>
      </c>
      <c r="J316" s="78" t="b">
        <v>0</v>
      </c>
      <c r="K316" s="78" t="b">
        <v>0</v>
      </c>
      <c r="L316" s="78" t="b">
        <v>0</v>
      </c>
    </row>
    <row r="317" spans="1:12" ht="15">
      <c r="A317" s="86" t="s">
        <v>1011</v>
      </c>
      <c r="B317" s="86" t="s">
        <v>1068</v>
      </c>
      <c r="C317" s="78">
        <v>2</v>
      </c>
      <c r="D317" s="116">
        <v>0.0051865638455536</v>
      </c>
      <c r="E317" s="116">
        <v>1.9361785093615895</v>
      </c>
      <c r="F317" s="78" t="s">
        <v>830</v>
      </c>
      <c r="G317" s="78" t="b">
        <v>0</v>
      </c>
      <c r="H317" s="78" t="b">
        <v>0</v>
      </c>
      <c r="I317" s="78" t="b">
        <v>0</v>
      </c>
      <c r="J317" s="78" t="b">
        <v>0</v>
      </c>
      <c r="K317" s="78" t="b">
        <v>0</v>
      </c>
      <c r="L317" s="78" t="b">
        <v>0</v>
      </c>
    </row>
    <row r="318" spans="1:12" ht="15">
      <c r="A318" s="86" t="s">
        <v>1068</v>
      </c>
      <c r="B318" s="86" t="s">
        <v>1069</v>
      </c>
      <c r="C318" s="78">
        <v>2</v>
      </c>
      <c r="D318" s="116">
        <v>0.0051865638455536</v>
      </c>
      <c r="E318" s="116">
        <v>2.413299764081252</v>
      </c>
      <c r="F318" s="78" t="s">
        <v>830</v>
      </c>
      <c r="G318" s="78" t="b">
        <v>0</v>
      </c>
      <c r="H318" s="78" t="b">
        <v>0</v>
      </c>
      <c r="I318" s="78" t="b">
        <v>0</v>
      </c>
      <c r="J318" s="78" t="b">
        <v>0</v>
      </c>
      <c r="K318" s="78" t="b">
        <v>0</v>
      </c>
      <c r="L318" s="78" t="b">
        <v>0</v>
      </c>
    </row>
    <row r="319" spans="1:12" ht="15">
      <c r="A319" s="86" t="s">
        <v>1069</v>
      </c>
      <c r="B319" s="86" t="s">
        <v>879</v>
      </c>
      <c r="C319" s="78">
        <v>2</v>
      </c>
      <c r="D319" s="116">
        <v>0.0051865638455536</v>
      </c>
      <c r="E319" s="116">
        <v>1.714329759745233</v>
      </c>
      <c r="F319" s="78" t="s">
        <v>830</v>
      </c>
      <c r="G319" s="78" t="b">
        <v>0</v>
      </c>
      <c r="H319" s="78" t="b">
        <v>0</v>
      </c>
      <c r="I319" s="78" t="b">
        <v>0</v>
      </c>
      <c r="J319" s="78" t="b">
        <v>0</v>
      </c>
      <c r="K319" s="78" t="b">
        <v>0</v>
      </c>
      <c r="L319" s="78" t="b">
        <v>0</v>
      </c>
    </row>
    <row r="320" spans="1:12" ht="15">
      <c r="A320" s="86" t="s">
        <v>879</v>
      </c>
      <c r="B320" s="86" t="s">
        <v>1070</v>
      </c>
      <c r="C320" s="78">
        <v>2</v>
      </c>
      <c r="D320" s="116">
        <v>0.0051865638455536</v>
      </c>
      <c r="E320" s="116">
        <v>1.714329759745233</v>
      </c>
      <c r="F320" s="78" t="s">
        <v>830</v>
      </c>
      <c r="G320" s="78" t="b">
        <v>0</v>
      </c>
      <c r="H320" s="78" t="b">
        <v>0</v>
      </c>
      <c r="I320" s="78" t="b">
        <v>0</v>
      </c>
      <c r="J320" s="78" t="b">
        <v>0</v>
      </c>
      <c r="K320" s="78" t="b">
        <v>0</v>
      </c>
      <c r="L320" s="78" t="b">
        <v>0</v>
      </c>
    </row>
    <row r="321" spans="1:12" ht="15">
      <c r="A321" s="86" t="s">
        <v>1070</v>
      </c>
      <c r="B321" s="86" t="s">
        <v>1071</v>
      </c>
      <c r="C321" s="78">
        <v>2</v>
      </c>
      <c r="D321" s="116">
        <v>0.0051865638455536</v>
      </c>
      <c r="E321" s="116">
        <v>2.413299764081252</v>
      </c>
      <c r="F321" s="78" t="s">
        <v>830</v>
      </c>
      <c r="G321" s="78" t="b">
        <v>0</v>
      </c>
      <c r="H321" s="78" t="b">
        <v>0</v>
      </c>
      <c r="I321" s="78" t="b">
        <v>0</v>
      </c>
      <c r="J321" s="78" t="b">
        <v>0</v>
      </c>
      <c r="K321" s="78" t="b">
        <v>0</v>
      </c>
      <c r="L321" s="78" t="b">
        <v>0</v>
      </c>
    </row>
    <row r="322" spans="1:12" ht="15">
      <c r="A322" s="86" t="s">
        <v>1071</v>
      </c>
      <c r="B322" s="86" t="s">
        <v>1072</v>
      </c>
      <c r="C322" s="78">
        <v>2</v>
      </c>
      <c r="D322" s="116">
        <v>0.0051865638455536</v>
      </c>
      <c r="E322" s="116">
        <v>2.413299764081252</v>
      </c>
      <c r="F322" s="78" t="s">
        <v>830</v>
      </c>
      <c r="G322" s="78" t="b">
        <v>0</v>
      </c>
      <c r="H322" s="78" t="b">
        <v>0</v>
      </c>
      <c r="I322" s="78" t="b">
        <v>0</v>
      </c>
      <c r="J322" s="78" t="b">
        <v>0</v>
      </c>
      <c r="K322" s="78" t="b">
        <v>0</v>
      </c>
      <c r="L322" s="78" t="b">
        <v>0</v>
      </c>
    </row>
    <row r="323" spans="1:12" ht="15">
      <c r="A323" s="86" t="s">
        <v>872</v>
      </c>
      <c r="B323" s="86" t="s">
        <v>1063</v>
      </c>
      <c r="C323" s="78">
        <v>2</v>
      </c>
      <c r="D323" s="116">
        <v>0.0051865638455536</v>
      </c>
      <c r="E323" s="116">
        <v>0.9219380702469792</v>
      </c>
      <c r="F323" s="78" t="s">
        <v>830</v>
      </c>
      <c r="G323" s="78" t="b">
        <v>0</v>
      </c>
      <c r="H323" s="78" t="b">
        <v>0</v>
      </c>
      <c r="I323" s="78" t="b">
        <v>0</v>
      </c>
      <c r="J323" s="78" t="b">
        <v>0</v>
      </c>
      <c r="K323" s="78" t="b">
        <v>0</v>
      </c>
      <c r="L323" s="78" t="b">
        <v>0</v>
      </c>
    </row>
    <row r="324" spans="1:12" ht="15">
      <c r="A324" s="86" t="s">
        <v>1063</v>
      </c>
      <c r="B324" s="86" t="s">
        <v>1064</v>
      </c>
      <c r="C324" s="78">
        <v>2</v>
      </c>
      <c r="D324" s="116">
        <v>0.0051865638455536</v>
      </c>
      <c r="E324" s="116">
        <v>2.413299764081252</v>
      </c>
      <c r="F324" s="78" t="s">
        <v>830</v>
      </c>
      <c r="G324" s="78" t="b">
        <v>0</v>
      </c>
      <c r="H324" s="78" t="b">
        <v>0</v>
      </c>
      <c r="I324" s="78" t="b">
        <v>0</v>
      </c>
      <c r="J324" s="78" t="b">
        <v>0</v>
      </c>
      <c r="K324" s="78" t="b">
        <v>0</v>
      </c>
      <c r="L324" s="78" t="b">
        <v>0</v>
      </c>
    </row>
    <row r="325" spans="1:12" ht="15">
      <c r="A325" s="86" t="s">
        <v>1064</v>
      </c>
      <c r="B325" s="86" t="s">
        <v>1065</v>
      </c>
      <c r="C325" s="78">
        <v>2</v>
      </c>
      <c r="D325" s="116">
        <v>0.0051865638455536</v>
      </c>
      <c r="E325" s="116">
        <v>2.413299764081252</v>
      </c>
      <c r="F325" s="78" t="s">
        <v>830</v>
      </c>
      <c r="G325" s="78" t="b">
        <v>0</v>
      </c>
      <c r="H325" s="78" t="b">
        <v>0</v>
      </c>
      <c r="I325" s="78" t="b">
        <v>0</v>
      </c>
      <c r="J325" s="78" t="b">
        <v>0</v>
      </c>
      <c r="K325" s="78" t="b">
        <v>0</v>
      </c>
      <c r="L325" s="78" t="b">
        <v>0</v>
      </c>
    </row>
    <row r="326" spans="1:12" ht="15">
      <c r="A326" s="86" t="s">
        <v>1065</v>
      </c>
      <c r="B326" s="86" t="s">
        <v>1066</v>
      </c>
      <c r="C326" s="78">
        <v>2</v>
      </c>
      <c r="D326" s="116">
        <v>0.0051865638455536</v>
      </c>
      <c r="E326" s="116">
        <v>2.413299764081252</v>
      </c>
      <c r="F326" s="78" t="s">
        <v>830</v>
      </c>
      <c r="G326" s="78" t="b">
        <v>0</v>
      </c>
      <c r="H326" s="78" t="b">
        <v>0</v>
      </c>
      <c r="I326" s="78" t="b">
        <v>0</v>
      </c>
      <c r="J326" s="78" t="b">
        <v>0</v>
      </c>
      <c r="K326" s="78" t="b">
        <v>0</v>
      </c>
      <c r="L326" s="78" t="b">
        <v>0</v>
      </c>
    </row>
    <row r="327" spans="1:12" ht="15">
      <c r="A327" s="86" t="s">
        <v>1066</v>
      </c>
      <c r="B327" s="86" t="s">
        <v>1067</v>
      </c>
      <c r="C327" s="78">
        <v>2</v>
      </c>
      <c r="D327" s="116">
        <v>0.0051865638455536</v>
      </c>
      <c r="E327" s="116">
        <v>2.413299764081252</v>
      </c>
      <c r="F327" s="78" t="s">
        <v>830</v>
      </c>
      <c r="G327" s="78" t="b">
        <v>0</v>
      </c>
      <c r="H327" s="78" t="b">
        <v>0</v>
      </c>
      <c r="I327" s="78" t="b">
        <v>0</v>
      </c>
      <c r="J327" s="78" t="b">
        <v>0</v>
      </c>
      <c r="K327" s="78" t="b">
        <v>0</v>
      </c>
      <c r="L327" s="78" t="b">
        <v>0</v>
      </c>
    </row>
    <row r="328" spans="1:12" ht="15">
      <c r="A328" s="86" t="s">
        <v>1067</v>
      </c>
      <c r="B328" s="86" t="s">
        <v>1022</v>
      </c>
      <c r="C328" s="78">
        <v>2</v>
      </c>
      <c r="D328" s="116">
        <v>0.0051865638455536</v>
      </c>
      <c r="E328" s="116">
        <v>2.413299764081252</v>
      </c>
      <c r="F328" s="78" t="s">
        <v>830</v>
      </c>
      <c r="G328" s="78" t="b">
        <v>0</v>
      </c>
      <c r="H328" s="78" t="b">
        <v>0</v>
      </c>
      <c r="I328" s="78" t="b">
        <v>0</v>
      </c>
      <c r="J328" s="78" t="b">
        <v>0</v>
      </c>
      <c r="K328" s="78" t="b">
        <v>0</v>
      </c>
      <c r="L328" s="78" t="b">
        <v>0</v>
      </c>
    </row>
    <row r="329" spans="1:12" ht="15">
      <c r="A329" s="86" t="s">
        <v>1021</v>
      </c>
      <c r="B329" s="86" t="s">
        <v>1060</v>
      </c>
      <c r="C329" s="78">
        <v>2</v>
      </c>
      <c r="D329" s="116">
        <v>0.0051865638455536</v>
      </c>
      <c r="E329" s="116">
        <v>2.1122697684172707</v>
      </c>
      <c r="F329" s="78" t="s">
        <v>830</v>
      </c>
      <c r="G329" s="78" t="b">
        <v>0</v>
      </c>
      <c r="H329" s="78" t="b">
        <v>0</v>
      </c>
      <c r="I329" s="78" t="b">
        <v>0</v>
      </c>
      <c r="J329" s="78" t="b">
        <v>0</v>
      </c>
      <c r="K329" s="78" t="b">
        <v>0</v>
      </c>
      <c r="L329" s="78" t="b">
        <v>0</v>
      </c>
    </row>
    <row r="330" spans="1:12" ht="15">
      <c r="A330" s="86" t="s">
        <v>1060</v>
      </c>
      <c r="B330" s="86" t="s">
        <v>1061</v>
      </c>
      <c r="C330" s="78">
        <v>2</v>
      </c>
      <c r="D330" s="116">
        <v>0.0051865638455536</v>
      </c>
      <c r="E330" s="116">
        <v>2.413299764081252</v>
      </c>
      <c r="F330" s="78" t="s">
        <v>830</v>
      </c>
      <c r="G330" s="78" t="b">
        <v>0</v>
      </c>
      <c r="H330" s="78" t="b">
        <v>0</v>
      </c>
      <c r="I330" s="78" t="b">
        <v>0</v>
      </c>
      <c r="J330" s="78" t="b">
        <v>0</v>
      </c>
      <c r="K330" s="78" t="b">
        <v>0</v>
      </c>
      <c r="L330" s="78" t="b">
        <v>0</v>
      </c>
    </row>
    <row r="331" spans="1:12" ht="15">
      <c r="A331" s="86" t="s">
        <v>1061</v>
      </c>
      <c r="B331" s="86" t="s">
        <v>1062</v>
      </c>
      <c r="C331" s="78">
        <v>2</v>
      </c>
      <c r="D331" s="116">
        <v>0.0051865638455536</v>
      </c>
      <c r="E331" s="116">
        <v>2.413299764081252</v>
      </c>
      <c r="F331" s="78" t="s">
        <v>830</v>
      </c>
      <c r="G331" s="78" t="b">
        <v>0</v>
      </c>
      <c r="H331" s="78" t="b">
        <v>0</v>
      </c>
      <c r="I331" s="78" t="b">
        <v>0</v>
      </c>
      <c r="J331" s="78" t="b">
        <v>0</v>
      </c>
      <c r="K331" s="78" t="b">
        <v>0</v>
      </c>
      <c r="L331" s="78" t="b">
        <v>0</v>
      </c>
    </row>
    <row r="332" spans="1:12" ht="15">
      <c r="A332" s="86" t="s">
        <v>1062</v>
      </c>
      <c r="B332" s="86" t="s">
        <v>1012</v>
      </c>
      <c r="C332" s="78">
        <v>2</v>
      </c>
      <c r="D332" s="116">
        <v>0.0051865638455536</v>
      </c>
      <c r="E332" s="116">
        <v>1.9361785093615895</v>
      </c>
      <c r="F332" s="78" t="s">
        <v>830</v>
      </c>
      <c r="G332" s="78" t="b">
        <v>0</v>
      </c>
      <c r="H332" s="78" t="b">
        <v>0</v>
      </c>
      <c r="I332" s="78" t="b">
        <v>0</v>
      </c>
      <c r="J332" s="78" t="b">
        <v>0</v>
      </c>
      <c r="K332" s="78" t="b">
        <v>0</v>
      </c>
      <c r="L332" s="78" t="b">
        <v>0</v>
      </c>
    </row>
    <row r="333" spans="1:12" ht="15">
      <c r="A333" s="86" t="s">
        <v>1011</v>
      </c>
      <c r="B333" s="86" t="s">
        <v>1057</v>
      </c>
      <c r="C333" s="78">
        <v>2</v>
      </c>
      <c r="D333" s="116">
        <v>0.0051865638455536</v>
      </c>
      <c r="E333" s="116">
        <v>1.9361785093615895</v>
      </c>
      <c r="F333" s="78" t="s">
        <v>830</v>
      </c>
      <c r="G333" s="78" t="b">
        <v>0</v>
      </c>
      <c r="H333" s="78" t="b">
        <v>0</v>
      </c>
      <c r="I333" s="78" t="b">
        <v>0</v>
      </c>
      <c r="J333" s="78" t="b">
        <v>0</v>
      </c>
      <c r="K333" s="78" t="b">
        <v>0</v>
      </c>
      <c r="L333" s="78" t="b">
        <v>0</v>
      </c>
    </row>
    <row r="334" spans="1:12" ht="15">
      <c r="A334" s="86" t="s">
        <v>1057</v>
      </c>
      <c r="B334" s="86" t="s">
        <v>1058</v>
      </c>
      <c r="C334" s="78">
        <v>2</v>
      </c>
      <c r="D334" s="116">
        <v>0.0051865638455536</v>
      </c>
      <c r="E334" s="116">
        <v>2.413299764081252</v>
      </c>
      <c r="F334" s="78" t="s">
        <v>830</v>
      </c>
      <c r="G334" s="78" t="b">
        <v>0</v>
      </c>
      <c r="H334" s="78" t="b">
        <v>0</v>
      </c>
      <c r="I334" s="78" t="b">
        <v>0</v>
      </c>
      <c r="J334" s="78" t="b">
        <v>0</v>
      </c>
      <c r="K334" s="78" t="b">
        <v>0</v>
      </c>
      <c r="L334" s="78" t="b">
        <v>0</v>
      </c>
    </row>
    <row r="335" spans="1:12" ht="15">
      <c r="A335" s="86" t="s">
        <v>1058</v>
      </c>
      <c r="B335" s="86" t="s">
        <v>1059</v>
      </c>
      <c r="C335" s="78">
        <v>2</v>
      </c>
      <c r="D335" s="116">
        <v>0.0051865638455536</v>
      </c>
      <c r="E335" s="116">
        <v>2.413299764081252</v>
      </c>
      <c r="F335" s="78" t="s">
        <v>830</v>
      </c>
      <c r="G335" s="78" t="b">
        <v>0</v>
      </c>
      <c r="H335" s="78" t="b">
        <v>0</v>
      </c>
      <c r="I335" s="78" t="b">
        <v>0</v>
      </c>
      <c r="J335" s="78" t="b">
        <v>0</v>
      </c>
      <c r="K335" s="78" t="b">
        <v>0</v>
      </c>
      <c r="L335" s="78" t="b">
        <v>0</v>
      </c>
    </row>
    <row r="336" spans="1:12" ht="15">
      <c r="A336" s="86" t="s">
        <v>1059</v>
      </c>
      <c r="B336" s="86" t="s">
        <v>1012</v>
      </c>
      <c r="C336" s="78">
        <v>2</v>
      </c>
      <c r="D336" s="116">
        <v>0.0051865638455536</v>
      </c>
      <c r="E336" s="116">
        <v>1.9361785093615895</v>
      </c>
      <c r="F336" s="78" t="s">
        <v>830</v>
      </c>
      <c r="G336" s="78" t="b">
        <v>0</v>
      </c>
      <c r="H336" s="78" t="b">
        <v>0</v>
      </c>
      <c r="I336" s="78" t="b">
        <v>0</v>
      </c>
      <c r="J336" s="78" t="b">
        <v>0</v>
      </c>
      <c r="K336" s="78" t="b">
        <v>0</v>
      </c>
      <c r="L336" s="78" t="b">
        <v>0</v>
      </c>
    </row>
    <row r="337" spans="1:12" ht="15">
      <c r="A337" s="86" t="s">
        <v>1021</v>
      </c>
      <c r="B337" s="86" t="s">
        <v>1054</v>
      </c>
      <c r="C337" s="78">
        <v>2</v>
      </c>
      <c r="D337" s="116">
        <v>0.0051865638455536</v>
      </c>
      <c r="E337" s="116">
        <v>2.1122697684172707</v>
      </c>
      <c r="F337" s="78" t="s">
        <v>830</v>
      </c>
      <c r="G337" s="78" t="b">
        <v>0</v>
      </c>
      <c r="H337" s="78" t="b">
        <v>0</v>
      </c>
      <c r="I337" s="78" t="b">
        <v>0</v>
      </c>
      <c r="J337" s="78" t="b">
        <v>0</v>
      </c>
      <c r="K337" s="78" t="b">
        <v>0</v>
      </c>
      <c r="L337" s="78" t="b">
        <v>0</v>
      </c>
    </row>
    <row r="338" spans="1:12" ht="15">
      <c r="A338" s="86" t="s">
        <v>1054</v>
      </c>
      <c r="B338" s="86" t="s">
        <v>1055</v>
      </c>
      <c r="C338" s="78">
        <v>2</v>
      </c>
      <c r="D338" s="116">
        <v>0.0051865638455536</v>
      </c>
      <c r="E338" s="116">
        <v>2.413299764081252</v>
      </c>
      <c r="F338" s="78" t="s">
        <v>830</v>
      </c>
      <c r="G338" s="78" t="b">
        <v>0</v>
      </c>
      <c r="H338" s="78" t="b">
        <v>0</v>
      </c>
      <c r="I338" s="78" t="b">
        <v>0</v>
      </c>
      <c r="J338" s="78" t="b">
        <v>0</v>
      </c>
      <c r="K338" s="78" t="b">
        <v>0</v>
      </c>
      <c r="L338" s="78" t="b">
        <v>0</v>
      </c>
    </row>
    <row r="339" spans="1:12" ht="15">
      <c r="A339" s="86" t="s">
        <v>1055</v>
      </c>
      <c r="B339" s="86" t="s">
        <v>1056</v>
      </c>
      <c r="C339" s="78">
        <v>2</v>
      </c>
      <c r="D339" s="116">
        <v>0.0051865638455536</v>
      </c>
      <c r="E339" s="116">
        <v>2.413299764081252</v>
      </c>
      <c r="F339" s="78" t="s">
        <v>830</v>
      </c>
      <c r="G339" s="78" t="b">
        <v>0</v>
      </c>
      <c r="H339" s="78" t="b">
        <v>0</v>
      </c>
      <c r="I339" s="78" t="b">
        <v>0</v>
      </c>
      <c r="J339" s="78" t="b">
        <v>0</v>
      </c>
      <c r="K339" s="78" t="b">
        <v>0</v>
      </c>
      <c r="L339" s="78" t="b">
        <v>0</v>
      </c>
    </row>
    <row r="340" spans="1:12" ht="15">
      <c r="A340" s="86" t="s">
        <v>1056</v>
      </c>
      <c r="B340" s="86" t="s">
        <v>1008</v>
      </c>
      <c r="C340" s="78">
        <v>2</v>
      </c>
      <c r="D340" s="116">
        <v>0.0051865638455536</v>
      </c>
      <c r="E340" s="116">
        <v>2.1122697684172707</v>
      </c>
      <c r="F340" s="78" t="s">
        <v>830</v>
      </c>
      <c r="G340" s="78" t="b">
        <v>0</v>
      </c>
      <c r="H340" s="78" t="b">
        <v>0</v>
      </c>
      <c r="I340" s="78" t="b">
        <v>0</v>
      </c>
      <c r="J340" s="78" t="b">
        <v>0</v>
      </c>
      <c r="K340" s="78" t="b">
        <v>0</v>
      </c>
      <c r="L340" s="78" t="b">
        <v>0</v>
      </c>
    </row>
    <row r="341" spans="1:12" ht="15">
      <c r="A341" s="86" t="s">
        <v>1008</v>
      </c>
      <c r="B341" s="86" t="s">
        <v>1012</v>
      </c>
      <c r="C341" s="78">
        <v>2</v>
      </c>
      <c r="D341" s="116">
        <v>0.0051865638455536</v>
      </c>
      <c r="E341" s="116">
        <v>1.459057254641927</v>
      </c>
      <c r="F341" s="78" t="s">
        <v>830</v>
      </c>
      <c r="G341" s="78" t="b">
        <v>0</v>
      </c>
      <c r="H341" s="78" t="b">
        <v>0</v>
      </c>
      <c r="I341" s="78" t="b">
        <v>0</v>
      </c>
      <c r="J341" s="78" t="b">
        <v>0</v>
      </c>
      <c r="K341" s="78" t="b">
        <v>0</v>
      </c>
      <c r="L341" s="78" t="b">
        <v>0</v>
      </c>
    </row>
    <row r="342" spans="1:12" ht="15">
      <c r="A342" s="86" t="s">
        <v>247</v>
      </c>
      <c r="B342" s="86" t="s">
        <v>248</v>
      </c>
      <c r="C342" s="78">
        <v>7</v>
      </c>
      <c r="D342" s="116">
        <v>0.0047202747539977575</v>
      </c>
      <c r="E342" s="116">
        <v>1.0469965626762237</v>
      </c>
      <c r="F342" s="78" t="s">
        <v>831</v>
      </c>
      <c r="G342" s="78" t="b">
        <v>0</v>
      </c>
      <c r="H342" s="78" t="b">
        <v>0</v>
      </c>
      <c r="I342" s="78" t="b">
        <v>0</v>
      </c>
      <c r="J342" s="78" t="b">
        <v>0</v>
      </c>
      <c r="K342" s="78" t="b">
        <v>0</v>
      </c>
      <c r="L342" s="78" t="b">
        <v>0</v>
      </c>
    </row>
    <row r="343" spans="1:12" ht="15">
      <c r="A343" s="86" t="s">
        <v>248</v>
      </c>
      <c r="B343" s="86" t="s">
        <v>256</v>
      </c>
      <c r="C343" s="78">
        <v>7</v>
      </c>
      <c r="D343" s="116">
        <v>0.0047202747539977575</v>
      </c>
      <c r="E343" s="116">
        <v>1.0469965626762237</v>
      </c>
      <c r="F343" s="78" t="s">
        <v>831</v>
      </c>
      <c r="G343" s="78" t="b">
        <v>0</v>
      </c>
      <c r="H343" s="78" t="b">
        <v>0</v>
      </c>
      <c r="I343" s="78" t="b">
        <v>0</v>
      </c>
      <c r="J343" s="78" t="b">
        <v>0</v>
      </c>
      <c r="K343" s="78" t="b">
        <v>0</v>
      </c>
      <c r="L343" s="78" t="b">
        <v>0</v>
      </c>
    </row>
    <row r="344" spans="1:12" ht="15">
      <c r="A344" s="86" t="s">
        <v>885</v>
      </c>
      <c r="B344" s="86" t="s">
        <v>884</v>
      </c>
      <c r="C344" s="78">
        <v>5</v>
      </c>
      <c r="D344" s="116">
        <v>0.011867440852088651</v>
      </c>
      <c r="E344" s="116">
        <v>1.0469965626762237</v>
      </c>
      <c r="F344" s="78" t="s">
        <v>831</v>
      </c>
      <c r="G344" s="78" t="b">
        <v>1</v>
      </c>
      <c r="H344" s="78" t="b">
        <v>0</v>
      </c>
      <c r="I344" s="78" t="b">
        <v>0</v>
      </c>
      <c r="J344" s="78" t="b">
        <v>0</v>
      </c>
      <c r="K344" s="78" t="b">
        <v>0</v>
      </c>
      <c r="L344" s="78" t="b">
        <v>0</v>
      </c>
    </row>
    <row r="345" spans="1:12" ht="15">
      <c r="A345" s="86" t="s">
        <v>884</v>
      </c>
      <c r="B345" s="86" t="s">
        <v>886</v>
      </c>
      <c r="C345" s="78">
        <v>5</v>
      </c>
      <c r="D345" s="116">
        <v>0.011867440852088651</v>
      </c>
      <c r="E345" s="116">
        <v>1.0469965626762237</v>
      </c>
      <c r="F345" s="78" t="s">
        <v>831</v>
      </c>
      <c r="G345" s="78" t="b">
        <v>0</v>
      </c>
      <c r="H345" s="78" t="b">
        <v>0</v>
      </c>
      <c r="I345" s="78" t="b">
        <v>0</v>
      </c>
      <c r="J345" s="78" t="b">
        <v>0</v>
      </c>
      <c r="K345" s="78" t="b">
        <v>0</v>
      </c>
      <c r="L345" s="78" t="b">
        <v>0</v>
      </c>
    </row>
    <row r="346" spans="1:12" ht="15">
      <c r="A346" s="86" t="s">
        <v>886</v>
      </c>
      <c r="B346" s="86" t="s">
        <v>872</v>
      </c>
      <c r="C346" s="78">
        <v>5</v>
      </c>
      <c r="D346" s="116">
        <v>0.011867440852088651</v>
      </c>
      <c r="E346" s="116">
        <v>1.1139433523068367</v>
      </c>
      <c r="F346" s="78" t="s">
        <v>831</v>
      </c>
      <c r="G346" s="78" t="b">
        <v>0</v>
      </c>
      <c r="H346" s="78" t="b">
        <v>0</v>
      </c>
      <c r="I346" s="78" t="b">
        <v>0</v>
      </c>
      <c r="J346" s="78" t="b">
        <v>0</v>
      </c>
      <c r="K346" s="78" t="b">
        <v>0</v>
      </c>
      <c r="L346" s="78" t="b">
        <v>0</v>
      </c>
    </row>
    <row r="347" spans="1:12" ht="15">
      <c r="A347" s="86" t="s">
        <v>872</v>
      </c>
      <c r="B347" s="86" t="s">
        <v>887</v>
      </c>
      <c r="C347" s="78">
        <v>5</v>
      </c>
      <c r="D347" s="116">
        <v>0.011867440852088651</v>
      </c>
      <c r="E347" s="116">
        <v>1.1139433523068367</v>
      </c>
      <c r="F347" s="78" t="s">
        <v>831</v>
      </c>
      <c r="G347" s="78" t="b">
        <v>0</v>
      </c>
      <c r="H347" s="78" t="b">
        <v>0</v>
      </c>
      <c r="I347" s="78" t="b">
        <v>0</v>
      </c>
      <c r="J347" s="78" t="b">
        <v>0</v>
      </c>
      <c r="K347" s="78" t="b">
        <v>0</v>
      </c>
      <c r="L347" s="78" t="b">
        <v>0</v>
      </c>
    </row>
    <row r="348" spans="1:12" ht="15">
      <c r="A348" s="86" t="s">
        <v>887</v>
      </c>
      <c r="B348" s="86" t="s">
        <v>888</v>
      </c>
      <c r="C348" s="78">
        <v>5</v>
      </c>
      <c r="D348" s="116">
        <v>0.011867440852088651</v>
      </c>
      <c r="E348" s="116">
        <v>1.1931245983544616</v>
      </c>
      <c r="F348" s="78" t="s">
        <v>831</v>
      </c>
      <c r="G348" s="78" t="b">
        <v>0</v>
      </c>
      <c r="H348" s="78" t="b">
        <v>0</v>
      </c>
      <c r="I348" s="78" t="b">
        <v>0</v>
      </c>
      <c r="J348" s="78" t="b">
        <v>0</v>
      </c>
      <c r="K348" s="78" t="b">
        <v>0</v>
      </c>
      <c r="L348" s="78" t="b">
        <v>0</v>
      </c>
    </row>
    <row r="349" spans="1:12" ht="15">
      <c r="A349" s="86" t="s">
        <v>888</v>
      </c>
      <c r="B349" s="86" t="s">
        <v>889</v>
      </c>
      <c r="C349" s="78">
        <v>5</v>
      </c>
      <c r="D349" s="116">
        <v>0.011867440852088651</v>
      </c>
      <c r="E349" s="116">
        <v>1.1931245983544616</v>
      </c>
      <c r="F349" s="78" t="s">
        <v>831</v>
      </c>
      <c r="G349" s="78" t="b">
        <v>0</v>
      </c>
      <c r="H349" s="78" t="b">
        <v>0</v>
      </c>
      <c r="I349" s="78" t="b">
        <v>0</v>
      </c>
      <c r="J349" s="78" t="b">
        <v>0</v>
      </c>
      <c r="K349" s="78" t="b">
        <v>0</v>
      </c>
      <c r="L349" s="78" t="b">
        <v>0</v>
      </c>
    </row>
    <row r="350" spans="1:12" ht="15">
      <c r="A350" s="86" t="s">
        <v>889</v>
      </c>
      <c r="B350" s="86" t="s">
        <v>247</v>
      </c>
      <c r="C350" s="78">
        <v>5</v>
      </c>
      <c r="D350" s="116">
        <v>0.011867440852088651</v>
      </c>
      <c r="E350" s="116">
        <v>1.0469965626762237</v>
      </c>
      <c r="F350" s="78" t="s">
        <v>831</v>
      </c>
      <c r="G350" s="78" t="b">
        <v>0</v>
      </c>
      <c r="H350" s="78" t="b">
        <v>0</v>
      </c>
      <c r="I350" s="78" t="b">
        <v>0</v>
      </c>
      <c r="J350" s="78" t="b">
        <v>0</v>
      </c>
      <c r="K350" s="78" t="b">
        <v>0</v>
      </c>
      <c r="L350" s="78" t="b">
        <v>0</v>
      </c>
    </row>
    <row r="351" spans="1:12" ht="15">
      <c r="A351" s="86" t="s">
        <v>246</v>
      </c>
      <c r="B351" s="86" t="s">
        <v>245</v>
      </c>
      <c r="C351" s="78">
        <v>2</v>
      </c>
      <c r="D351" s="116">
        <v>0.014001395147161916</v>
      </c>
      <c r="E351" s="116">
        <v>1.591064607026499</v>
      </c>
      <c r="F351" s="78" t="s">
        <v>831</v>
      </c>
      <c r="G351" s="78" t="b">
        <v>0</v>
      </c>
      <c r="H351" s="78" t="b">
        <v>0</v>
      </c>
      <c r="I351" s="78" t="b">
        <v>0</v>
      </c>
      <c r="J351" s="78" t="b">
        <v>0</v>
      </c>
      <c r="K351" s="78" t="b">
        <v>0</v>
      </c>
      <c r="L351" s="78" t="b">
        <v>0</v>
      </c>
    </row>
    <row r="352" spans="1:12" ht="15">
      <c r="A352" s="86" t="s">
        <v>245</v>
      </c>
      <c r="B352" s="86" t="s">
        <v>247</v>
      </c>
      <c r="C352" s="78">
        <v>2</v>
      </c>
      <c r="D352" s="116">
        <v>0.014001395147161916</v>
      </c>
      <c r="E352" s="116">
        <v>1.0469965626762237</v>
      </c>
      <c r="F352" s="78" t="s">
        <v>831</v>
      </c>
      <c r="G352" s="78" t="b">
        <v>0</v>
      </c>
      <c r="H352" s="78" t="b">
        <v>0</v>
      </c>
      <c r="I352" s="78" t="b">
        <v>0</v>
      </c>
      <c r="J352" s="78" t="b">
        <v>0</v>
      </c>
      <c r="K352" s="78" t="b">
        <v>0</v>
      </c>
      <c r="L352" s="78" t="b">
        <v>0</v>
      </c>
    </row>
    <row r="353" spans="1:12" ht="15">
      <c r="A353" s="86" t="s">
        <v>256</v>
      </c>
      <c r="B353" s="86" t="s">
        <v>1023</v>
      </c>
      <c r="C353" s="78">
        <v>2</v>
      </c>
      <c r="D353" s="116">
        <v>0.014001395147161916</v>
      </c>
      <c r="E353" s="116">
        <v>1.591064607026499</v>
      </c>
      <c r="F353" s="78" t="s">
        <v>831</v>
      </c>
      <c r="G353" s="78" t="b">
        <v>0</v>
      </c>
      <c r="H353" s="78" t="b">
        <v>0</v>
      </c>
      <c r="I353" s="78" t="b">
        <v>0</v>
      </c>
      <c r="J353" s="78" t="b">
        <v>0</v>
      </c>
      <c r="K353" s="78" t="b">
        <v>0</v>
      </c>
      <c r="L353" s="78" t="b">
        <v>0</v>
      </c>
    </row>
    <row r="354" spans="1:12" ht="15">
      <c r="A354" s="86" t="s">
        <v>1023</v>
      </c>
      <c r="B354" s="86" t="s">
        <v>1116</v>
      </c>
      <c r="C354" s="78">
        <v>2</v>
      </c>
      <c r="D354" s="116">
        <v>0.014001395147161916</v>
      </c>
      <c r="E354" s="116">
        <v>1.591064607026499</v>
      </c>
      <c r="F354" s="78" t="s">
        <v>831</v>
      </c>
      <c r="G354" s="78" t="b">
        <v>0</v>
      </c>
      <c r="H354" s="78" t="b">
        <v>0</v>
      </c>
      <c r="I354" s="78" t="b">
        <v>0</v>
      </c>
      <c r="J354" s="78" t="b">
        <v>1</v>
      </c>
      <c r="K354" s="78" t="b">
        <v>0</v>
      </c>
      <c r="L354" s="78" t="b">
        <v>0</v>
      </c>
    </row>
    <row r="355" spans="1:12" ht="15">
      <c r="A355" s="86" t="s">
        <v>1116</v>
      </c>
      <c r="B355" s="86" t="s">
        <v>884</v>
      </c>
      <c r="C355" s="78">
        <v>2</v>
      </c>
      <c r="D355" s="116">
        <v>0.014001395147161916</v>
      </c>
      <c r="E355" s="116">
        <v>1.0469965626762237</v>
      </c>
      <c r="F355" s="78" t="s">
        <v>831</v>
      </c>
      <c r="G355" s="78" t="b">
        <v>1</v>
      </c>
      <c r="H355" s="78" t="b">
        <v>0</v>
      </c>
      <c r="I355" s="78" t="b">
        <v>0</v>
      </c>
      <c r="J355" s="78" t="b">
        <v>0</v>
      </c>
      <c r="K355" s="78" t="b">
        <v>0</v>
      </c>
      <c r="L355" s="78" t="b">
        <v>0</v>
      </c>
    </row>
    <row r="356" spans="1:12" ht="15">
      <c r="A356" s="86" t="s">
        <v>884</v>
      </c>
      <c r="B356" s="86" t="s">
        <v>1117</v>
      </c>
      <c r="C356" s="78">
        <v>2</v>
      </c>
      <c r="D356" s="116">
        <v>0.014001395147161916</v>
      </c>
      <c r="E356" s="116">
        <v>1.0469965626762237</v>
      </c>
      <c r="F356" s="78" t="s">
        <v>831</v>
      </c>
      <c r="G356" s="78" t="b">
        <v>0</v>
      </c>
      <c r="H356" s="78" t="b">
        <v>0</v>
      </c>
      <c r="I356" s="78" t="b">
        <v>0</v>
      </c>
      <c r="J356" s="78" t="b">
        <v>0</v>
      </c>
      <c r="K356" s="78" t="b">
        <v>0</v>
      </c>
      <c r="L356" s="78" t="b">
        <v>0</v>
      </c>
    </row>
    <row r="357" spans="1:12" ht="15">
      <c r="A357" s="86" t="s">
        <v>1117</v>
      </c>
      <c r="B357" s="86" t="s">
        <v>1041</v>
      </c>
      <c r="C357" s="78">
        <v>2</v>
      </c>
      <c r="D357" s="116">
        <v>0.014001395147161916</v>
      </c>
      <c r="E357" s="116">
        <v>1.290034611362518</v>
      </c>
      <c r="F357" s="78" t="s">
        <v>831</v>
      </c>
      <c r="G357" s="78" t="b">
        <v>0</v>
      </c>
      <c r="H357" s="78" t="b">
        <v>0</v>
      </c>
      <c r="I357" s="78" t="b">
        <v>0</v>
      </c>
      <c r="J357" s="78" t="b">
        <v>1</v>
      </c>
      <c r="K357" s="78" t="b">
        <v>0</v>
      </c>
      <c r="L357" s="78" t="b">
        <v>0</v>
      </c>
    </row>
    <row r="358" spans="1:12" ht="15">
      <c r="A358" s="86" t="s">
        <v>1041</v>
      </c>
      <c r="B358" s="86" t="s">
        <v>1118</v>
      </c>
      <c r="C358" s="78">
        <v>2</v>
      </c>
      <c r="D358" s="116">
        <v>0.014001395147161916</v>
      </c>
      <c r="E358" s="116">
        <v>1.290034611362518</v>
      </c>
      <c r="F358" s="78" t="s">
        <v>831</v>
      </c>
      <c r="G358" s="78" t="b">
        <v>1</v>
      </c>
      <c r="H358" s="78" t="b">
        <v>0</v>
      </c>
      <c r="I358" s="78" t="b">
        <v>0</v>
      </c>
      <c r="J358" s="78" t="b">
        <v>0</v>
      </c>
      <c r="K358" s="78" t="b">
        <v>0</v>
      </c>
      <c r="L358" s="78" t="b">
        <v>0</v>
      </c>
    </row>
    <row r="359" spans="1:12" ht="15">
      <c r="A359" s="86" t="s">
        <v>1118</v>
      </c>
      <c r="B359" s="86" t="s">
        <v>1119</v>
      </c>
      <c r="C359" s="78">
        <v>2</v>
      </c>
      <c r="D359" s="116">
        <v>0.014001395147161916</v>
      </c>
      <c r="E359" s="116">
        <v>1.591064607026499</v>
      </c>
      <c r="F359" s="78" t="s">
        <v>831</v>
      </c>
      <c r="G359" s="78" t="b">
        <v>0</v>
      </c>
      <c r="H359" s="78" t="b">
        <v>0</v>
      </c>
      <c r="I359" s="78" t="b">
        <v>0</v>
      </c>
      <c r="J359" s="78" t="b">
        <v>0</v>
      </c>
      <c r="K359" s="78" t="b">
        <v>0</v>
      </c>
      <c r="L359" s="78" t="b">
        <v>0</v>
      </c>
    </row>
    <row r="360" spans="1:12" ht="15">
      <c r="A360" s="86" t="s">
        <v>1119</v>
      </c>
      <c r="B360" s="86" t="s">
        <v>1041</v>
      </c>
      <c r="C360" s="78">
        <v>2</v>
      </c>
      <c r="D360" s="116">
        <v>0.014001395147161916</v>
      </c>
      <c r="E360" s="116">
        <v>1.290034611362518</v>
      </c>
      <c r="F360" s="78" t="s">
        <v>831</v>
      </c>
      <c r="G360" s="78" t="b">
        <v>0</v>
      </c>
      <c r="H360" s="78" t="b">
        <v>0</v>
      </c>
      <c r="I360" s="78" t="b">
        <v>0</v>
      </c>
      <c r="J360" s="78" t="b">
        <v>1</v>
      </c>
      <c r="K360" s="78" t="b">
        <v>0</v>
      </c>
      <c r="L360" s="78" t="b">
        <v>0</v>
      </c>
    </row>
    <row r="361" spans="1:12" ht="15">
      <c r="A361" s="86" t="s">
        <v>1041</v>
      </c>
      <c r="B361" s="86" t="s">
        <v>1120</v>
      </c>
      <c r="C361" s="78">
        <v>2</v>
      </c>
      <c r="D361" s="116">
        <v>0.014001395147161916</v>
      </c>
      <c r="E361" s="116">
        <v>1.290034611362518</v>
      </c>
      <c r="F361" s="78" t="s">
        <v>831</v>
      </c>
      <c r="G361" s="78" t="b">
        <v>1</v>
      </c>
      <c r="H361" s="78" t="b">
        <v>0</v>
      </c>
      <c r="I361" s="78" t="b">
        <v>0</v>
      </c>
      <c r="J361" s="78" t="b">
        <v>0</v>
      </c>
      <c r="K361" s="78" t="b">
        <v>0</v>
      </c>
      <c r="L361" s="78" t="b">
        <v>0</v>
      </c>
    </row>
    <row r="362" spans="1:12" ht="15">
      <c r="A362" s="86" t="s">
        <v>254</v>
      </c>
      <c r="B362" s="86" t="s">
        <v>253</v>
      </c>
      <c r="C362" s="78">
        <v>4</v>
      </c>
      <c r="D362" s="116">
        <v>0.006894696416632466</v>
      </c>
      <c r="E362" s="116">
        <v>1.2520435349731076</v>
      </c>
      <c r="F362" s="78" t="s">
        <v>832</v>
      </c>
      <c r="G362" s="78" t="b">
        <v>0</v>
      </c>
      <c r="H362" s="78" t="b">
        <v>0</v>
      </c>
      <c r="I362" s="78" t="b">
        <v>0</v>
      </c>
      <c r="J362" s="78" t="b">
        <v>0</v>
      </c>
      <c r="K362" s="78" t="b">
        <v>0</v>
      </c>
      <c r="L362" s="78" t="b">
        <v>0</v>
      </c>
    </row>
    <row r="363" spans="1:12" ht="15">
      <c r="A363" s="86" t="s">
        <v>253</v>
      </c>
      <c r="B363" s="86" t="s">
        <v>248</v>
      </c>
      <c r="C363" s="78">
        <v>4</v>
      </c>
      <c r="D363" s="116">
        <v>0.006894696416632466</v>
      </c>
      <c r="E363" s="116">
        <v>1.3312247810207325</v>
      </c>
      <c r="F363" s="78" t="s">
        <v>832</v>
      </c>
      <c r="G363" s="78" t="b">
        <v>0</v>
      </c>
      <c r="H363" s="78" t="b">
        <v>0</v>
      </c>
      <c r="I363" s="78" t="b">
        <v>0</v>
      </c>
      <c r="J363" s="78" t="b">
        <v>0</v>
      </c>
      <c r="K363" s="78" t="b">
        <v>0</v>
      </c>
      <c r="L363" s="78" t="b">
        <v>0</v>
      </c>
    </row>
    <row r="364" spans="1:12" ht="15">
      <c r="A364" s="86" t="s">
        <v>248</v>
      </c>
      <c r="B364" s="86" t="s">
        <v>252</v>
      </c>
      <c r="C364" s="78">
        <v>4</v>
      </c>
      <c r="D364" s="116">
        <v>0.006894696416632466</v>
      </c>
      <c r="E364" s="116">
        <v>1.1850967453424943</v>
      </c>
      <c r="F364" s="78" t="s">
        <v>832</v>
      </c>
      <c r="G364" s="78" t="b">
        <v>0</v>
      </c>
      <c r="H364" s="78" t="b">
        <v>0</v>
      </c>
      <c r="I364" s="78" t="b">
        <v>0</v>
      </c>
      <c r="J364" s="78" t="b">
        <v>0</v>
      </c>
      <c r="K364" s="78" t="b">
        <v>0</v>
      </c>
      <c r="L364" s="78" t="b">
        <v>0</v>
      </c>
    </row>
    <row r="365" spans="1:12" ht="15">
      <c r="A365" s="86" t="s">
        <v>252</v>
      </c>
      <c r="B365" s="86" t="s">
        <v>251</v>
      </c>
      <c r="C365" s="78">
        <v>3</v>
      </c>
      <c r="D365" s="116">
        <v>0.007829293304140308</v>
      </c>
      <c r="E365" s="116">
        <v>1.3031960574204888</v>
      </c>
      <c r="F365" s="78" t="s">
        <v>832</v>
      </c>
      <c r="G365" s="78" t="b">
        <v>0</v>
      </c>
      <c r="H365" s="78" t="b">
        <v>0</v>
      </c>
      <c r="I365" s="78" t="b">
        <v>0</v>
      </c>
      <c r="J365" s="78" t="b">
        <v>0</v>
      </c>
      <c r="K365" s="78" t="b">
        <v>0</v>
      </c>
      <c r="L365" s="78" t="b">
        <v>0</v>
      </c>
    </row>
    <row r="366" spans="1:12" ht="15">
      <c r="A366" s="86" t="s">
        <v>251</v>
      </c>
      <c r="B366" s="86" t="s">
        <v>1121</v>
      </c>
      <c r="C366" s="78">
        <v>2</v>
      </c>
      <c r="D366" s="116">
        <v>0.007717277224826605</v>
      </c>
      <c r="E366" s="116">
        <v>1.5250448070368452</v>
      </c>
      <c r="F366" s="78" t="s">
        <v>832</v>
      </c>
      <c r="G366" s="78" t="b">
        <v>0</v>
      </c>
      <c r="H366" s="78" t="b">
        <v>0</v>
      </c>
      <c r="I366" s="78" t="b">
        <v>0</v>
      </c>
      <c r="J366" s="78" t="b">
        <v>0</v>
      </c>
      <c r="K366" s="78" t="b">
        <v>0</v>
      </c>
      <c r="L366" s="78" t="b">
        <v>0</v>
      </c>
    </row>
    <row r="367" spans="1:12" ht="15">
      <c r="A367" s="86" t="s">
        <v>1121</v>
      </c>
      <c r="B367" s="86" t="s">
        <v>250</v>
      </c>
      <c r="C367" s="78">
        <v>2</v>
      </c>
      <c r="D367" s="116">
        <v>0.007717277224826605</v>
      </c>
      <c r="E367" s="116">
        <v>1.428134794028789</v>
      </c>
      <c r="F367" s="78" t="s">
        <v>832</v>
      </c>
      <c r="G367" s="78" t="b">
        <v>0</v>
      </c>
      <c r="H367" s="78" t="b">
        <v>0</v>
      </c>
      <c r="I367" s="78" t="b">
        <v>0</v>
      </c>
      <c r="J367" s="78" t="b">
        <v>0</v>
      </c>
      <c r="K367" s="78" t="b">
        <v>0</v>
      </c>
      <c r="L367" s="78" t="b">
        <v>0</v>
      </c>
    </row>
    <row r="368" spans="1:12" ht="15">
      <c r="A368" s="86" t="s">
        <v>250</v>
      </c>
      <c r="B368" s="86" t="s">
        <v>877</v>
      </c>
      <c r="C368" s="78">
        <v>2</v>
      </c>
      <c r="D368" s="116">
        <v>0.007717277224826605</v>
      </c>
      <c r="E368" s="116">
        <v>1.428134794028789</v>
      </c>
      <c r="F368" s="78" t="s">
        <v>832</v>
      </c>
      <c r="G368" s="78" t="b">
        <v>0</v>
      </c>
      <c r="H368" s="78" t="b">
        <v>0</v>
      </c>
      <c r="I368" s="78" t="b">
        <v>0</v>
      </c>
      <c r="J368" s="78" t="b">
        <v>0</v>
      </c>
      <c r="K368" s="78" t="b">
        <v>1</v>
      </c>
      <c r="L368" s="78" t="b">
        <v>0</v>
      </c>
    </row>
    <row r="369" spans="1:12" ht="15">
      <c r="A369" s="86" t="s">
        <v>877</v>
      </c>
      <c r="B369" s="86" t="s">
        <v>1122</v>
      </c>
      <c r="C369" s="78">
        <v>2</v>
      </c>
      <c r="D369" s="116">
        <v>0.007717277224826605</v>
      </c>
      <c r="E369" s="116">
        <v>1.8260748027008264</v>
      </c>
      <c r="F369" s="78" t="s">
        <v>832</v>
      </c>
      <c r="G369" s="78" t="b">
        <v>0</v>
      </c>
      <c r="H369" s="78" t="b">
        <v>1</v>
      </c>
      <c r="I369" s="78" t="b">
        <v>0</v>
      </c>
      <c r="J369" s="78" t="b">
        <v>0</v>
      </c>
      <c r="K369" s="78" t="b">
        <v>1</v>
      </c>
      <c r="L369" s="78" t="b">
        <v>0</v>
      </c>
    </row>
    <row r="370" spans="1:12" ht="15">
      <c r="A370" s="86" t="s">
        <v>1122</v>
      </c>
      <c r="B370" s="86" t="s">
        <v>1040</v>
      </c>
      <c r="C370" s="78">
        <v>2</v>
      </c>
      <c r="D370" s="116">
        <v>0.007717277224826605</v>
      </c>
      <c r="E370" s="116">
        <v>1.8260748027008264</v>
      </c>
      <c r="F370" s="78" t="s">
        <v>832</v>
      </c>
      <c r="G370" s="78" t="b">
        <v>0</v>
      </c>
      <c r="H370" s="78" t="b">
        <v>1</v>
      </c>
      <c r="I370" s="78" t="b">
        <v>0</v>
      </c>
      <c r="J370" s="78" t="b">
        <v>0</v>
      </c>
      <c r="K370" s="78" t="b">
        <v>0</v>
      </c>
      <c r="L370" s="78" t="b">
        <v>0</v>
      </c>
    </row>
    <row r="371" spans="1:12" ht="15">
      <c r="A371" s="86" t="s">
        <v>1040</v>
      </c>
      <c r="B371" s="86" t="s">
        <v>1123</v>
      </c>
      <c r="C371" s="78">
        <v>2</v>
      </c>
      <c r="D371" s="116">
        <v>0.007717277224826605</v>
      </c>
      <c r="E371" s="116">
        <v>1.8260748027008264</v>
      </c>
      <c r="F371" s="78" t="s">
        <v>832</v>
      </c>
      <c r="G371" s="78" t="b">
        <v>0</v>
      </c>
      <c r="H371" s="78" t="b">
        <v>0</v>
      </c>
      <c r="I371" s="78" t="b">
        <v>0</v>
      </c>
      <c r="J371" s="78" t="b">
        <v>0</v>
      </c>
      <c r="K371" s="78" t="b">
        <v>0</v>
      </c>
      <c r="L371" s="78" t="b">
        <v>0</v>
      </c>
    </row>
    <row r="372" spans="1:12" ht="15">
      <c r="A372" s="86" t="s">
        <v>1123</v>
      </c>
      <c r="B372" s="86" t="s">
        <v>1124</v>
      </c>
      <c r="C372" s="78">
        <v>2</v>
      </c>
      <c r="D372" s="116">
        <v>0.007717277224826605</v>
      </c>
      <c r="E372" s="116">
        <v>1.8260748027008264</v>
      </c>
      <c r="F372" s="78" t="s">
        <v>832</v>
      </c>
      <c r="G372" s="78" t="b">
        <v>0</v>
      </c>
      <c r="H372" s="78" t="b">
        <v>0</v>
      </c>
      <c r="I372" s="78" t="b">
        <v>0</v>
      </c>
      <c r="J372" s="78" t="b">
        <v>0</v>
      </c>
      <c r="K372" s="78" t="b">
        <v>0</v>
      </c>
      <c r="L372" s="78" t="b">
        <v>0</v>
      </c>
    </row>
    <row r="373" spans="1:12" ht="15">
      <c r="A373" s="86" t="s">
        <v>1124</v>
      </c>
      <c r="B373" s="86" t="s">
        <v>1125</v>
      </c>
      <c r="C373" s="78">
        <v>2</v>
      </c>
      <c r="D373" s="116">
        <v>0.007717277224826605</v>
      </c>
      <c r="E373" s="116">
        <v>1.8260748027008264</v>
      </c>
      <c r="F373" s="78" t="s">
        <v>832</v>
      </c>
      <c r="G373" s="78" t="b">
        <v>0</v>
      </c>
      <c r="H373" s="78" t="b">
        <v>0</v>
      </c>
      <c r="I373" s="78" t="b">
        <v>0</v>
      </c>
      <c r="J373" s="78" t="b">
        <v>0</v>
      </c>
      <c r="K373" s="78" t="b">
        <v>0</v>
      </c>
      <c r="L373" s="78" t="b">
        <v>0</v>
      </c>
    </row>
    <row r="374" spans="1:12" ht="15">
      <c r="A374" s="86" t="s">
        <v>1125</v>
      </c>
      <c r="B374" s="86" t="s">
        <v>1126</v>
      </c>
      <c r="C374" s="78">
        <v>2</v>
      </c>
      <c r="D374" s="116">
        <v>0.007717277224826605</v>
      </c>
      <c r="E374" s="116">
        <v>1.8260748027008264</v>
      </c>
      <c r="F374" s="78" t="s">
        <v>832</v>
      </c>
      <c r="G374" s="78" t="b">
        <v>0</v>
      </c>
      <c r="H374" s="78" t="b">
        <v>0</v>
      </c>
      <c r="I374" s="78" t="b">
        <v>0</v>
      </c>
      <c r="J374" s="78" t="b">
        <v>0</v>
      </c>
      <c r="K374" s="78" t="b">
        <v>0</v>
      </c>
      <c r="L374" s="78" t="b">
        <v>0</v>
      </c>
    </row>
    <row r="375" spans="1:12" ht="15">
      <c r="A375" s="86" t="s">
        <v>1126</v>
      </c>
      <c r="B375" s="86" t="s">
        <v>1127</v>
      </c>
      <c r="C375" s="78">
        <v>2</v>
      </c>
      <c r="D375" s="116">
        <v>0.007717277224826605</v>
      </c>
      <c r="E375" s="116">
        <v>1.8260748027008264</v>
      </c>
      <c r="F375" s="78" t="s">
        <v>832</v>
      </c>
      <c r="G375" s="78" t="b">
        <v>0</v>
      </c>
      <c r="H375" s="78" t="b">
        <v>0</v>
      </c>
      <c r="I375" s="78" t="b">
        <v>0</v>
      </c>
      <c r="J375" s="78" t="b">
        <v>0</v>
      </c>
      <c r="K375" s="78" t="b">
        <v>0</v>
      </c>
      <c r="L375" s="78" t="b">
        <v>0</v>
      </c>
    </row>
    <row r="376" spans="1:12" ht="15">
      <c r="A376" s="86" t="s">
        <v>1127</v>
      </c>
      <c r="B376" s="86" t="s">
        <v>1128</v>
      </c>
      <c r="C376" s="78">
        <v>2</v>
      </c>
      <c r="D376" s="116">
        <v>0.007717277224826605</v>
      </c>
      <c r="E376" s="116">
        <v>1.8260748027008264</v>
      </c>
      <c r="F376" s="78" t="s">
        <v>832</v>
      </c>
      <c r="G376" s="78" t="b">
        <v>0</v>
      </c>
      <c r="H376" s="78" t="b">
        <v>0</v>
      </c>
      <c r="I376" s="78" t="b">
        <v>0</v>
      </c>
      <c r="J376" s="78" t="b">
        <v>0</v>
      </c>
      <c r="K376" s="78" t="b">
        <v>0</v>
      </c>
      <c r="L376" s="78" t="b">
        <v>0</v>
      </c>
    </row>
    <row r="377" spans="1:12" ht="15">
      <c r="A377" s="86" t="s">
        <v>1128</v>
      </c>
      <c r="B377" s="86" t="s">
        <v>1129</v>
      </c>
      <c r="C377" s="78">
        <v>2</v>
      </c>
      <c r="D377" s="116">
        <v>0.007717277224826605</v>
      </c>
      <c r="E377" s="116">
        <v>1.8260748027008264</v>
      </c>
      <c r="F377" s="78" t="s">
        <v>832</v>
      </c>
      <c r="G377" s="78" t="b">
        <v>0</v>
      </c>
      <c r="H377" s="78" t="b">
        <v>0</v>
      </c>
      <c r="I377" s="78" t="b">
        <v>0</v>
      </c>
      <c r="J377" s="78" t="b">
        <v>0</v>
      </c>
      <c r="K377" s="78" t="b">
        <v>0</v>
      </c>
      <c r="L377" s="78" t="b">
        <v>0</v>
      </c>
    </row>
    <row r="378" spans="1:12" ht="15">
      <c r="A378" s="86" t="s">
        <v>1129</v>
      </c>
      <c r="B378" s="86" t="s">
        <v>1130</v>
      </c>
      <c r="C378" s="78">
        <v>2</v>
      </c>
      <c r="D378" s="116">
        <v>0.007717277224826605</v>
      </c>
      <c r="E378" s="116">
        <v>1.8260748027008264</v>
      </c>
      <c r="F378" s="78" t="s">
        <v>832</v>
      </c>
      <c r="G378" s="78" t="b">
        <v>0</v>
      </c>
      <c r="H378" s="78" t="b">
        <v>0</v>
      </c>
      <c r="I378" s="78" t="b">
        <v>0</v>
      </c>
      <c r="J378" s="78" t="b">
        <v>0</v>
      </c>
      <c r="K378" s="78" t="b">
        <v>0</v>
      </c>
      <c r="L378" s="78" t="b">
        <v>0</v>
      </c>
    </row>
    <row r="379" spans="1:12" ht="15">
      <c r="A379" s="86" t="s">
        <v>1130</v>
      </c>
      <c r="B379" s="86" t="s">
        <v>1131</v>
      </c>
      <c r="C379" s="78">
        <v>2</v>
      </c>
      <c r="D379" s="116">
        <v>0.007717277224826605</v>
      </c>
      <c r="E379" s="116">
        <v>1.8260748027008264</v>
      </c>
      <c r="F379" s="78" t="s">
        <v>832</v>
      </c>
      <c r="G379" s="78" t="b">
        <v>0</v>
      </c>
      <c r="H379" s="78" t="b">
        <v>0</v>
      </c>
      <c r="I379" s="78" t="b">
        <v>0</v>
      </c>
      <c r="J379" s="78" t="b">
        <v>0</v>
      </c>
      <c r="K379" s="78" t="b">
        <v>0</v>
      </c>
      <c r="L379" s="78" t="b">
        <v>0</v>
      </c>
    </row>
    <row r="380" spans="1:12" ht="15">
      <c r="A380" s="86" t="s">
        <v>1131</v>
      </c>
      <c r="B380" s="86" t="s">
        <v>250</v>
      </c>
      <c r="C380" s="78">
        <v>2</v>
      </c>
      <c r="D380" s="116">
        <v>0.007717277224826605</v>
      </c>
      <c r="E380" s="116">
        <v>1.428134794028789</v>
      </c>
      <c r="F380" s="78" t="s">
        <v>832</v>
      </c>
      <c r="G380" s="78" t="b">
        <v>0</v>
      </c>
      <c r="H380" s="78" t="b">
        <v>0</v>
      </c>
      <c r="I380" s="78" t="b">
        <v>0</v>
      </c>
      <c r="J380" s="78" t="b">
        <v>0</v>
      </c>
      <c r="K380" s="78" t="b">
        <v>0</v>
      </c>
      <c r="L380" s="78" t="b">
        <v>0</v>
      </c>
    </row>
    <row r="381" spans="1:12" ht="15">
      <c r="A381" s="86" t="s">
        <v>250</v>
      </c>
      <c r="B381" s="86" t="s">
        <v>1132</v>
      </c>
      <c r="C381" s="78">
        <v>2</v>
      </c>
      <c r="D381" s="116">
        <v>0.007717277224826605</v>
      </c>
      <c r="E381" s="116">
        <v>1.428134794028789</v>
      </c>
      <c r="F381" s="78" t="s">
        <v>832</v>
      </c>
      <c r="G381" s="78" t="b">
        <v>0</v>
      </c>
      <c r="H381" s="78" t="b">
        <v>0</v>
      </c>
      <c r="I381" s="78" t="b">
        <v>0</v>
      </c>
      <c r="J381" s="78" t="b">
        <v>0</v>
      </c>
      <c r="K381" s="78" t="b">
        <v>0</v>
      </c>
      <c r="L381" s="78" t="b">
        <v>0</v>
      </c>
    </row>
    <row r="382" spans="1:12" ht="15">
      <c r="A382" s="86" t="s">
        <v>1132</v>
      </c>
      <c r="B382" s="86" t="s">
        <v>1133</v>
      </c>
      <c r="C382" s="78">
        <v>2</v>
      </c>
      <c r="D382" s="116">
        <v>0.007717277224826605</v>
      </c>
      <c r="E382" s="116">
        <v>1.8260748027008264</v>
      </c>
      <c r="F382" s="78" t="s">
        <v>832</v>
      </c>
      <c r="G382" s="78" t="b">
        <v>0</v>
      </c>
      <c r="H382" s="78" t="b">
        <v>0</v>
      </c>
      <c r="I382" s="78" t="b">
        <v>0</v>
      </c>
      <c r="J382" s="78" t="b">
        <v>0</v>
      </c>
      <c r="K382" s="78" t="b">
        <v>0</v>
      </c>
      <c r="L382" s="78" t="b">
        <v>0</v>
      </c>
    </row>
    <row r="383" spans="1:12" ht="15">
      <c r="A383" s="86" t="s">
        <v>1133</v>
      </c>
      <c r="B383" s="86" t="s">
        <v>1134</v>
      </c>
      <c r="C383" s="78">
        <v>2</v>
      </c>
      <c r="D383" s="116">
        <v>0.007717277224826605</v>
      </c>
      <c r="E383" s="116">
        <v>1.8260748027008264</v>
      </c>
      <c r="F383" s="78" t="s">
        <v>832</v>
      </c>
      <c r="G383" s="78" t="b">
        <v>0</v>
      </c>
      <c r="H383" s="78" t="b">
        <v>0</v>
      </c>
      <c r="I383" s="78" t="b">
        <v>0</v>
      </c>
      <c r="J383" s="78" t="b">
        <v>0</v>
      </c>
      <c r="K383" s="78" t="b">
        <v>1</v>
      </c>
      <c r="L383" s="7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5471-C8C6-4925-BAC1-F147238F2A75}">
  <dimension ref="A1:C8"/>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3" t="s">
        <v>42</v>
      </c>
    </row>
    <row r="2" spans="1:3" ht="14.3" customHeight="1">
      <c r="A2" s="13" t="s">
        <v>1162</v>
      </c>
      <c r="B2" s="120" t="s">
        <v>1163</v>
      </c>
      <c r="C2" s="52" t="s">
        <v>1164</v>
      </c>
    </row>
    <row r="3" spans="1:3" ht="15">
      <c r="A3" s="119" t="s">
        <v>830</v>
      </c>
      <c r="B3" s="119" t="s">
        <v>830</v>
      </c>
      <c r="C3" s="34">
        <v>66</v>
      </c>
    </row>
    <row r="4" spans="1:3" ht="15">
      <c r="A4" s="129" t="s">
        <v>830</v>
      </c>
      <c r="B4" s="128" t="s">
        <v>832</v>
      </c>
      <c r="C4" s="34">
        <v>1</v>
      </c>
    </row>
    <row r="5" spans="1:3" ht="15">
      <c r="A5" s="129" t="s">
        <v>831</v>
      </c>
      <c r="B5" s="128" t="s">
        <v>830</v>
      </c>
      <c r="C5" s="34">
        <v>8</v>
      </c>
    </row>
    <row r="6" spans="1:3" ht="15">
      <c r="A6" s="129" t="s">
        <v>831</v>
      </c>
      <c r="B6" s="128" t="s">
        <v>831</v>
      </c>
      <c r="C6" s="34">
        <v>22</v>
      </c>
    </row>
    <row r="7" spans="1:3" ht="15">
      <c r="A7" s="129" t="s">
        <v>832</v>
      </c>
      <c r="B7" s="128" t="s">
        <v>830</v>
      </c>
      <c r="C7" s="34">
        <v>7</v>
      </c>
    </row>
    <row r="8" spans="1:3" ht="15">
      <c r="A8" s="129" t="s">
        <v>832</v>
      </c>
      <c r="B8" s="128" t="s">
        <v>832</v>
      </c>
      <c r="C8" s="34">
        <v>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4CB77-FDEA-434E-B9A6-65B84ACAA87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3" customHeight="1">
      <c r="A1" s="13" t="s">
        <v>1179</v>
      </c>
      <c r="B1" s="13" t="s">
        <v>17</v>
      </c>
    </row>
    <row r="2" spans="1:2" ht="15">
      <c r="A2" s="78" t="s">
        <v>1180</v>
      </c>
      <c r="B2" s="78" t="s">
        <v>1186</v>
      </c>
    </row>
    <row r="3" spans="1:2" ht="15">
      <c r="A3" s="78" t="s">
        <v>1181</v>
      </c>
      <c r="B3" s="78" t="s">
        <v>1187</v>
      </c>
    </row>
    <row r="4" spans="1:2" ht="15">
      <c r="A4" s="78" t="s">
        <v>1182</v>
      </c>
      <c r="B4" s="78" t="s">
        <v>1188</v>
      </c>
    </row>
    <row r="5" spans="1:2" ht="15">
      <c r="A5" s="78" t="s">
        <v>1183</v>
      </c>
      <c r="B5" s="78" t="s">
        <v>1189</v>
      </c>
    </row>
    <row r="6" spans="1:2" ht="15">
      <c r="A6" s="78" t="s">
        <v>1184</v>
      </c>
      <c r="B6" s="78" t="s">
        <v>1190</v>
      </c>
    </row>
    <row r="7" spans="1:2" ht="15">
      <c r="A7" s="78" t="s">
        <v>1185</v>
      </c>
      <c r="B7" s="78"/>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EFA68-54E0-4E13-BB39-C2CE8210F13A}">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1191</v>
      </c>
      <c r="B1" s="13" t="s">
        <v>34</v>
      </c>
    </row>
    <row r="2" spans="1:2" ht="15">
      <c r="A2" s="113" t="s">
        <v>248</v>
      </c>
      <c r="B2" s="78">
        <v>364.5</v>
      </c>
    </row>
    <row r="3" spans="1:2" ht="15">
      <c r="A3" s="113" t="s">
        <v>240</v>
      </c>
      <c r="B3" s="78">
        <v>96</v>
      </c>
    </row>
    <row r="4" spans="1:2" ht="15">
      <c r="A4" s="113" t="s">
        <v>238</v>
      </c>
      <c r="B4" s="78">
        <v>85</v>
      </c>
    </row>
    <row r="5" spans="1:2" ht="15">
      <c r="A5" s="113" t="s">
        <v>239</v>
      </c>
      <c r="B5" s="78">
        <v>42</v>
      </c>
    </row>
    <row r="6" spans="1:2" ht="15">
      <c r="A6" s="113" t="s">
        <v>247</v>
      </c>
      <c r="B6" s="78">
        <v>6.833333</v>
      </c>
    </row>
    <row r="7" spans="1:2" ht="15">
      <c r="A7" s="113" t="s">
        <v>246</v>
      </c>
      <c r="B7" s="78">
        <v>6.833333</v>
      </c>
    </row>
    <row r="8" spans="1:2" ht="15">
      <c r="A8" s="113" t="s">
        <v>243</v>
      </c>
      <c r="B8" s="78">
        <v>5.333333</v>
      </c>
    </row>
    <row r="9" spans="1:2" ht="15">
      <c r="A9" s="113" t="s">
        <v>242</v>
      </c>
      <c r="B9" s="78">
        <v>5.333333</v>
      </c>
    </row>
    <row r="10" spans="1:2" ht="15">
      <c r="A10" s="113" t="s">
        <v>245</v>
      </c>
      <c r="B10" s="78">
        <v>5.333333</v>
      </c>
    </row>
    <row r="11" spans="1:2" ht="15">
      <c r="A11" s="113" t="s">
        <v>244</v>
      </c>
      <c r="B11" s="78">
        <v>5.333333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8BC4-DA72-4BD5-B9A6-663A34DCBAEC}">
  <dimension ref="A1:BN129"/>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10.421875" style="0" bestFit="1" customWidth="1"/>
    <col min="58" max="58" width="19.8515625" style="0" bestFit="1" customWidth="1"/>
    <col min="59" max="59" width="25.421875" style="0" bestFit="1" customWidth="1"/>
    <col min="60" max="60" width="20.7109375" style="0" bestFit="1" customWidth="1"/>
    <col min="61" max="61" width="26.28125" style="0" bestFit="1" customWidth="1"/>
    <col min="62" max="62" width="24.7109375" style="0" bestFit="1" customWidth="1"/>
    <col min="63" max="63" width="30.28125" style="0" bestFit="1" customWidth="1"/>
    <col min="64" max="64" width="17.00390625" style="0" bestFit="1" customWidth="1"/>
    <col min="65" max="65" width="20.421875" style="0" bestFit="1" customWidth="1"/>
    <col min="66" max="66" width="14.421875" style="0" bestFit="1" customWidth="1"/>
  </cols>
  <sheetData>
    <row r="1" spans="3:14" ht="15">
      <c r="C1" s="16" t="s">
        <v>39</v>
      </c>
      <c r="D1" s="17"/>
      <c r="E1" s="17"/>
      <c r="F1" s="17"/>
      <c r="G1" s="16"/>
      <c r="H1" s="14" t="s">
        <v>43</v>
      </c>
      <c r="I1" s="50"/>
      <c r="J1" s="50"/>
      <c r="K1" s="33" t="s">
        <v>42</v>
      </c>
      <c r="L1" s="18" t="s">
        <v>40</v>
      </c>
      <c r="M1" s="18"/>
      <c r="N1" s="15"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829</v>
      </c>
      <c r="BD2" s="13" t="s">
        <v>837</v>
      </c>
      <c r="BE2" s="13" t="s">
        <v>838</v>
      </c>
      <c r="BF2" s="52" t="s">
        <v>1151</v>
      </c>
      <c r="BG2" s="52" t="s">
        <v>1152</v>
      </c>
      <c r="BH2" s="52" t="s">
        <v>1153</v>
      </c>
      <c r="BI2" s="52" t="s">
        <v>1154</v>
      </c>
      <c r="BJ2" s="52" t="s">
        <v>1155</v>
      </c>
      <c r="BK2" s="52" t="s">
        <v>1156</v>
      </c>
      <c r="BL2" s="52" t="s">
        <v>1157</v>
      </c>
      <c r="BM2" s="52" t="s">
        <v>1158</v>
      </c>
      <c r="BN2" s="52" t="s">
        <v>1159</v>
      </c>
    </row>
    <row r="3" spans="1:66" ht="15" customHeight="1">
      <c r="A3" s="65" t="s">
        <v>234</v>
      </c>
      <c r="B3" s="65" t="s">
        <v>248</v>
      </c>
      <c r="C3" s="66" t="s">
        <v>1237</v>
      </c>
      <c r="D3" s="67">
        <v>3</v>
      </c>
      <c r="E3" s="68" t="s">
        <v>132</v>
      </c>
      <c r="F3" s="69">
        <v>32</v>
      </c>
      <c r="G3" s="66"/>
      <c r="H3" s="70"/>
      <c r="I3" s="71"/>
      <c r="J3" s="71"/>
      <c r="K3" s="34" t="s">
        <v>65</v>
      </c>
      <c r="L3" s="72">
        <v>3</v>
      </c>
      <c r="M3" s="72"/>
      <c r="N3" s="73"/>
      <c r="O3" s="78" t="s">
        <v>257</v>
      </c>
      <c r="P3" s="80">
        <v>43740.55043981481</v>
      </c>
      <c r="Q3" s="78" t="s">
        <v>260</v>
      </c>
      <c r="R3" s="82" t="s">
        <v>301</v>
      </c>
      <c r="S3" s="78" t="s">
        <v>330</v>
      </c>
      <c r="T3" s="78"/>
      <c r="U3" s="78"/>
      <c r="V3" s="82" t="s">
        <v>370</v>
      </c>
      <c r="W3" s="80">
        <v>43740.55043981481</v>
      </c>
      <c r="X3" s="84">
        <v>43740</v>
      </c>
      <c r="Y3" s="86" t="s">
        <v>382</v>
      </c>
      <c r="Z3" s="82" t="s">
        <v>462</v>
      </c>
      <c r="AA3" s="78"/>
      <c r="AB3" s="78"/>
      <c r="AC3" s="86" t="s">
        <v>542</v>
      </c>
      <c r="AD3" s="78"/>
      <c r="AE3" s="78" t="b">
        <v>0</v>
      </c>
      <c r="AF3" s="78">
        <v>0</v>
      </c>
      <c r="AG3" s="86" t="s">
        <v>623</v>
      </c>
      <c r="AH3" s="78" t="b">
        <v>0</v>
      </c>
      <c r="AI3" s="78" t="s">
        <v>627</v>
      </c>
      <c r="AJ3" s="78"/>
      <c r="AK3" s="86" t="s">
        <v>623</v>
      </c>
      <c r="AL3" s="78" t="b">
        <v>1</v>
      </c>
      <c r="AM3" s="78">
        <v>2</v>
      </c>
      <c r="AN3" s="86" t="s">
        <v>580</v>
      </c>
      <c r="AO3" s="78" t="s">
        <v>631</v>
      </c>
      <c r="AP3" s="78" t="b">
        <v>0</v>
      </c>
      <c r="AQ3" s="86" t="s">
        <v>580</v>
      </c>
      <c r="AR3" s="78"/>
      <c r="AS3" s="78">
        <v>1</v>
      </c>
      <c r="AT3" s="78">
        <v>0</v>
      </c>
      <c r="AU3" s="78"/>
      <c r="AV3" s="78"/>
      <c r="AW3" s="78"/>
      <c r="AX3" s="78"/>
      <c r="AY3" s="78"/>
      <c r="AZ3" s="78"/>
      <c r="BA3" s="78"/>
      <c r="BB3" s="78"/>
      <c r="BC3">
        <v>1</v>
      </c>
      <c r="BD3" s="78" t="str">
        <f>REPLACE(INDEX(GroupVertices[Group],MATCH(Edges45[[#This Row],[Vertex 1]],GroupVertices[Vertex],0)),1,1,"")</f>
        <v>1</v>
      </c>
      <c r="BE3" s="78" t="str">
        <f>REPLACE(INDEX(GroupVertices[Group],MATCH(Edges45[[#This Row],[Vertex 2]],GroupVertices[Vertex],0)),1,1,"")</f>
        <v>1</v>
      </c>
      <c r="BF3" s="48">
        <v>0</v>
      </c>
      <c r="BG3" s="49">
        <v>0</v>
      </c>
      <c r="BH3" s="48">
        <v>0</v>
      </c>
      <c r="BI3" s="49">
        <v>0</v>
      </c>
      <c r="BJ3" s="48">
        <v>0</v>
      </c>
      <c r="BK3" s="49">
        <v>0</v>
      </c>
      <c r="BL3" s="48">
        <v>12</v>
      </c>
      <c r="BM3" s="49">
        <v>100</v>
      </c>
      <c r="BN3" s="48">
        <v>12</v>
      </c>
    </row>
    <row r="4" spans="1:66" ht="15" customHeight="1">
      <c r="A4" s="65" t="s">
        <v>235</v>
      </c>
      <c r="B4" s="65" t="s">
        <v>248</v>
      </c>
      <c r="C4" s="66" t="s">
        <v>1237</v>
      </c>
      <c r="D4" s="67">
        <v>3</v>
      </c>
      <c r="E4" s="66" t="s">
        <v>132</v>
      </c>
      <c r="F4" s="69">
        <v>32</v>
      </c>
      <c r="G4" s="66"/>
      <c r="H4" s="70"/>
      <c r="I4" s="71"/>
      <c r="J4" s="71"/>
      <c r="K4" s="34" t="s">
        <v>65</v>
      </c>
      <c r="L4" s="72">
        <v>4</v>
      </c>
      <c r="M4" s="72"/>
      <c r="N4" s="73"/>
      <c r="O4" s="79" t="s">
        <v>257</v>
      </c>
      <c r="P4" s="81">
        <v>43749.53878472222</v>
      </c>
      <c r="Q4" s="79" t="s">
        <v>261</v>
      </c>
      <c r="R4" s="83" t="s">
        <v>302</v>
      </c>
      <c r="S4" s="79" t="s">
        <v>330</v>
      </c>
      <c r="T4" s="79"/>
      <c r="U4" s="83" t="s">
        <v>339</v>
      </c>
      <c r="V4" s="83" t="s">
        <v>339</v>
      </c>
      <c r="W4" s="81">
        <v>43749.53878472222</v>
      </c>
      <c r="X4" s="85">
        <v>43749</v>
      </c>
      <c r="Y4" s="87" t="s">
        <v>383</v>
      </c>
      <c r="Z4" s="83" t="s">
        <v>463</v>
      </c>
      <c r="AA4" s="79"/>
      <c r="AB4" s="79"/>
      <c r="AC4" s="87" t="s">
        <v>543</v>
      </c>
      <c r="AD4" s="79"/>
      <c r="AE4" s="79" t="b">
        <v>0</v>
      </c>
      <c r="AF4" s="79">
        <v>0</v>
      </c>
      <c r="AG4" s="87" t="s">
        <v>623</v>
      </c>
      <c r="AH4" s="79" t="b">
        <v>0</v>
      </c>
      <c r="AI4" s="79" t="s">
        <v>627</v>
      </c>
      <c r="AJ4" s="79"/>
      <c r="AK4" s="87" t="s">
        <v>623</v>
      </c>
      <c r="AL4" s="79" t="b">
        <v>0</v>
      </c>
      <c r="AM4" s="79">
        <v>2</v>
      </c>
      <c r="AN4" s="87" t="s">
        <v>563</v>
      </c>
      <c r="AO4" s="79" t="s">
        <v>631</v>
      </c>
      <c r="AP4" s="79" t="b">
        <v>0</v>
      </c>
      <c r="AQ4" s="87" t="s">
        <v>563</v>
      </c>
      <c r="AR4" s="79" t="s">
        <v>196</v>
      </c>
      <c r="AS4" s="79">
        <v>0</v>
      </c>
      <c r="AT4" s="79">
        <v>0</v>
      </c>
      <c r="AU4" s="79"/>
      <c r="AV4" s="79"/>
      <c r="AW4" s="79"/>
      <c r="AX4" s="79"/>
      <c r="AY4" s="79"/>
      <c r="AZ4" s="79"/>
      <c r="BA4" s="79"/>
      <c r="BB4" s="79"/>
      <c r="BC4">
        <v>1</v>
      </c>
      <c r="BD4" s="78" t="str">
        <f>REPLACE(INDEX(GroupVertices[Group],MATCH(Edges45[[#This Row],[Vertex 1]],GroupVertices[Vertex],0)),1,1,"")</f>
        <v>1</v>
      </c>
      <c r="BE4" s="78" t="str">
        <f>REPLACE(INDEX(GroupVertices[Group],MATCH(Edges45[[#This Row],[Vertex 2]],GroupVertices[Vertex],0)),1,1,"")</f>
        <v>1</v>
      </c>
      <c r="BF4" s="48">
        <v>0</v>
      </c>
      <c r="BG4" s="49">
        <v>0</v>
      </c>
      <c r="BH4" s="48">
        <v>0</v>
      </c>
      <c r="BI4" s="49">
        <v>0</v>
      </c>
      <c r="BJ4" s="48">
        <v>0</v>
      </c>
      <c r="BK4" s="49">
        <v>0</v>
      </c>
      <c r="BL4" s="48">
        <v>10</v>
      </c>
      <c r="BM4" s="49">
        <v>100</v>
      </c>
      <c r="BN4" s="48">
        <v>10</v>
      </c>
    </row>
    <row r="5" spans="1:66" ht="15">
      <c r="A5" s="65" t="s">
        <v>236</v>
      </c>
      <c r="B5" s="65" t="s">
        <v>248</v>
      </c>
      <c r="C5" s="66" t="s">
        <v>1237</v>
      </c>
      <c r="D5" s="67">
        <v>3</v>
      </c>
      <c r="E5" s="66" t="s">
        <v>132</v>
      </c>
      <c r="F5" s="69">
        <v>32</v>
      </c>
      <c r="G5" s="66"/>
      <c r="H5" s="70"/>
      <c r="I5" s="71"/>
      <c r="J5" s="71"/>
      <c r="K5" s="34" t="s">
        <v>65</v>
      </c>
      <c r="L5" s="72">
        <v>5</v>
      </c>
      <c r="M5" s="72"/>
      <c r="N5" s="73"/>
      <c r="O5" s="79" t="s">
        <v>258</v>
      </c>
      <c r="P5" s="81">
        <v>43753.02196759259</v>
      </c>
      <c r="Q5" s="79" t="s">
        <v>262</v>
      </c>
      <c r="R5" s="79"/>
      <c r="S5" s="79"/>
      <c r="T5" s="79"/>
      <c r="U5" s="83" t="s">
        <v>340</v>
      </c>
      <c r="V5" s="83" t="s">
        <v>340</v>
      </c>
      <c r="W5" s="81">
        <v>43753.02196759259</v>
      </c>
      <c r="X5" s="85">
        <v>43753</v>
      </c>
      <c r="Y5" s="87" t="s">
        <v>384</v>
      </c>
      <c r="Z5" s="83" t="s">
        <v>464</v>
      </c>
      <c r="AA5" s="79"/>
      <c r="AB5" s="79"/>
      <c r="AC5" s="87" t="s">
        <v>544</v>
      </c>
      <c r="AD5" s="79"/>
      <c r="AE5" s="79" t="b">
        <v>0</v>
      </c>
      <c r="AF5" s="79">
        <v>0</v>
      </c>
      <c r="AG5" s="87" t="s">
        <v>624</v>
      </c>
      <c r="AH5" s="79" t="b">
        <v>0</v>
      </c>
      <c r="AI5" s="79" t="s">
        <v>628</v>
      </c>
      <c r="AJ5" s="79"/>
      <c r="AK5" s="87" t="s">
        <v>623</v>
      </c>
      <c r="AL5" s="79" t="b">
        <v>0</v>
      </c>
      <c r="AM5" s="79">
        <v>0</v>
      </c>
      <c r="AN5" s="87" t="s">
        <v>623</v>
      </c>
      <c r="AO5" s="79" t="s">
        <v>631</v>
      </c>
      <c r="AP5" s="79" t="b">
        <v>0</v>
      </c>
      <c r="AQ5" s="87" t="s">
        <v>544</v>
      </c>
      <c r="AR5" s="79" t="s">
        <v>196</v>
      </c>
      <c r="AS5" s="79">
        <v>0</v>
      </c>
      <c r="AT5" s="79">
        <v>0</v>
      </c>
      <c r="AU5" s="79"/>
      <c r="AV5" s="79"/>
      <c r="AW5" s="79"/>
      <c r="AX5" s="79"/>
      <c r="AY5" s="79"/>
      <c r="AZ5" s="79"/>
      <c r="BA5" s="79"/>
      <c r="BB5" s="79"/>
      <c r="BC5">
        <v>1</v>
      </c>
      <c r="BD5" s="78" t="str">
        <f>REPLACE(INDEX(GroupVertices[Group],MATCH(Edges45[[#This Row],[Vertex 1]],GroupVertices[Vertex],0)),1,1,"")</f>
        <v>1</v>
      </c>
      <c r="BE5" s="78" t="str">
        <f>REPLACE(INDEX(GroupVertices[Group],MATCH(Edges45[[#This Row],[Vertex 2]],GroupVertices[Vertex],0)),1,1,"")</f>
        <v>1</v>
      </c>
      <c r="BF5" s="48">
        <v>0</v>
      </c>
      <c r="BG5" s="49">
        <v>0</v>
      </c>
      <c r="BH5" s="48">
        <v>0</v>
      </c>
      <c r="BI5" s="49">
        <v>0</v>
      </c>
      <c r="BJ5" s="48">
        <v>0</v>
      </c>
      <c r="BK5" s="49">
        <v>0</v>
      </c>
      <c r="BL5" s="48">
        <v>1</v>
      </c>
      <c r="BM5" s="49">
        <v>100</v>
      </c>
      <c r="BN5" s="48">
        <v>1</v>
      </c>
    </row>
    <row r="6" spans="1:66" ht="15">
      <c r="A6" s="65" t="s">
        <v>237</v>
      </c>
      <c r="B6" s="65" t="s">
        <v>248</v>
      </c>
      <c r="C6" s="66" t="s">
        <v>1237</v>
      </c>
      <c r="D6" s="67">
        <v>3</v>
      </c>
      <c r="E6" s="66" t="s">
        <v>132</v>
      </c>
      <c r="F6" s="69">
        <v>32</v>
      </c>
      <c r="G6" s="66"/>
      <c r="H6" s="70"/>
      <c r="I6" s="71"/>
      <c r="J6" s="71"/>
      <c r="K6" s="34" t="s">
        <v>65</v>
      </c>
      <c r="L6" s="72">
        <v>6</v>
      </c>
      <c r="M6" s="72"/>
      <c r="N6" s="73"/>
      <c r="O6" s="79" t="s">
        <v>257</v>
      </c>
      <c r="P6" s="81">
        <v>43753.84230324074</v>
      </c>
      <c r="Q6" s="79" t="s">
        <v>263</v>
      </c>
      <c r="R6" s="83" t="s">
        <v>302</v>
      </c>
      <c r="S6" s="79" t="s">
        <v>330</v>
      </c>
      <c r="T6" s="79"/>
      <c r="U6" s="83" t="s">
        <v>341</v>
      </c>
      <c r="V6" s="83" t="s">
        <v>341</v>
      </c>
      <c r="W6" s="81">
        <v>43753.84230324074</v>
      </c>
      <c r="X6" s="85">
        <v>43753</v>
      </c>
      <c r="Y6" s="87" t="s">
        <v>385</v>
      </c>
      <c r="Z6" s="83" t="s">
        <v>465</v>
      </c>
      <c r="AA6" s="79"/>
      <c r="AB6" s="79"/>
      <c r="AC6" s="87" t="s">
        <v>545</v>
      </c>
      <c r="AD6" s="79"/>
      <c r="AE6" s="79" t="b">
        <v>0</v>
      </c>
      <c r="AF6" s="79">
        <v>0</v>
      </c>
      <c r="AG6" s="87" t="s">
        <v>623</v>
      </c>
      <c r="AH6" s="79" t="b">
        <v>0</v>
      </c>
      <c r="AI6" s="79" t="s">
        <v>627</v>
      </c>
      <c r="AJ6" s="79"/>
      <c r="AK6" s="87" t="s">
        <v>623</v>
      </c>
      <c r="AL6" s="79" t="b">
        <v>0</v>
      </c>
      <c r="AM6" s="79">
        <v>2</v>
      </c>
      <c r="AN6" s="87" t="s">
        <v>569</v>
      </c>
      <c r="AO6" s="79" t="s">
        <v>631</v>
      </c>
      <c r="AP6" s="79" t="b">
        <v>0</v>
      </c>
      <c r="AQ6" s="87" t="s">
        <v>569</v>
      </c>
      <c r="AR6" s="79" t="s">
        <v>196</v>
      </c>
      <c r="AS6" s="79">
        <v>0</v>
      </c>
      <c r="AT6" s="79">
        <v>0</v>
      </c>
      <c r="AU6" s="79"/>
      <c r="AV6" s="79"/>
      <c r="AW6" s="79"/>
      <c r="AX6" s="79"/>
      <c r="AY6" s="79"/>
      <c r="AZ6" s="79"/>
      <c r="BA6" s="79"/>
      <c r="BB6" s="79"/>
      <c r="BC6">
        <v>1</v>
      </c>
      <c r="BD6" s="78" t="str">
        <f>REPLACE(INDEX(GroupVertices[Group],MATCH(Edges45[[#This Row],[Vertex 1]],GroupVertices[Vertex],0)),1,1,"")</f>
        <v>1</v>
      </c>
      <c r="BE6" s="78" t="str">
        <f>REPLACE(INDEX(GroupVertices[Group],MATCH(Edges45[[#This Row],[Vertex 2]],GroupVertices[Vertex],0)),1,1,"")</f>
        <v>1</v>
      </c>
      <c r="BF6" s="48">
        <v>0</v>
      </c>
      <c r="BG6" s="49">
        <v>0</v>
      </c>
      <c r="BH6" s="48">
        <v>0</v>
      </c>
      <c r="BI6" s="49">
        <v>0</v>
      </c>
      <c r="BJ6" s="48">
        <v>0</v>
      </c>
      <c r="BK6" s="49">
        <v>0</v>
      </c>
      <c r="BL6" s="48">
        <v>10</v>
      </c>
      <c r="BM6" s="49">
        <v>100</v>
      </c>
      <c r="BN6" s="48">
        <v>10</v>
      </c>
    </row>
    <row r="7" spans="1:66" ht="15">
      <c r="A7" s="65" t="s">
        <v>238</v>
      </c>
      <c r="B7" s="65" t="s">
        <v>240</v>
      </c>
      <c r="C7" s="66" t="s">
        <v>1237</v>
      </c>
      <c r="D7" s="67">
        <v>3</v>
      </c>
      <c r="E7" s="66" t="s">
        <v>132</v>
      </c>
      <c r="F7" s="69">
        <v>32</v>
      </c>
      <c r="G7" s="66"/>
      <c r="H7" s="70"/>
      <c r="I7" s="71"/>
      <c r="J7" s="71"/>
      <c r="K7" s="34" t="s">
        <v>65</v>
      </c>
      <c r="L7" s="72">
        <v>7</v>
      </c>
      <c r="M7" s="72"/>
      <c r="N7" s="73"/>
      <c r="O7" s="79" t="s">
        <v>257</v>
      </c>
      <c r="P7" s="81">
        <v>43754.6012962963</v>
      </c>
      <c r="Q7" s="79" t="s">
        <v>264</v>
      </c>
      <c r="R7" s="79"/>
      <c r="S7" s="79"/>
      <c r="T7" s="79"/>
      <c r="U7" s="79"/>
      <c r="V7" s="83" t="s">
        <v>371</v>
      </c>
      <c r="W7" s="81">
        <v>43754.6012962963</v>
      </c>
      <c r="X7" s="85">
        <v>43754</v>
      </c>
      <c r="Y7" s="87" t="s">
        <v>386</v>
      </c>
      <c r="Z7" s="83" t="s">
        <v>466</v>
      </c>
      <c r="AA7" s="79"/>
      <c r="AB7" s="79"/>
      <c r="AC7" s="87" t="s">
        <v>546</v>
      </c>
      <c r="AD7" s="79"/>
      <c r="AE7" s="79" t="b">
        <v>0</v>
      </c>
      <c r="AF7" s="79">
        <v>0</v>
      </c>
      <c r="AG7" s="87" t="s">
        <v>623</v>
      </c>
      <c r="AH7" s="79" t="b">
        <v>0</v>
      </c>
      <c r="AI7" s="79" t="s">
        <v>627</v>
      </c>
      <c r="AJ7" s="79"/>
      <c r="AK7" s="87" t="s">
        <v>623</v>
      </c>
      <c r="AL7" s="79" t="b">
        <v>0</v>
      </c>
      <c r="AM7" s="79">
        <v>1</v>
      </c>
      <c r="AN7" s="87" t="s">
        <v>548</v>
      </c>
      <c r="AO7" s="79" t="s">
        <v>632</v>
      </c>
      <c r="AP7" s="79" t="b">
        <v>0</v>
      </c>
      <c r="AQ7" s="87" t="s">
        <v>548</v>
      </c>
      <c r="AR7" s="79" t="s">
        <v>196</v>
      </c>
      <c r="AS7" s="79">
        <v>0</v>
      </c>
      <c r="AT7" s="79">
        <v>0</v>
      </c>
      <c r="AU7" s="79"/>
      <c r="AV7" s="79"/>
      <c r="AW7" s="79"/>
      <c r="AX7" s="79"/>
      <c r="AY7" s="79"/>
      <c r="AZ7" s="79"/>
      <c r="BA7" s="79"/>
      <c r="BB7" s="79"/>
      <c r="BC7">
        <v>1</v>
      </c>
      <c r="BD7" s="78" t="str">
        <f>REPLACE(INDEX(GroupVertices[Group],MATCH(Edges45[[#This Row],[Vertex 1]],GroupVertices[Vertex],0)),1,1,"")</f>
        <v>3</v>
      </c>
      <c r="BE7" s="78" t="str">
        <f>REPLACE(INDEX(GroupVertices[Group],MATCH(Edges45[[#This Row],[Vertex 2]],GroupVertices[Vertex],0)),1,1,"")</f>
        <v>3</v>
      </c>
      <c r="BF7" s="48"/>
      <c r="BG7" s="49"/>
      <c r="BH7" s="48"/>
      <c r="BI7" s="49"/>
      <c r="BJ7" s="48"/>
      <c r="BK7" s="49"/>
      <c r="BL7" s="48"/>
      <c r="BM7" s="49"/>
      <c r="BN7" s="48"/>
    </row>
    <row r="8" spans="1:66" ht="15">
      <c r="A8" s="65" t="s">
        <v>239</v>
      </c>
      <c r="B8" s="65" t="s">
        <v>255</v>
      </c>
      <c r="C8" s="66" t="s">
        <v>1237</v>
      </c>
      <c r="D8" s="67">
        <v>3</v>
      </c>
      <c r="E8" s="66" t="s">
        <v>132</v>
      </c>
      <c r="F8" s="69">
        <v>32</v>
      </c>
      <c r="G8" s="66"/>
      <c r="H8" s="70"/>
      <c r="I8" s="71"/>
      <c r="J8" s="71"/>
      <c r="K8" s="34" t="s">
        <v>65</v>
      </c>
      <c r="L8" s="72">
        <v>14</v>
      </c>
      <c r="M8" s="72"/>
      <c r="N8" s="73"/>
      <c r="O8" s="79" t="s">
        <v>259</v>
      </c>
      <c r="P8" s="81">
        <v>43755.521203703705</v>
      </c>
      <c r="Q8" s="79" t="s">
        <v>265</v>
      </c>
      <c r="R8" s="79"/>
      <c r="S8" s="79"/>
      <c r="T8" s="79" t="s">
        <v>335</v>
      </c>
      <c r="U8" s="79"/>
      <c r="V8" s="83" t="s">
        <v>372</v>
      </c>
      <c r="W8" s="81">
        <v>43755.521203703705</v>
      </c>
      <c r="X8" s="85">
        <v>43755</v>
      </c>
      <c r="Y8" s="87" t="s">
        <v>387</v>
      </c>
      <c r="Z8" s="83" t="s">
        <v>467</v>
      </c>
      <c r="AA8" s="79"/>
      <c r="AB8" s="79"/>
      <c r="AC8" s="87" t="s">
        <v>547</v>
      </c>
      <c r="AD8" s="79"/>
      <c r="AE8" s="79" t="b">
        <v>0</v>
      </c>
      <c r="AF8" s="79">
        <v>2</v>
      </c>
      <c r="AG8" s="87" t="s">
        <v>623</v>
      </c>
      <c r="AH8" s="79" t="b">
        <v>0</v>
      </c>
      <c r="AI8" s="79" t="s">
        <v>627</v>
      </c>
      <c r="AJ8" s="79"/>
      <c r="AK8" s="87" t="s">
        <v>623</v>
      </c>
      <c r="AL8" s="79" t="b">
        <v>0</v>
      </c>
      <c r="AM8" s="79">
        <v>0</v>
      </c>
      <c r="AN8" s="87" t="s">
        <v>623</v>
      </c>
      <c r="AO8" s="79" t="s">
        <v>633</v>
      </c>
      <c r="AP8" s="79" t="b">
        <v>0</v>
      </c>
      <c r="AQ8" s="87" t="s">
        <v>547</v>
      </c>
      <c r="AR8" s="79" t="s">
        <v>196</v>
      </c>
      <c r="AS8" s="79">
        <v>0</v>
      </c>
      <c r="AT8" s="79">
        <v>0</v>
      </c>
      <c r="AU8" s="79"/>
      <c r="AV8" s="79"/>
      <c r="AW8" s="79"/>
      <c r="AX8" s="79"/>
      <c r="AY8" s="79"/>
      <c r="AZ8" s="79"/>
      <c r="BA8" s="79"/>
      <c r="BB8" s="79"/>
      <c r="BC8">
        <v>1</v>
      </c>
      <c r="BD8" s="78" t="str">
        <f>REPLACE(INDEX(GroupVertices[Group],MATCH(Edges45[[#This Row],[Vertex 1]],GroupVertices[Vertex],0)),1,1,"")</f>
        <v>1</v>
      </c>
      <c r="BE8" s="78" t="str">
        <f>REPLACE(INDEX(GroupVertices[Group],MATCH(Edges45[[#This Row],[Vertex 2]],GroupVertices[Vertex],0)),1,1,"")</f>
        <v>1</v>
      </c>
      <c r="BF8" s="48">
        <v>1</v>
      </c>
      <c r="BG8" s="49">
        <v>2.9411764705882355</v>
      </c>
      <c r="BH8" s="48">
        <v>1</v>
      </c>
      <c r="BI8" s="49">
        <v>2.9411764705882355</v>
      </c>
      <c r="BJ8" s="48">
        <v>0</v>
      </c>
      <c r="BK8" s="49">
        <v>0</v>
      </c>
      <c r="BL8" s="48">
        <v>32</v>
      </c>
      <c r="BM8" s="49">
        <v>94.11764705882354</v>
      </c>
      <c r="BN8" s="48">
        <v>34</v>
      </c>
    </row>
    <row r="9" spans="1:66" ht="15">
      <c r="A9" s="65" t="s">
        <v>240</v>
      </c>
      <c r="B9" s="65" t="s">
        <v>250</v>
      </c>
      <c r="C9" s="66" t="s">
        <v>1237</v>
      </c>
      <c r="D9" s="67">
        <v>3.875</v>
      </c>
      <c r="E9" s="66" t="s">
        <v>136</v>
      </c>
      <c r="F9" s="69">
        <v>31.913236929922135</v>
      </c>
      <c r="G9" s="66"/>
      <c r="H9" s="70"/>
      <c r="I9" s="71"/>
      <c r="J9" s="71"/>
      <c r="K9" s="34" t="s">
        <v>65</v>
      </c>
      <c r="L9" s="72">
        <v>16</v>
      </c>
      <c r="M9" s="72"/>
      <c r="N9" s="73"/>
      <c r="O9" s="79" t="s">
        <v>259</v>
      </c>
      <c r="P9" s="81">
        <v>43754.600694444445</v>
      </c>
      <c r="Q9" s="79" t="s">
        <v>264</v>
      </c>
      <c r="R9" s="83" t="s">
        <v>303</v>
      </c>
      <c r="S9" s="79" t="s">
        <v>331</v>
      </c>
      <c r="T9" s="79"/>
      <c r="U9" s="79"/>
      <c r="V9" s="83" t="s">
        <v>373</v>
      </c>
      <c r="W9" s="81">
        <v>43754.600694444445</v>
      </c>
      <c r="X9" s="85">
        <v>43754</v>
      </c>
      <c r="Y9" s="87" t="s">
        <v>388</v>
      </c>
      <c r="Z9" s="83" t="s">
        <v>468</v>
      </c>
      <c r="AA9" s="79"/>
      <c r="AB9" s="79"/>
      <c r="AC9" s="87" t="s">
        <v>548</v>
      </c>
      <c r="AD9" s="87" t="s">
        <v>550</v>
      </c>
      <c r="AE9" s="79" t="b">
        <v>0</v>
      </c>
      <c r="AF9" s="79">
        <v>1</v>
      </c>
      <c r="AG9" s="87" t="s">
        <v>625</v>
      </c>
      <c r="AH9" s="79" t="b">
        <v>0</v>
      </c>
      <c r="AI9" s="79" t="s">
        <v>627</v>
      </c>
      <c r="AJ9" s="79"/>
      <c r="AK9" s="87" t="s">
        <v>623</v>
      </c>
      <c r="AL9" s="79" t="b">
        <v>0</v>
      </c>
      <c r="AM9" s="79">
        <v>1</v>
      </c>
      <c r="AN9" s="87" t="s">
        <v>623</v>
      </c>
      <c r="AO9" s="79" t="s">
        <v>634</v>
      </c>
      <c r="AP9" s="79" t="b">
        <v>0</v>
      </c>
      <c r="AQ9" s="87" t="s">
        <v>550</v>
      </c>
      <c r="AR9" s="79" t="s">
        <v>196</v>
      </c>
      <c r="AS9" s="79">
        <v>0</v>
      </c>
      <c r="AT9" s="79">
        <v>0</v>
      </c>
      <c r="AU9" s="79"/>
      <c r="AV9" s="79"/>
      <c r="AW9" s="79"/>
      <c r="AX9" s="79"/>
      <c r="AY9" s="79"/>
      <c r="AZ9" s="79"/>
      <c r="BA9" s="79"/>
      <c r="BB9" s="79"/>
      <c r="BC9">
        <v>8</v>
      </c>
      <c r="BD9" s="78" t="str">
        <f>REPLACE(INDEX(GroupVertices[Group],MATCH(Edges45[[#This Row],[Vertex 1]],GroupVertices[Vertex],0)),1,1,"")</f>
        <v>3</v>
      </c>
      <c r="BE9" s="78" t="str">
        <f>REPLACE(INDEX(GroupVertices[Group],MATCH(Edges45[[#This Row],[Vertex 2]],GroupVertices[Vertex],0)),1,1,"")</f>
        <v>3</v>
      </c>
      <c r="BF9" s="48"/>
      <c r="BG9" s="49"/>
      <c r="BH9" s="48"/>
      <c r="BI9" s="49"/>
      <c r="BJ9" s="48"/>
      <c r="BK9" s="49"/>
      <c r="BL9" s="48"/>
      <c r="BM9" s="49"/>
      <c r="BN9" s="48"/>
    </row>
    <row r="10" spans="1:66" ht="15">
      <c r="A10" s="65" t="s">
        <v>240</v>
      </c>
      <c r="B10" s="65" t="s">
        <v>250</v>
      </c>
      <c r="C10" s="66" t="s">
        <v>1237</v>
      </c>
      <c r="D10" s="67">
        <v>3.875</v>
      </c>
      <c r="E10" s="66" t="s">
        <v>136</v>
      </c>
      <c r="F10" s="69">
        <v>31.913236929922135</v>
      </c>
      <c r="G10" s="66"/>
      <c r="H10" s="70"/>
      <c r="I10" s="71"/>
      <c r="J10" s="71"/>
      <c r="K10" s="34" t="s">
        <v>65</v>
      </c>
      <c r="L10" s="72">
        <v>17</v>
      </c>
      <c r="M10" s="72"/>
      <c r="N10" s="73"/>
      <c r="O10" s="79" t="s">
        <v>259</v>
      </c>
      <c r="P10" s="81">
        <v>43754.602372685185</v>
      </c>
      <c r="Q10" s="79" t="s">
        <v>266</v>
      </c>
      <c r="R10" s="83" t="s">
        <v>304</v>
      </c>
      <c r="S10" s="79" t="s">
        <v>332</v>
      </c>
      <c r="T10" s="79" t="s">
        <v>336</v>
      </c>
      <c r="U10" s="79"/>
      <c r="V10" s="83" t="s">
        <v>373</v>
      </c>
      <c r="W10" s="81">
        <v>43754.602372685185</v>
      </c>
      <c r="X10" s="85">
        <v>43754</v>
      </c>
      <c r="Y10" s="87" t="s">
        <v>389</v>
      </c>
      <c r="Z10" s="83" t="s">
        <v>469</v>
      </c>
      <c r="AA10" s="79"/>
      <c r="AB10" s="79"/>
      <c r="AC10" s="87" t="s">
        <v>549</v>
      </c>
      <c r="AD10" s="87" t="s">
        <v>548</v>
      </c>
      <c r="AE10" s="79" t="b">
        <v>0</v>
      </c>
      <c r="AF10" s="79">
        <v>2</v>
      </c>
      <c r="AG10" s="87" t="s">
        <v>625</v>
      </c>
      <c r="AH10" s="79" t="b">
        <v>0</v>
      </c>
      <c r="AI10" s="79" t="s">
        <v>627</v>
      </c>
      <c r="AJ10" s="79"/>
      <c r="AK10" s="87" t="s">
        <v>623</v>
      </c>
      <c r="AL10" s="79" t="b">
        <v>0</v>
      </c>
      <c r="AM10" s="79">
        <v>0</v>
      </c>
      <c r="AN10" s="87" t="s">
        <v>623</v>
      </c>
      <c r="AO10" s="79" t="s">
        <v>634</v>
      </c>
      <c r="AP10" s="79" t="b">
        <v>0</v>
      </c>
      <c r="AQ10" s="87" t="s">
        <v>548</v>
      </c>
      <c r="AR10" s="79" t="s">
        <v>196</v>
      </c>
      <c r="AS10" s="79">
        <v>0</v>
      </c>
      <c r="AT10" s="79">
        <v>0</v>
      </c>
      <c r="AU10" s="79"/>
      <c r="AV10" s="79"/>
      <c r="AW10" s="79"/>
      <c r="AX10" s="79"/>
      <c r="AY10" s="79"/>
      <c r="AZ10" s="79"/>
      <c r="BA10" s="79"/>
      <c r="BB10" s="79"/>
      <c r="BC10">
        <v>8</v>
      </c>
      <c r="BD10" s="78" t="str">
        <f>REPLACE(INDEX(GroupVertices[Group],MATCH(Edges45[[#This Row],[Vertex 1]],GroupVertices[Vertex],0)),1,1,"")</f>
        <v>3</v>
      </c>
      <c r="BE10" s="78" t="str">
        <f>REPLACE(INDEX(GroupVertices[Group],MATCH(Edges45[[#This Row],[Vertex 2]],GroupVertices[Vertex],0)),1,1,"")</f>
        <v>3</v>
      </c>
      <c r="BF10" s="48"/>
      <c r="BG10" s="49"/>
      <c r="BH10" s="48"/>
      <c r="BI10" s="49"/>
      <c r="BJ10" s="48"/>
      <c r="BK10" s="49"/>
      <c r="BL10" s="48"/>
      <c r="BM10" s="49"/>
      <c r="BN10" s="48"/>
    </row>
    <row r="11" spans="1:66" ht="15">
      <c r="A11" s="65" t="s">
        <v>240</v>
      </c>
      <c r="B11" s="65" t="s">
        <v>251</v>
      </c>
      <c r="C11" s="66" t="s">
        <v>1237</v>
      </c>
      <c r="D11" s="67">
        <v>5.333333333333334</v>
      </c>
      <c r="E11" s="66" t="s">
        <v>136</v>
      </c>
      <c r="F11" s="69">
        <v>31.768631813125694</v>
      </c>
      <c r="G11" s="66"/>
      <c r="H11" s="70"/>
      <c r="I11" s="71"/>
      <c r="J11" s="71"/>
      <c r="K11" s="34" t="s">
        <v>65</v>
      </c>
      <c r="L11" s="72">
        <v>18</v>
      </c>
      <c r="M11" s="72"/>
      <c r="N11" s="73"/>
      <c r="O11" s="79" t="s">
        <v>259</v>
      </c>
      <c r="P11" s="81">
        <v>43754.597349537034</v>
      </c>
      <c r="Q11" s="79" t="s">
        <v>267</v>
      </c>
      <c r="R11" s="83" t="s">
        <v>305</v>
      </c>
      <c r="S11" s="79" t="s">
        <v>332</v>
      </c>
      <c r="T11" s="79"/>
      <c r="U11" s="79"/>
      <c r="V11" s="83" t="s">
        <v>373</v>
      </c>
      <c r="W11" s="81">
        <v>43754.597349537034</v>
      </c>
      <c r="X11" s="85">
        <v>43754</v>
      </c>
      <c r="Y11" s="87" t="s">
        <v>390</v>
      </c>
      <c r="Z11" s="83" t="s">
        <v>470</v>
      </c>
      <c r="AA11" s="79"/>
      <c r="AB11" s="79"/>
      <c r="AC11" s="87" t="s">
        <v>550</v>
      </c>
      <c r="AD11" s="87" t="s">
        <v>622</v>
      </c>
      <c r="AE11" s="79" t="b">
        <v>0</v>
      </c>
      <c r="AF11" s="79">
        <v>0</v>
      </c>
      <c r="AG11" s="87" t="s">
        <v>625</v>
      </c>
      <c r="AH11" s="79" t="b">
        <v>0</v>
      </c>
      <c r="AI11" s="79" t="s">
        <v>627</v>
      </c>
      <c r="AJ11" s="79"/>
      <c r="AK11" s="87" t="s">
        <v>623</v>
      </c>
      <c r="AL11" s="79" t="b">
        <v>0</v>
      </c>
      <c r="AM11" s="79">
        <v>0</v>
      </c>
      <c r="AN11" s="87" t="s">
        <v>623</v>
      </c>
      <c r="AO11" s="79" t="s">
        <v>634</v>
      </c>
      <c r="AP11" s="79" t="b">
        <v>0</v>
      </c>
      <c r="AQ11" s="87" t="s">
        <v>622</v>
      </c>
      <c r="AR11" s="79" t="s">
        <v>196</v>
      </c>
      <c r="AS11" s="79">
        <v>0</v>
      </c>
      <c r="AT11" s="79">
        <v>0</v>
      </c>
      <c r="AU11" s="79"/>
      <c r="AV11" s="79"/>
      <c r="AW11" s="79"/>
      <c r="AX11" s="79"/>
      <c r="AY11" s="79"/>
      <c r="AZ11" s="79"/>
      <c r="BA11" s="79"/>
      <c r="BB11" s="79"/>
      <c r="BC11">
        <v>27</v>
      </c>
      <c r="BD11" s="78" t="str">
        <f>REPLACE(INDEX(GroupVertices[Group],MATCH(Edges45[[#This Row],[Vertex 1]],GroupVertices[Vertex],0)),1,1,"")</f>
        <v>3</v>
      </c>
      <c r="BE11" s="78" t="str">
        <f>REPLACE(INDEX(GroupVertices[Group],MATCH(Edges45[[#This Row],[Vertex 2]],GroupVertices[Vertex],0)),1,1,"")</f>
        <v>3</v>
      </c>
      <c r="BF11" s="48"/>
      <c r="BG11" s="49"/>
      <c r="BH11" s="48"/>
      <c r="BI11" s="49"/>
      <c r="BJ11" s="48"/>
      <c r="BK11" s="49"/>
      <c r="BL11" s="48"/>
      <c r="BM11" s="49"/>
      <c r="BN11" s="48"/>
    </row>
    <row r="12" spans="1:66" ht="15">
      <c r="A12" s="65" t="s">
        <v>240</v>
      </c>
      <c r="B12" s="65" t="s">
        <v>252</v>
      </c>
      <c r="C12" s="66" t="s">
        <v>1237</v>
      </c>
      <c r="D12" s="67">
        <v>7.375</v>
      </c>
      <c r="E12" s="66" t="s">
        <v>136</v>
      </c>
      <c r="F12" s="69">
        <v>31.56618464961068</v>
      </c>
      <c r="G12" s="66"/>
      <c r="H12" s="70"/>
      <c r="I12" s="71"/>
      <c r="J12" s="71"/>
      <c r="K12" s="34" t="s">
        <v>65</v>
      </c>
      <c r="L12" s="72">
        <v>21</v>
      </c>
      <c r="M12" s="72"/>
      <c r="N12" s="73"/>
      <c r="O12" s="79" t="s">
        <v>259</v>
      </c>
      <c r="P12" s="81">
        <v>43753.78496527778</v>
      </c>
      <c r="Q12" s="79" t="s">
        <v>268</v>
      </c>
      <c r="R12" s="83" t="s">
        <v>305</v>
      </c>
      <c r="S12" s="79" t="s">
        <v>332</v>
      </c>
      <c r="T12" s="79" t="s">
        <v>337</v>
      </c>
      <c r="U12" s="79"/>
      <c r="V12" s="83" t="s">
        <v>373</v>
      </c>
      <c r="W12" s="81">
        <v>43753.78496527778</v>
      </c>
      <c r="X12" s="85">
        <v>43753</v>
      </c>
      <c r="Y12" s="87" t="s">
        <v>391</v>
      </c>
      <c r="Z12" s="83" t="s">
        <v>471</v>
      </c>
      <c r="AA12" s="79"/>
      <c r="AB12" s="79"/>
      <c r="AC12" s="87" t="s">
        <v>551</v>
      </c>
      <c r="AD12" s="79"/>
      <c r="AE12" s="79" t="b">
        <v>0</v>
      </c>
      <c r="AF12" s="79">
        <v>0</v>
      </c>
      <c r="AG12" s="87" t="s">
        <v>623</v>
      </c>
      <c r="AH12" s="79" t="b">
        <v>0</v>
      </c>
      <c r="AI12" s="79" t="s">
        <v>627</v>
      </c>
      <c r="AJ12" s="79"/>
      <c r="AK12" s="87" t="s">
        <v>623</v>
      </c>
      <c r="AL12" s="79" t="b">
        <v>0</v>
      </c>
      <c r="AM12" s="79">
        <v>0</v>
      </c>
      <c r="AN12" s="87" t="s">
        <v>623</v>
      </c>
      <c r="AO12" s="79" t="s">
        <v>634</v>
      </c>
      <c r="AP12" s="79" t="b">
        <v>0</v>
      </c>
      <c r="AQ12" s="87" t="s">
        <v>551</v>
      </c>
      <c r="AR12" s="79" t="s">
        <v>196</v>
      </c>
      <c r="AS12" s="79">
        <v>0</v>
      </c>
      <c r="AT12" s="79">
        <v>0</v>
      </c>
      <c r="AU12" s="79"/>
      <c r="AV12" s="79"/>
      <c r="AW12" s="79"/>
      <c r="AX12" s="79"/>
      <c r="AY12" s="79"/>
      <c r="AZ12" s="79"/>
      <c r="BA12" s="79"/>
      <c r="BB12" s="79"/>
      <c r="BC12">
        <v>64</v>
      </c>
      <c r="BD12" s="78" t="str">
        <f>REPLACE(INDEX(GroupVertices[Group],MATCH(Edges45[[#This Row],[Vertex 1]],GroupVertices[Vertex],0)),1,1,"")</f>
        <v>3</v>
      </c>
      <c r="BE12" s="78" t="str">
        <f>REPLACE(INDEX(GroupVertices[Group],MATCH(Edges45[[#This Row],[Vertex 2]],GroupVertices[Vertex],0)),1,1,"")</f>
        <v>3</v>
      </c>
      <c r="BF12" s="48"/>
      <c r="BG12" s="49"/>
      <c r="BH12" s="48"/>
      <c r="BI12" s="49"/>
      <c r="BJ12" s="48"/>
      <c r="BK12" s="49"/>
      <c r="BL12" s="48"/>
      <c r="BM12" s="49"/>
      <c r="BN12" s="48"/>
    </row>
    <row r="13" spans="1:66" ht="15">
      <c r="A13" s="65" t="s">
        <v>240</v>
      </c>
      <c r="B13" s="65" t="s">
        <v>248</v>
      </c>
      <c r="C13" s="66" t="s">
        <v>1238</v>
      </c>
      <c r="D13" s="67">
        <v>10</v>
      </c>
      <c r="E13" s="66" t="s">
        <v>136</v>
      </c>
      <c r="F13" s="69">
        <v>31.305895439377085</v>
      </c>
      <c r="G13" s="66"/>
      <c r="H13" s="70"/>
      <c r="I13" s="71"/>
      <c r="J13" s="71"/>
      <c r="K13" s="34" t="s">
        <v>65</v>
      </c>
      <c r="L13" s="72">
        <v>37</v>
      </c>
      <c r="M13" s="72"/>
      <c r="N13" s="73"/>
      <c r="O13" s="79" t="s">
        <v>259</v>
      </c>
      <c r="P13" s="81">
        <v>43756.67403935185</v>
      </c>
      <c r="Q13" s="79" t="s">
        <v>269</v>
      </c>
      <c r="R13" s="83" t="s">
        <v>306</v>
      </c>
      <c r="S13" s="79" t="s">
        <v>333</v>
      </c>
      <c r="T13" s="79"/>
      <c r="U13" s="79"/>
      <c r="V13" s="83" t="s">
        <v>373</v>
      </c>
      <c r="W13" s="81">
        <v>43756.67403935185</v>
      </c>
      <c r="X13" s="85">
        <v>43756</v>
      </c>
      <c r="Y13" s="87" t="s">
        <v>392</v>
      </c>
      <c r="Z13" s="83" t="s">
        <v>472</v>
      </c>
      <c r="AA13" s="79"/>
      <c r="AB13" s="79"/>
      <c r="AC13" s="87" t="s">
        <v>552</v>
      </c>
      <c r="AD13" s="79"/>
      <c r="AE13" s="79" t="b">
        <v>0</v>
      </c>
      <c r="AF13" s="79">
        <v>0</v>
      </c>
      <c r="AG13" s="87" t="s">
        <v>623</v>
      </c>
      <c r="AH13" s="79" t="b">
        <v>0</v>
      </c>
      <c r="AI13" s="79" t="s">
        <v>627</v>
      </c>
      <c r="AJ13" s="79"/>
      <c r="AK13" s="87" t="s">
        <v>623</v>
      </c>
      <c r="AL13" s="79" t="b">
        <v>0</v>
      </c>
      <c r="AM13" s="79">
        <v>0</v>
      </c>
      <c r="AN13" s="87" t="s">
        <v>623</v>
      </c>
      <c r="AO13" s="79" t="s">
        <v>634</v>
      </c>
      <c r="AP13" s="79" t="b">
        <v>0</v>
      </c>
      <c r="AQ13" s="87" t="s">
        <v>552</v>
      </c>
      <c r="AR13" s="79" t="s">
        <v>196</v>
      </c>
      <c r="AS13" s="79">
        <v>0</v>
      </c>
      <c r="AT13" s="79">
        <v>0</v>
      </c>
      <c r="AU13" s="79"/>
      <c r="AV13" s="79"/>
      <c r="AW13" s="79"/>
      <c r="AX13" s="79"/>
      <c r="AY13" s="79"/>
      <c r="AZ13" s="79"/>
      <c r="BA13" s="79"/>
      <c r="BB13" s="79"/>
      <c r="BC13">
        <v>125</v>
      </c>
      <c r="BD13" s="78" t="str">
        <f>REPLACE(INDEX(GroupVertices[Group],MATCH(Edges45[[#This Row],[Vertex 1]],GroupVertices[Vertex],0)),1,1,"")</f>
        <v>3</v>
      </c>
      <c r="BE13" s="78" t="str">
        <f>REPLACE(INDEX(GroupVertices[Group],MATCH(Edges45[[#This Row],[Vertex 2]],GroupVertices[Vertex],0)),1,1,"")</f>
        <v>1</v>
      </c>
      <c r="BF13" s="48">
        <v>0</v>
      </c>
      <c r="BG13" s="49">
        <v>0</v>
      </c>
      <c r="BH13" s="48">
        <v>0</v>
      </c>
      <c r="BI13" s="49">
        <v>0</v>
      </c>
      <c r="BJ13" s="48">
        <v>0</v>
      </c>
      <c r="BK13" s="49">
        <v>0</v>
      </c>
      <c r="BL13" s="48">
        <v>4</v>
      </c>
      <c r="BM13" s="49">
        <v>100</v>
      </c>
      <c r="BN13" s="48">
        <v>4</v>
      </c>
    </row>
    <row r="14" spans="1:66" ht="15">
      <c r="A14" s="65" t="s">
        <v>240</v>
      </c>
      <c r="B14" s="65" t="s">
        <v>248</v>
      </c>
      <c r="C14" s="66" t="s">
        <v>1237</v>
      </c>
      <c r="D14" s="67">
        <v>3</v>
      </c>
      <c r="E14" s="66" t="s">
        <v>132</v>
      </c>
      <c r="F14" s="69">
        <v>32</v>
      </c>
      <c r="G14" s="66"/>
      <c r="H14" s="70"/>
      <c r="I14" s="71"/>
      <c r="J14" s="71"/>
      <c r="K14" s="34" t="s">
        <v>65</v>
      </c>
      <c r="L14" s="72">
        <v>38</v>
      </c>
      <c r="M14" s="72"/>
      <c r="N14" s="73"/>
      <c r="O14" s="79" t="s">
        <v>258</v>
      </c>
      <c r="P14" s="81">
        <v>43756.677453703705</v>
      </c>
      <c r="Q14" s="79" t="s">
        <v>270</v>
      </c>
      <c r="R14" s="79"/>
      <c r="S14" s="79"/>
      <c r="T14" s="79"/>
      <c r="U14" s="79"/>
      <c r="V14" s="83" t="s">
        <v>373</v>
      </c>
      <c r="W14" s="81">
        <v>43756.677453703705</v>
      </c>
      <c r="X14" s="85">
        <v>43756</v>
      </c>
      <c r="Y14" s="87" t="s">
        <v>393</v>
      </c>
      <c r="Z14" s="83" t="s">
        <v>473</v>
      </c>
      <c r="AA14" s="79"/>
      <c r="AB14" s="79"/>
      <c r="AC14" s="87" t="s">
        <v>553</v>
      </c>
      <c r="AD14" s="87" t="s">
        <v>552</v>
      </c>
      <c r="AE14" s="79" t="b">
        <v>0</v>
      </c>
      <c r="AF14" s="79">
        <v>1</v>
      </c>
      <c r="AG14" s="87" t="s">
        <v>625</v>
      </c>
      <c r="AH14" s="79" t="b">
        <v>0</v>
      </c>
      <c r="AI14" s="79" t="s">
        <v>627</v>
      </c>
      <c r="AJ14" s="79"/>
      <c r="AK14" s="87" t="s">
        <v>623</v>
      </c>
      <c r="AL14" s="79" t="b">
        <v>0</v>
      </c>
      <c r="AM14" s="79">
        <v>0</v>
      </c>
      <c r="AN14" s="87" t="s">
        <v>623</v>
      </c>
      <c r="AO14" s="79" t="s">
        <v>634</v>
      </c>
      <c r="AP14" s="79" t="b">
        <v>0</v>
      </c>
      <c r="AQ14" s="87" t="s">
        <v>552</v>
      </c>
      <c r="AR14" s="79" t="s">
        <v>196</v>
      </c>
      <c r="AS14" s="79">
        <v>0</v>
      </c>
      <c r="AT14" s="79">
        <v>0</v>
      </c>
      <c r="AU14" s="79"/>
      <c r="AV14" s="79"/>
      <c r="AW14" s="79"/>
      <c r="AX14" s="79"/>
      <c r="AY14" s="79"/>
      <c r="AZ14" s="79"/>
      <c r="BA14" s="79"/>
      <c r="BB14" s="79"/>
      <c r="BC14">
        <v>1</v>
      </c>
      <c r="BD14" s="78" t="str">
        <f>REPLACE(INDEX(GroupVertices[Group],MATCH(Edges45[[#This Row],[Vertex 1]],GroupVertices[Vertex],0)),1,1,"")</f>
        <v>3</v>
      </c>
      <c r="BE14" s="78" t="str">
        <f>REPLACE(INDEX(GroupVertices[Group],MATCH(Edges45[[#This Row],[Vertex 2]],GroupVertices[Vertex],0)),1,1,"")</f>
        <v>1</v>
      </c>
      <c r="BF14" s="48">
        <v>1</v>
      </c>
      <c r="BG14" s="49">
        <v>2.1739130434782608</v>
      </c>
      <c r="BH14" s="48">
        <v>0</v>
      </c>
      <c r="BI14" s="49">
        <v>0</v>
      </c>
      <c r="BJ14" s="48">
        <v>0</v>
      </c>
      <c r="BK14" s="49">
        <v>0</v>
      </c>
      <c r="BL14" s="48">
        <v>45</v>
      </c>
      <c r="BM14" s="49">
        <v>97.82608695652173</v>
      </c>
      <c r="BN14" s="48">
        <v>46</v>
      </c>
    </row>
    <row r="15" spans="1:66" ht="15">
      <c r="A15" s="65" t="s">
        <v>241</v>
      </c>
      <c r="B15" s="65" t="s">
        <v>240</v>
      </c>
      <c r="C15" s="66" t="s">
        <v>1237</v>
      </c>
      <c r="D15" s="67">
        <v>3</v>
      </c>
      <c r="E15" s="66" t="s">
        <v>132</v>
      </c>
      <c r="F15" s="69">
        <v>32</v>
      </c>
      <c r="G15" s="66"/>
      <c r="H15" s="70"/>
      <c r="I15" s="71"/>
      <c r="J15" s="71"/>
      <c r="K15" s="34" t="s">
        <v>65</v>
      </c>
      <c r="L15" s="72">
        <v>39</v>
      </c>
      <c r="M15" s="72"/>
      <c r="N15" s="73"/>
      <c r="O15" s="79" t="s">
        <v>258</v>
      </c>
      <c r="P15" s="81">
        <v>43756.682071759256</v>
      </c>
      <c r="Q15" s="79" t="s">
        <v>271</v>
      </c>
      <c r="R15" s="79"/>
      <c r="S15" s="79"/>
      <c r="T15" s="79"/>
      <c r="U15" s="79"/>
      <c r="V15" s="83" t="s">
        <v>374</v>
      </c>
      <c r="W15" s="81">
        <v>43756.682071759256</v>
      </c>
      <c r="X15" s="85">
        <v>43756</v>
      </c>
      <c r="Y15" s="87" t="s">
        <v>394</v>
      </c>
      <c r="Z15" s="83" t="s">
        <v>474</v>
      </c>
      <c r="AA15" s="79"/>
      <c r="AB15" s="79"/>
      <c r="AC15" s="87" t="s">
        <v>554</v>
      </c>
      <c r="AD15" s="87" t="s">
        <v>553</v>
      </c>
      <c r="AE15" s="79" t="b">
        <v>0</v>
      </c>
      <c r="AF15" s="79">
        <v>0</v>
      </c>
      <c r="AG15" s="87" t="s">
        <v>625</v>
      </c>
      <c r="AH15" s="79" t="b">
        <v>0</v>
      </c>
      <c r="AI15" s="79" t="s">
        <v>627</v>
      </c>
      <c r="AJ15" s="79"/>
      <c r="AK15" s="87" t="s">
        <v>623</v>
      </c>
      <c r="AL15" s="79" t="b">
        <v>0</v>
      </c>
      <c r="AM15" s="79">
        <v>0</v>
      </c>
      <c r="AN15" s="87" t="s">
        <v>623</v>
      </c>
      <c r="AO15" s="79" t="s">
        <v>635</v>
      </c>
      <c r="AP15" s="79" t="b">
        <v>0</v>
      </c>
      <c r="AQ15" s="87" t="s">
        <v>553</v>
      </c>
      <c r="AR15" s="79" t="s">
        <v>196</v>
      </c>
      <c r="AS15" s="79">
        <v>0</v>
      </c>
      <c r="AT15" s="79">
        <v>0</v>
      </c>
      <c r="AU15" s="79"/>
      <c r="AV15" s="79"/>
      <c r="AW15" s="79"/>
      <c r="AX15" s="79"/>
      <c r="AY15" s="79"/>
      <c r="AZ15" s="79"/>
      <c r="BA15" s="79"/>
      <c r="BB15" s="79"/>
      <c r="BC15">
        <v>1</v>
      </c>
      <c r="BD15" s="78" t="str">
        <f>REPLACE(INDEX(GroupVertices[Group],MATCH(Edges45[[#This Row],[Vertex 1]],GroupVertices[Vertex],0)),1,1,"")</f>
        <v>1</v>
      </c>
      <c r="BE15" s="78" t="str">
        <f>REPLACE(INDEX(GroupVertices[Group],MATCH(Edges45[[#This Row],[Vertex 2]],GroupVertices[Vertex],0)),1,1,"")</f>
        <v>3</v>
      </c>
      <c r="BF15" s="48"/>
      <c r="BG15" s="49"/>
      <c r="BH15" s="48"/>
      <c r="BI15" s="49"/>
      <c r="BJ15" s="48"/>
      <c r="BK15" s="49"/>
      <c r="BL15" s="48"/>
      <c r="BM15" s="49"/>
      <c r="BN15" s="48"/>
    </row>
    <row r="16" spans="1:66" ht="15">
      <c r="A16" s="65" t="s">
        <v>242</v>
      </c>
      <c r="B16" s="65" t="s">
        <v>246</v>
      </c>
      <c r="C16" s="66" t="s">
        <v>1237</v>
      </c>
      <c r="D16" s="67">
        <v>3</v>
      </c>
      <c r="E16" s="66" t="s">
        <v>132</v>
      </c>
      <c r="F16" s="69">
        <v>32</v>
      </c>
      <c r="G16" s="66"/>
      <c r="H16" s="70"/>
      <c r="I16" s="71"/>
      <c r="J16" s="71"/>
      <c r="K16" s="34" t="s">
        <v>65</v>
      </c>
      <c r="L16" s="72">
        <v>41</v>
      </c>
      <c r="M16" s="72"/>
      <c r="N16" s="73"/>
      <c r="O16" s="79" t="s">
        <v>257</v>
      </c>
      <c r="P16" s="81">
        <v>43757.94565972222</v>
      </c>
      <c r="Q16" s="79" t="s">
        <v>272</v>
      </c>
      <c r="R16" s="79"/>
      <c r="S16" s="79"/>
      <c r="T16" s="79" t="s">
        <v>338</v>
      </c>
      <c r="U16" s="79"/>
      <c r="V16" s="83" t="s">
        <v>375</v>
      </c>
      <c r="W16" s="81">
        <v>43757.94565972222</v>
      </c>
      <c r="X16" s="85">
        <v>43757</v>
      </c>
      <c r="Y16" s="87" t="s">
        <v>395</v>
      </c>
      <c r="Z16" s="83" t="s">
        <v>475</v>
      </c>
      <c r="AA16" s="79"/>
      <c r="AB16" s="79"/>
      <c r="AC16" s="87" t="s">
        <v>555</v>
      </c>
      <c r="AD16" s="79"/>
      <c r="AE16" s="79" t="b">
        <v>0</v>
      </c>
      <c r="AF16" s="79">
        <v>0</v>
      </c>
      <c r="AG16" s="87" t="s">
        <v>623</v>
      </c>
      <c r="AH16" s="79" t="b">
        <v>1</v>
      </c>
      <c r="AI16" s="79" t="s">
        <v>627</v>
      </c>
      <c r="AJ16" s="79"/>
      <c r="AK16" s="87" t="s">
        <v>630</v>
      </c>
      <c r="AL16" s="79" t="b">
        <v>0</v>
      </c>
      <c r="AM16" s="79">
        <v>4</v>
      </c>
      <c r="AN16" s="87" t="s">
        <v>560</v>
      </c>
      <c r="AO16" s="79" t="s">
        <v>635</v>
      </c>
      <c r="AP16" s="79" t="b">
        <v>0</v>
      </c>
      <c r="AQ16" s="87" t="s">
        <v>560</v>
      </c>
      <c r="AR16" s="79" t="s">
        <v>196</v>
      </c>
      <c r="AS16" s="79">
        <v>0</v>
      </c>
      <c r="AT16" s="79">
        <v>0</v>
      </c>
      <c r="AU16" s="79"/>
      <c r="AV16" s="79"/>
      <c r="AW16" s="79"/>
      <c r="AX16" s="79"/>
      <c r="AY16" s="79"/>
      <c r="AZ16" s="79"/>
      <c r="BA16" s="79"/>
      <c r="BB16" s="79"/>
      <c r="BC16">
        <v>1</v>
      </c>
      <c r="BD16" s="78" t="str">
        <f>REPLACE(INDEX(GroupVertices[Group],MATCH(Edges45[[#This Row],[Vertex 1]],GroupVertices[Vertex],0)),1,1,"")</f>
        <v>2</v>
      </c>
      <c r="BE16" s="78" t="str">
        <f>REPLACE(INDEX(GroupVertices[Group],MATCH(Edges45[[#This Row],[Vertex 2]],GroupVertices[Vertex],0)),1,1,"")</f>
        <v>2</v>
      </c>
      <c r="BF16" s="48"/>
      <c r="BG16" s="49"/>
      <c r="BH16" s="48"/>
      <c r="BI16" s="49"/>
      <c r="BJ16" s="48"/>
      <c r="BK16" s="49"/>
      <c r="BL16" s="48"/>
      <c r="BM16" s="49"/>
      <c r="BN16" s="48"/>
    </row>
    <row r="17" spans="1:66" ht="15">
      <c r="A17" s="65" t="s">
        <v>243</v>
      </c>
      <c r="B17" s="65" t="s">
        <v>246</v>
      </c>
      <c r="C17" s="66" t="s">
        <v>1237</v>
      </c>
      <c r="D17" s="67">
        <v>3</v>
      </c>
      <c r="E17" s="66" t="s">
        <v>132</v>
      </c>
      <c r="F17" s="69">
        <v>32</v>
      </c>
      <c r="G17" s="66"/>
      <c r="H17" s="70"/>
      <c r="I17" s="71"/>
      <c r="J17" s="71"/>
      <c r="K17" s="34" t="s">
        <v>65</v>
      </c>
      <c r="L17" s="72">
        <v>45</v>
      </c>
      <c r="M17" s="72"/>
      <c r="N17" s="73"/>
      <c r="O17" s="79" t="s">
        <v>257</v>
      </c>
      <c r="P17" s="81">
        <v>43758.03207175926</v>
      </c>
      <c r="Q17" s="79" t="s">
        <v>272</v>
      </c>
      <c r="R17" s="79"/>
      <c r="S17" s="79"/>
      <c r="T17" s="79" t="s">
        <v>338</v>
      </c>
      <c r="U17" s="79"/>
      <c r="V17" s="83" t="s">
        <v>376</v>
      </c>
      <c r="W17" s="81">
        <v>43758.03207175926</v>
      </c>
      <c r="X17" s="85">
        <v>43758</v>
      </c>
      <c r="Y17" s="87" t="s">
        <v>396</v>
      </c>
      <c r="Z17" s="83" t="s">
        <v>476</v>
      </c>
      <c r="AA17" s="79"/>
      <c r="AB17" s="79"/>
      <c r="AC17" s="87" t="s">
        <v>556</v>
      </c>
      <c r="AD17" s="79"/>
      <c r="AE17" s="79" t="b">
        <v>0</v>
      </c>
      <c r="AF17" s="79">
        <v>0</v>
      </c>
      <c r="AG17" s="87" t="s">
        <v>623</v>
      </c>
      <c r="AH17" s="79" t="b">
        <v>1</v>
      </c>
      <c r="AI17" s="79" t="s">
        <v>627</v>
      </c>
      <c r="AJ17" s="79"/>
      <c r="AK17" s="87" t="s">
        <v>630</v>
      </c>
      <c r="AL17" s="79" t="b">
        <v>0</v>
      </c>
      <c r="AM17" s="79">
        <v>4</v>
      </c>
      <c r="AN17" s="87" t="s">
        <v>560</v>
      </c>
      <c r="AO17" s="79" t="s">
        <v>636</v>
      </c>
      <c r="AP17" s="79" t="b">
        <v>0</v>
      </c>
      <c r="AQ17" s="87" t="s">
        <v>560</v>
      </c>
      <c r="AR17" s="79" t="s">
        <v>196</v>
      </c>
      <c r="AS17" s="79">
        <v>0</v>
      </c>
      <c r="AT17" s="79">
        <v>0</v>
      </c>
      <c r="AU17" s="79"/>
      <c r="AV17" s="79"/>
      <c r="AW17" s="79"/>
      <c r="AX17" s="79"/>
      <c r="AY17" s="79"/>
      <c r="AZ17" s="79"/>
      <c r="BA17" s="79"/>
      <c r="BB17" s="79"/>
      <c r="BC17">
        <v>1</v>
      </c>
      <c r="BD17" s="78" t="str">
        <f>REPLACE(INDEX(GroupVertices[Group],MATCH(Edges45[[#This Row],[Vertex 1]],GroupVertices[Vertex],0)),1,1,"")</f>
        <v>2</v>
      </c>
      <c r="BE17" s="78" t="str">
        <f>REPLACE(INDEX(GroupVertices[Group],MATCH(Edges45[[#This Row],[Vertex 2]],GroupVertices[Vertex],0)),1,1,"")</f>
        <v>2</v>
      </c>
      <c r="BF17" s="48"/>
      <c r="BG17" s="49"/>
      <c r="BH17" s="48"/>
      <c r="BI17" s="49"/>
      <c r="BJ17" s="48"/>
      <c r="BK17" s="49"/>
      <c r="BL17" s="48"/>
      <c r="BM17" s="49"/>
      <c r="BN17" s="48"/>
    </row>
    <row r="18" spans="1:66" ht="15">
      <c r="A18" s="65" t="s">
        <v>243</v>
      </c>
      <c r="B18" s="65" t="s">
        <v>256</v>
      </c>
      <c r="C18" s="66" t="s">
        <v>1237</v>
      </c>
      <c r="D18" s="67">
        <v>3.875</v>
      </c>
      <c r="E18" s="66" t="s">
        <v>136</v>
      </c>
      <c r="F18" s="69">
        <v>31.913236929922135</v>
      </c>
      <c r="G18" s="66"/>
      <c r="H18" s="70"/>
      <c r="I18" s="71"/>
      <c r="J18" s="71"/>
      <c r="K18" s="34" t="s">
        <v>65</v>
      </c>
      <c r="L18" s="72">
        <v>49</v>
      </c>
      <c r="M18" s="72"/>
      <c r="N18" s="73"/>
      <c r="O18" s="79" t="s">
        <v>259</v>
      </c>
      <c r="P18" s="81">
        <v>43758.03273148148</v>
      </c>
      <c r="Q18" s="79" t="s">
        <v>273</v>
      </c>
      <c r="R18" s="79"/>
      <c r="S18" s="79"/>
      <c r="T18" s="79"/>
      <c r="U18" s="79"/>
      <c r="V18" s="83" t="s">
        <v>376</v>
      </c>
      <c r="W18" s="81">
        <v>43758.03273148148</v>
      </c>
      <c r="X18" s="85">
        <v>43758</v>
      </c>
      <c r="Y18" s="87" t="s">
        <v>397</v>
      </c>
      <c r="Z18" s="83" t="s">
        <v>477</v>
      </c>
      <c r="AA18" s="79"/>
      <c r="AB18" s="79"/>
      <c r="AC18" s="87" t="s">
        <v>557</v>
      </c>
      <c r="AD18" s="87" t="s">
        <v>560</v>
      </c>
      <c r="AE18" s="79" t="b">
        <v>0</v>
      </c>
      <c r="AF18" s="79">
        <v>2</v>
      </c>
      <c r="AG18" s="87" t="s">
        <v>626</v>
      </c>
      <c r="AH18" s="79" t="b">
        <v>0</v>
      </c>
      <c r="AI18" s="79" t="s">
        <v>627</v>
      </c>
      <c r="AJ18" s="79"/>
      <c r="AK18" s="87" t="s">
        <v>623</v>
      </c>
      <c r="AL18" s="79" t="b">
        <v>0</v>
      </c>
      <c r="AM18" s="79">
        <v>1</v>
      </c>
      <c r="AN18" s="87" t="s">
        <v>623</v>
      </c>
      <c r="AO18" s="79" t="s">
        <v>636</v>
      </c>
      <c r="AP18" s="79" t="b">
        <v>0</v>
      </c>
      <c r="AQ18" s="87" t="s">
        <v>560</v>
      </c>
      <c r="AR18" s="79" t="s">
        <v>196</v>
      </c>
      <c r="AS18" s="79">
        <v>0</v>
      </c>
      <c r="AT18" s="79">
        <v>0</v>
      </c>
      <c r="AU18" s="79"/>
      <c r="AV18" s="79"/>
      <c r="AW18" s="79"/>
      <c r="AX18" s="79"/>
      <c r="AY18" s="79"/>
      <c r="AZ18" s="79"/>
      <c r="BA18" s="79"/>
      <c r="BB18" s="79"/>
      <c r="BC18">
        <v>8</v>
      </c>
      <c r="BD18" s="78" t="str">
        <f>REPLACE(INDEX(GroupVertices[Group],MATCH(Edges45[[#This Row],[Vertex 1]],GroupVertices[Vertex],0)),1,1,"")</f>
        <v>2</v>
      </c>
      <c r="BE18" s="78" t="str">
        <f>REPLACE(INDEX(GroupVertices[Group],MATCH(Edges45[[#This Row],[Vertex 2]],GroupVertices[Vertex],0)),1,1,"")</f>
        <v>2</v>
      </c>
      <c r="BF18" s="48"/>
      <c r="BG18" s="49"/>
      <c r="BH18" s="48"/>
      <c r="BI18" s="49"/>
      <c r="BJ18" s="48"/>
      <c r="BK18" s="49"/>
      <c r="BL18" s="48"/>
      <c r="BM18" s="49"/>
      <c r="BN18" s="48"/>
    </row>
    <row r="19" spans="1:66" ht="15">
      <c r="A19" s="65" t="s">
        <v>244</v>
      </c>
      <c r="B19" s="65" t="s">
        <v>243</v>
      </c>
      <c r="C19" s="66" t="s">
        <v>1237</v>
      </c>
      <c r="D19" s="67">
        <v>3</v>
      </c>
      <c r="E19" s="66" t="s">
        <v>132</v>
      </c>
      <c r="F19" s="69">
        <v>32</v>
      </c>
      <c r="G19" s="66"/>
      <c r="H19" s="70"/>
      <c r="I19" s="71"/>
      <c r="J19" s="71"/>
      <c r="K19" s="34" t="s">
        <v>65</v>
      </c>
      <c r="L19" s="72">
        <v>54</v>
      </c>
      <c r="M19" s="72"/>
      <c r="N19" s="73"/>
      <c r="O19" s="79" t="s">
        <v>257</v>
      </c>
      <c r="P19" s="81">
        <v>43758.033009259256</v>
      </c>
      <c r="Q19" s="79" t="s">
        <v>273</v>
      </c>
      <c r="R19" s="79"/>
      <c r="S19" s="79"/>
      <c r="T19" s="79"/>
      <c r="U19" s="79"/>
      <c r="V19" s="83" t="s">
        <v>377</v>
      </c>
      <c r="W19" s="81">
        <v>43758.033009259256</v>
      </c>
      <c r="X19" s="85">
        <v>43758</v>
      </c>
      <c r="Y19" s="87" t="s">
        <v>398</v>
      </c>
      <c r="Z19" s="83" t="s">
        <v>478</v>
      </c>
      <c r="AA19" s="79"/>
      <c r="AB19" s="79"/>
      <c r="AC19" s="87" t="s">
        <v>558</v>
      </c>
      <c r="AD19" s="79"/>
      <c r="AE19" s="79" t="b">
        <v>0</v>
      </c>
      <c r="AF19" s="79">
        <v>0</v>
      </c>
      <c r="AG19" s="87" t="s">
        <v>623</v>
      </c>
      <c r="AH19" s="79" t="b">
        <v>0</v>
      </c>
      <c r="AI19" s="79" t="s">
        <v>627</v>
      </c>
      <c r="AJ19" s="79"/>
      <c r="AK19" s="87" t="s">
        <v>623</v>
      </c>
      <c r="AL19" s="79" t="b">
        <v>0</v>
      </c>
      <c r="AM19" s="79">
        <v>1</v>
      </c>
      <c r="AN19" s="87" t="s">
        <v>557</v>
      </c>
      <c r="AO19" s="79" t="s">
        <v>636</v>
      </c>
      <c r="AP19" s="79" t="b">
        <v>0</v>
      </c>
      <c r="AQ19" s="87" t="s">
        <v>557</v>
      </c>
      <c r="AR19" s="79" t="s">
        <v>196</v>
      </c>
      <c r="AS19" s="79">
        <v>0</v>
      </c>
      <c r="AT19" s="79">
        <v>0</v>
      </c>
      <c r="AU19" s="79"/>
      <c r="AV19" s="79"/>
      <c r="AW19" s="79"/>
      <c r="AX19" s="79"/>
      <c r="AY19" s="79"/>
      <c r="AZ19" s="79"/>
      <c r="BA19" s="79"/>
      <c r="BB19" s="79"/>
      <c r="BC19">
        <v>1</v>
      </c>
      <c r="BD19" s="78" t="str">
        <f>REPLACE(INDEX(GroupVertices[Group],MATCH(Edges45[[#This Row],[Vertex 1]],GroupVertices[Vertex],0)),1,1,"")</f>
        <v>2</v>
      </c>
      <c r="BE19" s="78" t="str">
        <f>REPLACE(INDEX(GroupVertices[Group],MATCH(Edges45[[#This Row],[Vertex 2]],GroupVertices[Vertex],0)),1,1,"")</f>
        <v>2</v>
      </c>
      <c r="BF19" s="48"/>
      <c r="BG19" s="49"/>
      <c r="BH19" s="48"/>
      <c r="BI19" s="49"/>
      <c r="BJ19" s="48"/>
      <c r="BK19" s="49"/>
      <c r="BL19" s="48"/>
      <c r="BM19" s="49"/>
      <c r="BN19" s="48"/>
    </row>
    <row r="20" spans="1:66" ht="15">
      <c r="A20" s="65" t="s">
        <v>245</v>
      </c>
      <c r="B20" s="65" t="s">
        <v>256</v>
      </c>
      <c r="C20" s="66" t="s">
        <v>1237</v>
      </c>
      <c r="D20" s="67">
        <v>3</v>
      </c>
      <c r="E20" s="66" t="s">
        <v>132</v>
      </c>
      <c r="F20" s="69">
        <v>32</v>
      </c>
      <c r="G20" s="66"/>
      <c r="H20" s="70"/>
      <c r="I20" s="71"/>
      <c r="J20" s="71"/>
      <c r="K20" s="34" t="s">
        <v>65</v>
      </c>
      <c r="L20" s="72">
        <v>55</v>
      </c>
      <c r="M20" s="72"/>
      <c r="N20" s="73"/>
      <c r="O20" s="79" t="s">
        <v>259</v>
      </c>
      <c r="P20" s="81">
        <v>43758.02516203704</v>
      </c>
      <c r="Q20" s="79" t="s">
        <v>272</v>
      </c>
      <c r="R20" s="79"/>
      <c r="S20" s="79"/>
      <c r="T20" s="79" t="s">
        <v>338</v>
      </c>
      <c r="U20" s="79"/>
      <c r="V20" s="83" t="s">
        <v>378</v>
      </c>
      <c r="W20" s="81">
        <v>43758.02516203704</v>
      </c>
      <c r="X20" s="85">
        <v>43758</v>
      </c>
      <c r="Y20" s="87" t="s">
        <v>399</v>
      </c>
      <c r="Z20" s="83" t="s">
        <v>479</v>
      </c>
      <c r="AA20" s="79"/>
      <c r="AB20" s="79"/>
      <c r="AC20" s="87" t="s">
        <v>559</v>
      </c>
      <c r="AD20" s="79"/>
      <c r="AE20" s="79" t="b">
        <v>0</v>
      </c>
      <c r="AF20" s="79">
        <v>0</v>
      </c>
      <c r="AG20" s="87" t="s">
        <v>623</v>
      </c>
      <c r="AH20" s="79" t="b">
        <v>1</v>
      </c>
      <c r="AI20" s="79" t="s">
        <v>627</v>
      </c>
      <c r="AJ20" s="79"/>
      <c r="AK20" s="87" t="s">
        <v>630</v>
      </c>
      <c r="AL20" s="79" t="b">
        <v>0</v>
      </c>
      <c r="AM20" s="79">
        <v>4</v>
      </c>
      <c r="AN20" s="87" t="s">
        <v>560</v>
      </c>
      <c r="AO20" s="79" t="s">
        <v>631</v>
      </c>
      <c r="AP20" s="79" t="b">
        <v>0</v>
      </c>
      <c r="AQ20" s="87" t="s">
        <v>560</v>
      </c>
      <c r="AR20" s="79"/>
      <c r="AS20" s="79">
        <v>1</v>
      </c>
      <c r="AT20" s="79">
        <v>0</v>
      </c>
      <c r="AU20" s="79"/>
      <c r="AV20" s="79"/>
      <c r="AW20" s="79"/>
      <c r="AX20" s="79"/>
      <c r="AY20" s="79"/>
      <c r="AZ20" s="79"/>
      <c r="BA20" s="79"/>
      <c r="BB20" s="79"/>
      <c r="BC20">
        <v>1</v>
      </c>
      <c r="BD20" s="78" t="str">
        <f>REPLACE(INDEX(GroupVertices[Group],MATCH(Edges45[[#This Row],[Vertex 1]],GroupVertices[Vertex],0)),1,1,"")</f>
        <v>2</v>
      </c>
      <c r="BE20" s="78" t="str">
        <f>REPLACE(INDEX(GroupVertices[Group],MATCH(Edges45[[#This Row],[Vertex 2]],GroupVertices[Vertex],0)),1,1,"")</f>
        <v>2</v>
      </c>
      <c r="BF20" s="48"/>
      <c r="BG20" s="49"/>
      <c r="BH20" s="48"/>
      <c r="BI20" s="49"/>
      <c r="BJ20" s="48"/>
      <c r="BK20" s="49"/>
      <c r="BL20" s="48"/>
      <c r="BM20" s="49"/>
      <c r="BN20" s="48"/>
    </row>
    <row r="21" spans="1:66" ht="15">
      <c r="A21" s="65" t="s">
        <v>246</v>
      </c>
      <c r="B21" s="65" t="s">
        <v>256</v>
      </c>
      <c r="C21" s="66" t="s">
        <v>1237</v>
      </c>
      <c r="D21" s="67">
        <v>3</v>
      </c>
      <c r="E21" s="66" t="s">
        <v>132</v>
      </c>
      <c r="F21" s="69">
        <v>32</v>
      </c>
      <c r="G21" s="66"/>
      <c r="H21" s="70"/>
      <c r="I21" s="71"/>
      <c r="J21" s="71"/>
      <c r="K21" s="34" t="s">
        <v>65</v>
      </c>
      <c r="L21" s="72">
        <v>56</v>
      </c>
      <c r="M21" s="72"/>
      <c r="N21" s="73"/>
      <c r="O21" s="79" t="s">
        <v>259</v>
      </c>
      <c r="P21" s="81">
        <v>43757.88731481481</v>
      </c>
      <c r="Q21" s="79" t="s">
        <v>272</v>
      </c>
      <c r="R21" s="83" t="s">
        <v>307</v>
      </c>
      <c r="S21" s="79" t="s">
        <v>334</v>
      </c>
      <c r="T21" s="79" t="s">
        <v>338</v>
      </c>
      <c r="U21" s="79"/>
      <c r="V21" s="83" t="s">
        <v>379</v>
      </c>
      <c r="W21" s="81">
        <v>43757.88731481481</v>
      </c>
      <c r="X21" s="85">
        <v>43757</v>
      </c>
      <c r="Y21" s="87" t="s">
        <v>400</v>
      </c>
      <c r="Z21" s="83" t="s">
        <v>480</v>
      </c>
      <c r="AA21" s="79"/>
      <c r="AB21" s="79"/>
      <c r="AC21" s="87" t="s">
        <v>560</v>
      </c>
      <c r="AD21" s="79"/>
      <c r="AE21" s="79" t="b">
        <v>0</v>
      </c>
      <c r="AF21" s="79">
        <v>18</v>
      </c>
      <c r="AG21" s="87" t="s">
        <v>623</v>
      </c>
      <c r="AH21" s="79" t="b">
        <v>1</v>
      </c>
      <c r="AI21" s="79" t="s">
        <v>627</v>
      </c>
      <c r="AJ21" s="79"/>
      <c r="AK21" s="87" t="s">
        <v>630</v>
      </c>
      <c r="AL21" s="79" t="b">
        <v>0</v>
      </c>
      <c r="AM21" s="79">
        <v>4</v>
      </c>
      <c r="AN21" s="87" t="s">
        <v>623</v>
      </c>
      <c r="AO21" s="79" t="s">
        <v>635</v>
      </c>
      <c r="AP21" s="79" t="b">
        <v>0</v>
      </c>
      <c r="AQ21" s="87" t="s">
        <v>560</v>
      </c>
      <c r="AR21" s="79" t="s">
        <v>196</v>
      </c>
      <c r="AS21" s="79">
        <v>0</v>
      </c>
      <c r="AT21" s="79">
        <v>0</v>
      </c>
      <c r="AU21" s="79" t="s">
        <v>638</v>
      </c>
      <c r="AV21" s="79" t="s">
        <v>639</v>
      </c>
      <c r="AW21" s="79" t="s">
        <v>640</v>
      </c>
      <c r="AX21" s="79" t="s">
        <v>641</v>
      </c>
      <c r="AY21" s="79" t="s">
        <v>642</v>
      </c>
      <c r="AZ21" s="79" t="s">
        <v>643</v>
      </c>
      <c r="BA21" s="79" t="s">
        <v>644</v>
      </c>
      <c r="BB21" s="83" t="s">
        <v>645</v>
      </c>
      <c r="BC21">
        <v>1</v>
      </c>
      <c r="BD21" s="78" t="str">
        <f>REPLACE(INDEX(GroupVertices[Group],MATCH(Edges45[[#This Row],[Vertex 1]],GroupVertices[Vertex],0)),1,1,"")</f>
        <v>2</v>
      </c>
      <c r="BE21" s="78" t="str">
        <f>REPLACE(INDEX(GroupVertices[Group],MATCH(Edges45[[#This Row],[Vertex 2]],GroupVertices[Vertex],0)),1,1,"")</f>
        <v>2</v>
      </c>
      <c r="BF21" s="48"/>
      <c r="BG21" s="49"/>
      <c r="BH21" s="48"/>
      <c r="BI21" s="49"/>
      <c r="BJ21" s="48"/>
      <c r="BK21" s="49"/>
      <c r="BL21" s="48"/>
      <c r="BM21" s="49"/>
      <c r="BN21" s="48"/>
    </row>
    <row r="22" spans="1:66" ht="15">
      <c r="A22" s="65" t="s">
        <v>247</v>
      </c>
      <c r="B22" s="65" t="s">
        <v>256</v>
      </c>
      <c r="C22" s="66" t="s">
        <v>1237</v>
      </c>
      <c r="D22" s="67">
        <v>3</v>
      </c>
      <c r="E22" s="66" t="s">
        <v>132</v>
      </c>
      <c r="F22" s="69">
        <v>32</v>
      </c>
      <c r="G22" s="66"/>
      <c r="H22" s="70"/>
      <c r="I22" s="71"/>
      <c r="J22" s="71"/>
      <c r="K22" s="34" t="s">
        <v>65</v>
      </c>
      <c r="L22" s="72">
        <v>57</v>
      </c>
      <c r="M22" s="72"/>
      <c r="N22" s="73"/>
      <c r="O22" s="79" t="s">
        <v>259</v>
      </c>
      <c r="P22" s="81">
        <v>43757.889340277776</v>
      </c>
      <c r="Q22" s="79" t="s">
        <v>272</v>
      </c>
      <c r="R22" s="79"/>
      <c r="S22" s="79"/>
      <c r="T22" s="79" t="s">
        <v>338</v>
      </c>
      <c r="U22" s="79"/>
      <c r="V22" s="83" t="s">
        <v>380</v>
      </c>
      <c r="W22" s="81">
        <v>43757.889340277776</v>
      </c>
      <c r="X22" s="85">
        <v>43757</v>
      </c>
      <c r="Y22" s="87" t="s">
        <v>401</v>
      </c>
      <c r="Z22" s="83" t="s">
        <v>481</v>
      </c>
      <c r="AA22" s="79"/>
      <c r="AB22" s="79"/>
      <c r="AC22" s="87" t="s">
        <v>561</v>
      </c>
      <c r="AD22" s="79"/>
      <c r="AE22" s="79" t="b">
        <v>0</v>
      </c>
      <c r="AF22" s="79">
        <v>0</v>
      </c>
      <c r="AG22" s="87" t="s">
        <v>623</v>
      </c>
      <c r="AH22" s="79" t="b">
        <v>1</v>
      </c>
      <c r="AI22" s="79" t="s">
        <v>627</v>
      </c>
      <c r="AJ22" s="79"/>
      <c r="AK22" s="87" t="s">
        <v>630</v>
      </c>
      <c r="AL22" s="79" t="b">
        <v>0</v>
      </c>
      <c r="AM22" s="79">
        <v>4</v>
      </c>
      <c r="AN22" s="87" t="s">
        <v>560</v>
      </c>
      <c r="AO22" s="79" t="s">
        <v>631</v>
      </c>
      <c r="AP22" s="79" t="b">
        <v>0</v>
      </c>
      <c r="AQ22" s="87" t="s">
        <v>560</v>
      </c>
      <c r="AR22" s="79" t="s">
        <v>196</v>
      </c>
      <c r="AS22" s="79">
        <v>0</v>
      </c>
      <c r="AT22" s="79">
        <v>0</v>
      </c>
      <c r="AU22" s="79"/>
      <c r="AV22" s="79"/>
      <c r="AW22" s="79"/>
      <c r="AX22" s="79"/>
      <c r="AY22" s="79"/>
      <c r="AZ22" s="79"/>
      <c r="BA22" s="79"/>
      <c r="BB22" s="79"/>
      <c r="BC22">
        <v>1</v>
      </c>
      <c r="BD22" s="78" t="str">
        <f>REPLACE(INDEX(GroupVertices[Group],MATCH(Edges45[[#This Row],[Vertex 1]],GroupVertices[Vertex],0)),1,1,"")</f>
        <v>2</v>
      </c>
      <c r="BE22" s="78" t="str">
        <f>REPLACE(INDEX(GroupVertices[Group],MATCH(Edges45[[#This Row],[Vertex 2]],GroupVertices[Vertex],0)),1,1,"")</f>
        <v>2</v>
      </c>
      <c r="BF22" s="48"/>
      <c r="BG22" s="49"/>
      <c r="BH22" s="48"/>
      <c r="BI22" s="49"/>
      <c r="BJ22" s="48"/>
      <c r="BK22" s="49"/>
      <c r="BL22" s="48"/>
      <c r="BM22" s="49"/>
      <c r="BN22" s="48"/>
    </row>
    <row r="23" spans="1:66" ht="15">
      <c r="A23" s="65" t="s">
        <v>246</v>
      </c>
      <c r="B23" s="65" t="s">
        <v>248</v>
      </c>
      <c r="C23" s="66" t="s">
        <v>1237</v>
      </c>
      <c r="D23" s="67">
        <v>3</v>
      </c>
      <c r="E23" s="66" t="s">
        <v>132</v>
      </c>
      <c r="F23" s="69">
        <v>32</v>
      </c>
      <c r="G23" s="66"/>
      <c r="H23" s="70"/>
      <c r="I23" s="71"/>
      <c r="J23" s="71"/>
      <c r="K23" s="34" t="s">
        <v>65</v>
      </c>
      <c r="L23" s="72">
        <v>67</v>
      </c>
      <c r="M23" s="72"/>
      <c r="N23" s="73"/>
      <c r="O23" s="79" t="s">
        <v>257</v>
      </c>
      <c r="P23" s="81">
        <v>43749.549525462964</v>
      </c>
      <c r="Q23" s="79" t="s">
        <v>261</v>
      </c>
      <c r="R23" s="83" t="s">
        <v>302</v>
      </c>
      <c r="S23" s="79" t="s">
        <v>330</v>
      </c>
      <c r="T23" s="79"/>
      <c r="U23" s="83" t="s">
        <v>339</v>
      </c>
      <c r="V23" s="83" t="s">
        <v>339</v>
      </c>
      <c r="W23" s="81">
        <v>43749.549525462964</v>
      </c>
      <c r="X23" s="85">
        <v>43749</v>
      </c>
      <c r="Y23" s="87" t="s">
        <v>402</v>
      </c>
      <c r="Z23" s="83" t="s">
        <v>482</v>
      </c>
      <c r="AA23" s="79"/>
      <c r="AB23" s="79"/>
      <c r="AC23" s="87" t="s">
        <v>562</v>
      </c>
      <c r="AD23" s="79"/>
      <c r="AE23" s="79" t="b">
        <v>0</v>
      </c>
      <c r="AF23" s="79">
        <v>0</v>
      </c>
      <c r="AG23" s="87" t="s">
        <v>623</v>
      </c>
      <c r="AH23" s="79" t="b">
        <v>0</v>
      </c>
      <c r="AI23" s="79" t="s">
        <v>627</v>
      </c>
      <c r="AJ23" s="79"/>
      <c r="AK23" s="87" t="s">
        <v>623</v>
      </c>
      <c r="AL23" s="79" t="b">
        <v>0</v>
      </c>
      <c r="AM23" s="79">
        <v>2</v>
      </c>
      <c r="AN23" s="87" t="s">
        <v>563</v>
      </c>
      <c r="AO23" s="79" t="s">
        <v>635</v>
      </c>
      <c r="AP23" s="79" t="b">
        <v>0</v>
      </c>
      <c r="AQ23" s="87" t="s">
        <v>563</v>
      </c>
      <c r="AR23" s="79" t="s">
        <v>196</v>
      </c>
      <c r="AS23" s="79">
        <v>0</v>
      </c>
      <c r="AT23" s="79">
        <v>0</v>
      </c>
      <c r="AU23" s="79"/>
      <c r="AV23" s="79"/>
      <c r="AW23" s="79"/>
      <c r="AX23" s="79"/>
      <c r="AY23" s="79"/>
      <c r="AZ23" s="79"/>
      <c r="BA23" s="79"/>
      <c r="BB23" s="79"/>
      <c r="BC23">
        <v>1</v>
      </c>
      <c r="BD23" s="78" t="str">
        <f>REPLACE(INDEX(GroupVertices[Group],MATCH(Edges45[[#This Row],[Vertex 1]],GroupVertices[Vertex],0)),1,1,"")</f>
        <v>2</v>
      </c>
      <c r="BE23" s="78" t="str">
        <f>REPLACE(INDEX(GroupVertices[Group],MATCH(Edges45[[#This Row],[Vertex 2]],GroupVertices[Vertex],0)),1,1,"")</f>
        <v>1</v>
      </c>
      <c r="BF23" s="48">
        <v>0</v>
      </c>
      <c r="BG23" s="49">
        <v>0</v>
      </c>
      <c r="BH23" s="48">
        <v>0</v>
      </c>
      <c r="BI23" s="49">
        <v>0</v>
      </c>
      <c r="BJ23" s="48">
        <v>0</v>
      </c>
      <c r="BK23" s="49">
        <v>0</v>
      </c>
      <c r="BL23" s="48">
        <v>10</v>
      </c>
      <c r="BM23" s="49">
        <v>100</v>
      </c>
      <c r="BN23" s="48">
        <v>10</v>
      </c>
    </row>
    <row r="24" spans="1:66" ht="15">
      <c r="A24" s="65" t="s">
        <v>248</v>
      </c>
      <c r="B24" s="65" t="s">
        <v>248</v>
      </c>
      <c r="C24" s="66" t="s">
        <v>1239</v>
      </c>
      <c r="D24" s="67">
        <v>10</v>
      </c>
      <c r="E24" s="66" t="s">
        <v>136</v>
      </c>
      <c r="F24" s="69">
        <v>6</v>
      </c>
      <c r="G24" s="66"/>
      <c r="H24" s="70"/>
      <c r="I24" s="71"/>
      <c r="J24" s="71"/>
      <c r="K24" s="34" t="s">
        <v>65</v>
      </c>
      <c r="L24" s="72">
        <v>71</v>
      </c>
      <c r="M24" s="72"/>
      <c r="N24" s="73"/>
      <c r="O24" s="79" t="s">
        <v>196</v>
      </c>
      <c r="P24" s="81">
        <v>43749.538564814815</v>
      </c>
      <c r="Q24" s="79" t="s">
        <v>261</v>
      </c>
      <c r="R24" s="83" t="s">
        <v>302</v>
      </c>
      <c r="S24" s="79" t="s">
        <v>330</v>
      </c>
      <c r="T24" s="79"/>
      <c r="U24" s="83" t="s">
        <v>339</v>
      </c>
      <c r="V24" s="83" t="s">
        <v>339</v>
      </c>
      <c r="W24" s="81">
        <v>43749.538564814815</v>
      </c>
      <c r="X24" s="85">
        <v>43749</v>
      </c>
      <c r="Y24" s="87" t="s">
        <v>403</v>
      </c>
      <c r="Z24" s="83" t="s">
        <v>483</v>
      </c>
      <c r="AA24" s="79"/>
      <c r="AB24" s="79"/>
      <c r="AC24" s="87" t="s">
        <v>563</v>
      </c>
      <c r="AD24" s="79"/>
      <c r="AE24" s="79" t="b">
        <v>0</v>
      </c>
      <c r="AF24" s="79">
        <v>3</v>
      </c>
      <c r="AG24" s="87" t="s">
        <v>623</v>
      </c>
      <c r="AH24" s="79" t="b">
        <v>0</v>
      </c>
      <c r="AI24" s="79" t="s">
        <v>627</v>
      </c>
      <c r="AJ24" s="79"/>
      <c r="AK24" s="87" t="s">
        <v>623</v>
      </c>
      <c r="AL24" s="79" t="b">
        <v>0</v>
      </c>
      <c r="AM24" s="79">
        <v>2</v>
      </c>
      <c r="AN24" s="87" t="s">
        <v>623</v>
      </c>
      <c r="AO24" s="79" t="s">
        <v>637</v>
      </c>
      <c r="AP24" s="79" t="b">
        <v>0</v>
      </c>
      <c r="AQ24" s="87" t="s">
        <v>563</v>
      </c>
      <c r="AR24" s="79" t="s">
        <v>257</v>
      </c>
      <c r="AS24" s="79">
        <v>0</v>
      </c>
      <c r="AT24" s="79">
        <v>0</v>
      </c>
      <c r="AU24" s="79"/>
      <c r="AV24" s="79"/>
      <c r="AW24" s="79"/>
      <c r="AX24" s="79"/>
      <c r="AY24" s="79"/>
      <c r="AZ24" s="79"/>
      <c r="BA24" s="79"/>
      <c r="BB24" s="79"/>
      <c r="BC24">
        <v>27000</v>
      </c>
      <c r="BD24" s="78" t="str">
        <f>REPLACE(INDEX(GroupVertices[Group],MATCH(Edges45[[#This Row],[Vertex 1]],GroupVertices[Vertex],0)),1,1,"")</f>
        <v>1</v>
      </c>
      <c r="BE24" s="78" t="str">
        <f>REPLACE(INDEX(GroupVertices[Group],MATCH(Edges45[[#This Row],[Vertex 2]],GroupVertices[Vertex],0)),1,1,"")</f>
        <v>1</v>
      </c>
      <c r="BF24" s="48">
        <v>0</v>
      </c>
      <c r="BG24" s="49">
        <v>0</v>
      </c>
      <c r="BH24" s="48">
        <v>0</v>
      </c>
      <c r="BI24" s="49">
        <v>0</v>
      </c>
      <c r="BJ24" s="48">
        <v>0</v>
      </c>
      <c r="BK24" s="49">
        <v>0</v>
      </c>
      <c r="BL24" s="48">
        <v>10</v>
      </c>
      <c r="BM24" s="49">
        <v>100</v>
      </c>
      <c r="BN24" s="48">
        <v>10</v>
      </c>
    </row>
    <row r="25" spans="1:66" ht="15">
      <c r="A25" s="65" t="s">
        <v>248</v>
      </c>
      <c r="B25" s="65" t="s">
        <v>248</v>
      </c>
      <c r="C25" s="66" t="s">
        <v>1239</v>
      </c>
      <c r="D25" s="67">
        <v>10</v>
      </c>
      <c r="E25" s="66" t="s">
        <v>136</v>
      </c>
      <c r="F25" s="69">
        <v>6</v>
      </c>
      <c r="G25" s="66"/>
      <c r="H25" s="70"/>
      <c r="I25" s="71"/>
      <c r="J25" s="71"/>
      <c r="K25" s="34" t="s">
        <v>65</v>
      </c>
      <c r="L25" s="72">
        <v>72</v>
      </c>
      <c r="M25" s="72"/>
      <c r="N25" s="73"/>
      <c r="O25" s="79" t="s">
        <v>196</v>
      </c>
      <c r="P25" s="81">
        <v>43756.76179398148</v>
      </c>
      <c r="Q25" s="79" t="s">
        <v>274</v>
      </c>
      <c r="R25" s="83" t="s">
        <v>308</v>
      </c>
      <c r="S25" s="79" t="s">
        <v>330</v>
      </c>
      <c r="T25" s="79"/>
      <c r="U25" s="83" t="s">
        <v>342</v>
      </c>
      <c r="V25" s="83" t="s">
        <v>342</v>
      </c>
      <c r="W25" s="81">
        <v>43756.76179398148</v>
      </c>
      <c r="X25" s="85">
        <v>43756</v>
      </c>
      <c r="Y25" s="87" t="s">
        <v>404</v>
      </c>
      <c r="Z25" s="83" t="s">
        <v>484</v>
      </c>
      <c r="AA25" s="79"/>
      <c r="AB25" s="79"/>
      <c r="AC25" s="87" t="s">
        <v>564</v>
      </c>
      <c r="AD25" s="79"/>
      <c r="AE25" s="79" t="b">
        <v>0</v>
      </c>
      <c r="AF25" s="79">
        <v>0</v>
      </c>
      <c r="AG25" s="87" t="s">
        <v>623</v>
      </c>
      <c r="AH25" s="79" t="b">
        <v>0</v>
      </c>
      <c r="AI25" s="79" t="s">
        <v>627</v>
      </c>
      <c r="AJ25" s="79"/>
      <c r="AK25" s="87" t="s">
        <v>623</v>
      </c>
      <c r="AL25" s="79" t="b">
        <v>0</v>
      </c>
      <c r="AM25" s="79">
        <v>1</v>
      </c>
      <c r="AN25" s="87" t="s">
        <v>623</v>
      </c>
      <c r="AO25" s="79" t="s">
        <v>637</v>
      </c>
      <c r="AP25" s="79" t="b">
        <v>0</v>
      </c>
      <c r="AQ25" s="87" t="s">
        <v>564</v>
      </c>
      <c r="AR25" s="79" t="s">
        <v>257</v>
      </c>
      <c r="AS25" s="79">
        <v>0</v>
      </c>
      <c r="AT25" s="79">
        <v>0</v>
      </c>
      <c r="AU25" s="79"/>
      <c r="AV25" s="79"/>
      <c r="AW25" s="79"/>
      <c r="AX25" s="79"/>
      <c r="AY25" s="79"/>
      <c r="AZ25" s="79"/>
      <c r="BA25" s="79"/>
      <c r="BB25" s="79"/>
      <c r="BC25">
        <v>27000</v>
      </c>
      <c r="BD25" s="78" t="str">
        <f>REPLACE(INDEX(GroupVertices[Group],MATCH(Edges45[[#This Row],[Vertex 1]],GroupVertices[Vertex],0)),1,1,"")</f>
        <v>1</v>
      </c>
      <c r="BE25" s="78" t="str">
        <f>REPLACE(INDEX(GroupVertices[Group],MATCH(Edges45[[#This Row],[Vertex 2]],GroupVertices[Vertex],0)),1,1,"")</f>
        <v>1</v>
      </c>
      <c r="BF25" s="48">
        <v>0</v>
      </c>
      <c r="BG25" s="49">
        <v>0</v>
      </c>
      <c r="BH25" s="48">
        <v>1</v>
      </c>
      <c r="BI25" s="49">
        <v>8.333333333333334</v>
      </c>
      <c r="BJ25" s="48">
        <v>0</v>
      </c>
      <c r="BK25" s="49">
        <v>0</v>
      </c>
      <c r="BL25" s="48">
        <v>11</v>
      </c>
      <c r="BM25" s="49">
        <v>91.66666666666667</v>
      </c>
      <c r="BN25" s="48">
        <v>12</v>
      </c>
    </row>
    <row r="26" spans="1:66" ht="15">
      <c r="A26" s="65" t="s">
        <v>248</v>
      </c>
      <c r="B26" s="65" t="s">
        <v>248</v>
      </c>
      <c r="C26" s="66" t="s">
        <v>1239</v>
      </c>
      <c r="D26" s="67">
        <v>10</v>
      </c>
      <c r="E26" s="66" t="s">
        <v>136</v>
      </c>
      <c r="F26" s="69">
        <v>6</v>
      </c>
      <c r="G26" s="66"/>
      <c r="H26" s="70"/>
      <c r="I26" s="71"/>
      <c r="J26" s="71"/>
      <c r="K26" s="34" t="s">
        <v>65</v>
      </c>
      <c r="L26" s="72">
        <v>73</v>
      </c>
      <c r="M26" s="72"/>
      <c r="N26" s="73"/>
      <c r="O26" s="79" t="s">
        <v>196</v>
      </c>
      <c r="P26" s="81">
        <v>43756.67309027778</v>
      </c>
      <c r="Q26" s="79" t="s">
        <v>275</v>
      </c>
      <c r="R26" s="83" t="s">
        <v>309</v>
      </c>
      <c r="S26" s="79" t="s">
        <v>330</v>
      </c>
      <c r="T26" s="79"/>
      <c r="U26" s="83" t="s">
        <v>343</v>
      </c>
      <c r="V26" s="83" t="s">
        <v>343</v>
      </c>
      <c r="W26" s="81">
        <v>43756.67309027778</v>
      </c>
      <c r="X26" s="85">
        <v>43756</v>
      </c>
      <c r="Y26" s="87" t="s">
        <v>405</v>
      </c>
      <c r="Z26" s="83" t="s">
        <v>485</v>
      </c>
      <c r="AA26" s="79"/>
      <c r="AB26" s="79"/>
      <c r="AC26" s="87" t="s">
        <v>565</v>
      </c>
      <c r="AD26" s="79"/>
      <c r="AE26" s="79" t="b">
        <v>0</v>
      </c>
      <c r="AF26" s="79">
        <v>5</v>
      </c>
      <c r="AG26" s="87" t="s">
        <v>623</v>
      </c>
      <c r="AH26" s="79" t="b">
        <v>0</v>
      </c>
      <c r="AI26" s="79" t="s">
        <v>627</v>
      </c>
      <c r="AJ26" s="79"/>
      <c r="AK26" s="87" t="s">
        <v>623</v>
      </c>
      <c r="AL26" s="79" t="b">
        <v>0</v>
      </c>
      <c r="AM26" s="79">
        <v>1</v>
      </c>
      <c r="AN26" s="87" t="s">
        <v>623</v>
      </c>
      <c r="AO26" s="79" t="s">
        <v>637</v>
      </c>
      <c r="AP26" s="79" t="b">
        <v>0</v>
      </c>
      <c r="AQ26" s="87" t="s">
        <v>565</v>
      </c>
      <c r="AR26" s="79" t="s">
        <v>257</v>
      </c>
      <c r="AS26" s="79">
        <v>0</v>
      </c>
      <c r="AT26" s="79">
        <v>0</v>
      </c>
      <c r="AU26" s="79"/>
      <c r="AV26" s="79"/>
      <c r="AW26" s="79"/>
      <c r="AX26" s="79"/>
      <c r="AY26" s="79"/>
      <c r="AZ26" s="79"/>
      <c r="BA26" s="79"/>
      <c r="BB26" s="79"/>
      <c r="BC26">
        <v>27000</v>
      </c>
      <c r="BD26" s="78" t="str">
        <f>REPLACE(INDEX(GroupVertices[Group],MATCH(Edges45[[#This Row],[Vertex 1]],GroupVertices[Vertex],0)),1,1,"")</f>
        <v>1</v>
      </c>
      <c r="BE26" s="78" t="str">
        <f>REPLACE(INDEX(GroupVertices[Group],MATCH(Edges45[[#This Row],[Vertex 2]],GroupVertices[Vertex],0)),1,1,"")</f>
        <v>1</v>
      </c>
      <c r="BF26" s="48">
        <v>0</v>
      </c>
      <c r="BG26" s="49">
        <v>0</v>
      </c>
      <c r="BH26" s="48">
        <v>1</v>
      </c>
      <c r="BI26" s="49">
        <v>8.333333333333334</v>
      </c>
      <c r="BJ26" s="48">
        <v>0</v>
      </c>
      <c r="BK26" s="49">
        <v>0</v>
      </c>
      <c r="BL26" s="48">
        <v>11</v>
      </c>
      <c r="BM26" s="49">
        <v>91.66666666666667</v>
      </c>
      <c r="BN26" s="48">
        <v>12</v>
      </c>
    </row>
    <row r="27" spans="1:66" ht="15">
      <c r="A27" s="65" t="s">
        <v>248</v>
      </c>
      <c r="B27" s="65" t="s">
        <v>248</v>
      </c>
      <c r="C27" s="66" t="s">
        <v>1239</v>
      </c>
      <c r="D27" s="67">
        <v>10</v>
      </c>
      <c r="E27" s="66" t="s">
        <v>136</v>
      </c>
      <c r="F27" s="69">
        <v>6</v>
      </c>
      <c r="G27" s="66"/>
      <c r="H27" s="70"/>
      <c r="I27" s="71"/>
      <c r="J27" s="71"/>
      <c r="K27" s="34" t="s">
        <v>65</v>
      </c>
      <c r="L27" s="72">
        <v>74</v>
      </c>
      <c r="M27" s="72"/>
      <c r="N27" s="73"/>
      <c r="O27" s="79" t="s">
        <v>196</v>
      </c>
      <c r="P27" s="81">
        <v>43755.63243055555</v>
      </c>
      <c r="Q27" s="79" t="s">
        <v>276</v>
      </c>
      <c r="R27" s="83" t="s">
        <v>310</v>
      </c>
      <c r="S27" s="79" t="s">
        <v>330</v>
      </c>
      <c r="T27" s="79"/>
      <c r="U27" s="83" t="s">
        <v>344</v>
      </c>
      <c r="V27" s="83" t="s">
        <v>344</v>
      </c>
      <c r="W27" s="81">
        <v>43755.63243055555</v>
      </c>
      <c r="X27" s="85">
        <v>43755</v>
      </c>
      <c r="Y27" s="87" t="s">
        <v>406</v>
      </c>
      <c r="Z27" s="83" t="s">
        <v>486</v>
      </c>
      <c r="AA27" s="79"/>
      <c r="AB27" s="79"/>
      <c r="AC27" s="87" t="s">
        <v>566</v>
      </c>
      <c r="AD27" s="79"/>
      <c r="AE27" s="79" t="b">
        <v>0</v>
      </c>
      <c r="AF27" s="79">
        <v>1</v>
      </c>
      <c r="AG27" s="87" t="s">
        <v>623</v>
      </c>
      <c r="AH27" s="79" t="b">
        <v>0</v>
      </c>
      <c r="AI27" s="79" t="s">
        <v>627</v>
      </c>
      <c r="AJ27" s="79"/>
      <c r="AK27" s="87" t="s">
        <v>623</v>
      </c>
      <c r="AL27" s="79" t="b">
        <v>0</v>
      </c>
      <c r="AM27" s="79">
        <v>1</v>
      </c>
      <c r="AN27" s="87" t="s">
        <v>623</v>
      </c>
      <c r="AO27" s="79" t="s">
        <v>637</v>
      </c>
      <c r="AP27" s="79" t="b">
        <v>0</v>
      </c>
      <c r="AQ27" s="87" t="s">
        <v>566</v>
      </c>
      <c r="AR27" s="79" t="s">
        <v>257</v>
      </c>
      <c r="AS27" s="79">
        <v>0</v>
      </c>
      <c r="AT27" s="79">
        <v>0</v>
      </c>
      <c r="AU27" s="79"/>
      <c r="AV27" s="79"/>
      <c r="AW27" s="79"/>
      <c r="AX27" s="79"/>
      <c r="AY27" s="79"/>
      <c r="AZ27" s="79"/>
      <c r="BA27" s="79"/>
      <c r="BB27" s="79"/>
      <c r="BC27">
        <v>27000</v>
      </c>
      <c r="BD27" s="78" t="str">
        <f>REPLACE(INDEX(GroupVertices[Group],MATCH(Edges45[[#This Row],[Vertex 1]],GroupVertices[Vertex],0)),1,1,"")</f>
        <v>1</v>
      </c>
      <c r="BE27" s="78" t="str">
        <f>REPLACE(INDEX(GroupVertices[Group],MATCH(Edges45[[#This Row],[Vertex 2]],GroupVertices[Vertex],0)),1,1,"")</f>
        <v>1</v>
      </c>
      <c r="BF27" s="48">
        <v>0</v>
      </c>
      <c r="BG27" s="49">
        <v>0</v>
      </c>
      <c r="BH27" s="48">
        <v>0</v>
      </c>
      <c r="BI27" s="49">
        <v>0</v>
      </c>
      <c r="BJ27" s="48">
        <v>0</v>
      </c>
      <c r="BK27" s="49">
        <v>0</v>
      </c>
      <c r="BL27" s="48">
        <v>10</v>
      </c>
      <c r="BM27" s="49">
        <v>100</v>
      </c>
      <c r="BN27" s="48">
        <v>10</v>
      </c>
    </row>
    <row r="28" spans="1:66" ht="15">
      <c r="A28" s="65" t="s">
        <v>248</v>
      </c>
      <c r="B28" s="65" t="s">
        <v>248</v>
      </c>
      <c r="C28" s="66" t="s">
        <v>1239</v>
      </c>
      <c r="D28" s="67">
        <v>10</v>
      </c>
      <c r="E28" s="66" t="s">
        <v>136</v>
      </c>
      <c r="F28" s="69">
        <v>6</v>
      </c>
      <c r="G28" s="66"/>
      <c r="H28" s="70"/>
      <c r="I28" s="71"/>
      <c r="J28" s="71"/>
      <c r="K28" s="34" t="s">
        <v>65</v>
      </c>
      <c r="L28" s="72">
        <v>75</v>
      </c>
      <c r="M28" s="72"/>
      <c r="N28" s="73"/>
      <c r="O28" s="79" t="s">
        <v>196</v>
      </c>
      <c r="P28" s="81">
        <v>43755.61834490741</v>
      </c>
      <c r="Q28" s="79" t="s">
        <v>277</v>
      </c>
      <c r="R28" s="83" t="s">
        <v>311</v>
      </c>
      <c r="S28" s="79" t="s">
        <v>330</v>
      </c>
      <c r="T28" s="79"/>
      <c r="U28" s="83" t="s">
        <v>345</v>
      </c>
      <c r="V28" s="83" t="s">
        <v>345</v>
      </c>
      <c r="W28" s="81">
        <v>43755.61834490741</v>
      </c>
      <c r="X28" s="85">
        <v>43755</v>
      </c>
      <c r="Y28" s="87" t="s">
        <v>407</v>
      </c>
      <c r="Z28" s="83" t="s">
        <v>487</v>
      </c>
      <c r="AA28" s="79"/>
      <c r="AB28" s="79"/>
      <c r="AC28" s="87" t="s">
        <v>567</v>
      </c>
      <c r="AD28" s="79"/>
      <c r="AE28" s="79" t="b">
        <v>0</v>
      </c>
      <c r="AF28" s="79">
        <v>1</v>
      </c>
      <c r="AG28" s="87" t="s">
        <v>623</v>
      </c>
      <c r="AH28" s="79" t="b">
        <v>0</v>
      </c>
      <c r="AI28" s="79" t="s">
        <v>627</v>
      </c>
      <c r="AJ28" s="79"/>
      <c r="AK28" s="87" t="s">
        <v>623</v>
      </c>
      <c r="AL28" s="79" t="b">
        <v>0</v>
      </c>
      <c r="AM28" s="79">
        <v>1</v>
      </c>
      <c r="AN28" s="87" t="s">
        <v>623</v>
      </c>
      <c r="AO28" s="79" t="s">
        <v>637</v>
      </c>
      <c r="AP28" s="79" t="b">
        <v>0</v>
      </c>
      <c r="AQ28" s="87" t="s">
        <v>567</v>
      </c>
      <c r="AR28" s="79" t="s">
        <v>257</v>
      </c>
      <c r="AS28" s="79">
        <v>0</v>
      </c>
      <c r="AT28" s="79">
        <v>0</v>
      </c>
      <c r="AU28" s="79"/>
      <c r="AV28" s="79"/>
      <c r="AW28" s="79"/>
      <c r="AX28" s="79"/>
      <c r="AY28" s="79"/>
      <c r="AZ28" s="79"/>
      <c r="BA28" s="79"/>
      <c r="BB28" s="79"/>
      <c r="BC28">
        <v>27000</v>
      </c>
      <c r="BD28" s="78" t="str">
        <f>REPLACE(INDEX(GroupVertices[Group],MATCH(Edges45[[#This Row],[Vertex 1]],GroupVertices[Vertex],0)),1,1,"")</f>
        <v>1</v>
      </c>
      <c r="BE28" s="78" t="str">
        <f>REPLACE(INDEX(GroupVertices[Group],MATCH(Edges45[[#This Row],[Vertex 2]],GroupVertices[Vertex],0)),1,1,"")</f>
        <v>1</v>
      </c>
      <c r="BF28" s="48">
        <v>0</v>
      </c>
      <c r="BG28" s="49">
        <v>0</v>
      </c>
      <c r="BH28" s="48">
        <v>0</v>
      </c>
      <c r="BI28" s="49">
        <v>0</v>
      </c>
      <c r="BJ28" s="48">
        <v>0</v>
      </c>
      <c r="BK28" s="49">
        <v>0</v>
      </c>
      <c r="BL28" s="48">
        <v>11</v>
      </c>
      <c r="BM28" s="49">
        <v>100</v>
      </c>
      <c r="BN28" s="48">
        <v>11</v>
      </c>
    </row>
    <row r="29" spans="1:66" ht="15">
      <c r="A29" s="65" t="s">
        <v>248</v>
      </c>
      <c r="B29" s="65" t="s">
        <v>248</v>
      </c>
      <c r="C29" s="66" t="s">
        <v>1239</v>
      </c>
      <c r="D29" s="67">
        <v>10</v>
      </c>
      <c r="E29" s="66" t="s">
        <v>136</v>
      </c>
      <c r="F29" s="69">
        <v>6</v>
      </c>
      <c r="G29" s="66"/>
      <c r="H29" s="70"/>
      <c r="I29" s="71"/>
      <c r="J29" s="71"/>
      <c r="K29" s="34" t="s">
        <v>65</v>
      </c>
      <c r="L29" s="72">
        <v>76</v>
      </c>
      <c r="M29" s="72"/>
      <c r="N29" s="73"/>
      <c r="O29" s="79" t="s">
        <v>196</v>
      </c>
      <c r="P29" s="81">
        <v>43755.592569444445</v>
      </c>
      <c r="Q29" s="79" t="s">
        <v>278</v>
      </c>
      <c r="R29" s="83" t="s">
        <v>312</v>
      </c>
      <c r="S29" s="79" t="s">
        <v>330</v>
      </c>
      <c r="T29" s="79"/>
      <c r="U29" s="83" t="s">
        <v>346</v>
      </c>
      <c r="V29" s="83" t="s">
        <v>346</v>
      </c>
      <c r="W29" s="81">
        <v>43755.592569444445</v>
      </c>
      <c r="X29" s="85">
        <v>43755</v>
      </c>
      <c r="Y29" s="87" t="s">
        <v>408</v>
      </c>
      <c r="Z29" s="83" t="s">
        <v>488</v>
      </c>
      <c r="AA29" s="79"/>
      <c r="AB29" s="79"/>
      <c r="AC29" s="87" t="s">
        <v>568</v>
      </c>
      <c r="AD29" s="79"/>
      <c r="AE29" s="79" t="b">
        <v>0</v>
      </c>
      <c r="AF29" s="79">
        <v>1</v>
      </c>
      <c r="AG29" s="87" t="s">
        <v>623</v>
      </c>
      <c r="AH29" s="79" t="b">
        <v>0</v>
      </c>
      <c r="AI29" s="79" t="s">
        <v>627</v>
      </c>
      <c r="AJ29" s="79"/>
      <c r="AK29" s="87" t="s">
        <v>623</v>
      </c>
      <c r="AL29" s="79" t="b">
        <v>0</v>
      </c>
      <c r="AM29" s="79">
        <v>1</v>
      </c>
      <c r="AN29" s="87" t="s">
        <v>623</v>
      </c>
      <c r="AO29" s="79" t="s">
        <v>637</v>
      </c>
      <c r="AP29" s="79" t="b">
        <v>0</v>
      </c>
      <c r="AQ29" s="87" t="s">
        <v>568</v>
      </c>
      <c r="AR29" s="79" t="s">
        <v>257</v>
      </c>
      <c r="AS29" s="79">
        <v>0</v>
      </c>
      <c r="AT29" s="79">
        <v>0</v>
      </c>
      <c r="AU29" s="79"/>
      <c r="AV29" s="79"/>
      <c r="AW29" s="79"/>
      <c r="AX29" s="79"/>
      <c r="AY29" s="79"/>
      <c r="AZ29" s="79"/>
      <c r="BA29" s="79"/>
      <c r="BB29" s="79"/>
      <c r="BC29">
        <v>27000</v>
      </c>
      <c r="BD29" s="78" t="str">
        <f>REPLACE(INDEX(GroupVertices[Group],MATCH(Edges45[[#This Row],[Vertex 1]],GroupVertices[Vertex],0)),1,1,"")</f>
        <v>1</v>
      </c>
      <c r="BE29" s="78" t="str">
        <f>REPLACE(INDEX(GroupVertices[Group],MATCH(Edges45[[#This Row],[Vertex 2]],GroupVertices[Vertex],0)),1,1,"")</f>
        <v>1</v>
      </c>
      <c r="BF29" s="48">
        <v>0</v>
      </c>
      <c r="BG29" s="49">
        <v>0</v>
      </c>
      <c r="BH29" s="48">
        <v>0</v>
      </c>
      <c r="BI29" s="49">
        <v>0</v>
      </c>
      <c r="BJ29" s="48">
        <v>0</v>
      </c>
      <c r="BK29" s="49">
        <v>0</v>
      </c>
      <c r="BL29" s="48">
        <v>12</v>
      </c>
      <c r="BM29" s="49">
        <v>100</v>
      </c>
      <c r="BN29" s="48">
        <v>12</v>
      </c>
    </row>
    <row r="30" spans="1:66" ht="15">
      <c r="A30" s="65" t="s">
        <v>248</v>
      </c>
      <c r="B30" s="65" t="s">
        <v>248</v>
      </c>
      <c r="C30" s="66" t="s">
        <v>1239</v>
      </c>
      <c r="D30" s="67">
        <v>10</v>
      </c>
      <c r="E30" s="66" t="s">
        <v>136</v>
      </c>
      <c r="F30" s="69">
        <v>6</v>
      </c>
      <c r="G30" s="66"/>
      <c r="H30" s="70"/>
      <c r="I30" s="71"/>
      <c r="J30" s="71"/>
      <c r="K30" s="34" t="s">
        <v>65</v>
      </c>
      <c r="L30" s="72">
        <v>77</v>
      </c>
      <c r="M30" s="72"/>
      <c r="N30" s="73"/>
      <c r="O30" s="79" t="s">
        <v>196</v>
      </c>
      <c r="P30" s="81">
        <v>43753.62671296296</v>
      </c>
      <c r="Q30" s="79" t="s">
        <v>263</v>
      </c>
      <c r="R30" s="83" t="s">
        <v>302</v>
      </c>
      <c r="S30" s="79" t="s">
        <v>330</v>
      </c>
      <c r="T30" s="79"/>
      <c r="U30" s="83" t="s">
        <v>341</v>
      </c>
      <c r="V30" s="83" t="s">
        <v>341</v>
      </c>
      <c r="W30" s="81">
        <v>43753.62671296296</v>
      </c>
      <c r="X30" s="85">
        <v>43753</v>
      </c>
      <c r="Y30" s="87" t="s">
        <v>409</v>
      </c>
      <c r="Z30" s="83" t="s">
        <v>489</v>
      </c>
      <c r="AA30" s="79"/>
      <c r="AB30" s="79"/>
      <c r="AC30" s="87" t="s">
        <v>569</v>
      </c>
      <c r="AD30" s="79"/>
      <c r="AE30" s="79" t="b">
        <v>0</v>
      </c>
      <c r="AF30" s="79">
        <v>1</v>
      </c>
      <c r="AG30" s="87" t="s">
        <v>623</v>
      </c>
      <c r="AH30" s="79" t="b">
        <v>0</v>
      </c>
      <c r="AI30" s="79" t="s">
        <v>627</v>
      </c>
      <c r="AJ30" s="79"/>
      <c r="AK30" s="87" t="s">
        <v>623</v>
      </c>
      <c r="AL30" s="79" t="b">
        <v>0</v>
      </c>
      <c r="AM30" s="79">
        <v>2</v>
      </c>
      <c r="AN30" s="87" t="s">
        <v>623</v>
      </c>
      <c r="AO30" s="79" t="s">
        <v>637</v>
      </c>
      <c r="AP30" s="79" t="b">
        <v>0</v>
      </c>
      <c r="AQ30" s="87" t="s">
        <v>569</v>
      </c>
      <c r="AR30" s="79" t="s">
        <v>257</v>
      </c>
      <c r="AS30" s="79">
        <v>0</v>
      </c>
      <c r="AT30" s="79">
        <v>0</v>
      </c>
      <c r="AU30" s="79"/>
      <c r="AV30" s="79"/>
      <c r="AW30" s="79"/>
      <c r="AX30" s="79"/>
      <c r="AY30" s="79"/>
      <c r="AZ30" s="79"/>
      <c r="BA30" s="79"/>
      <c r="BB30" s="79"/>
      <c r="BC30">
        <v>27000</v>
      </c>
      <c r="BD30" s="78" t="str">
        <f>REPLACE(INDEX(GroupVertices[Group],MATCH(Edges45[[#This Row],[Vertex 1]],GroupVertices[Vertex],0)),1,1,"")</f>
        <v>1</v>
      </c>
      <c r="BE30" s="78" t="str">
        <f>REPLACE(INDEX(GroupVertices[Group],MATCH(Edges45[[#This Row],[Vertex 2]],GroupVertices[Vertex],0)),1,1,"")</f>
        <v>1</v>
      </c>
      <c r="BF30" s="48">
        <v>0</v>
      </c>
      <c r="BG30" s="49">
        <v>0</v>
      </c>
      <c r="BH30" s="48">
        <v>0</v>
      </c>
      <c r="BI30" s="49">
        <v>0</v>
      </c>
      <c r="BJ30" s="48">
        <v>0</v>
      </c>
      <c r="BK30" s="49">
        <v>0</v>
      </c>
      <c r="BL30" s="48">
        <v>10</v>
      </c>
      <c r="BM30" s="49">
        <v>100</v>
      </c>
      <c r="BN30" s="48">
        <v>10</v>
      </c>
    </row>
    <row r="31" spans="1:66" ht="15">
      <c r="A31" s="65" t="s">
        <v>248</v>
      </c>
      <c r="B31" s="65" t="s">
        <v>248</v>
      </c>
      <c r="C31" s="66" t="s">
        <v>1239</v>
      </c>
      <c r="D31" s="67">
        <v>10</v>
      </c>
      <c r="E31" s="66" t="s">
        <v>136</v>
      </c>
      <c r="F31" s="69">
        <v>6</v>
      </c>
      <c r="G31" s="66"/>
      <c r="H31" s="70"/>
      <c r="I31" s="71"/>
      <c r="J31" s="71"/>
      <c r="K31" s="34" t="s">
        <v>65</v>
      </c>
      <c r="L31" s="72">
        <v>78</v>
      </c>
      <c r="M31" s="72"/>
      <c r="N31" s="73"/>
      <c r="O31" s="79" t="s">
        <v>196</v>
      </c>
      <c r="P31" s="81">
        <v>43747.358460648145</v>
      </c>
      <c r="Q31" s="79" t="s">
        <v>279</v>
      </c>
      <c r="R31" s="83" t="s">
        <v>313</v>
      </c>
      <c r="S31" s="79" t="s">
        <v>330</v>
      </c>
      <c r="T31" s="79"/>
      <c r="U31" s="83" t="s">
        <v>347</v>
      </c>
      <c r="V31" s="83" t="s">
        <v>347</v>
      </c>
      <c r="W31" s="81">
        <v>43747.358460648145</v>
      </c>
      <c r="X31" s="85">
        <v>43747</v>
      </c>
      <c r="Y31" s="87" t="s">
        <v>410</v>
      </c>
      <c r="Z31" s="83" t="s">
        <v>490</v>
      </c>
      <c r="AA31" s="79"/>
      <c r="AB31" s="79"/>
      <c r="AC31" s="87" t="s">
        <v>570</v>
      </c>
      <c r="AD31" s="79"/>
      <c r="AE31" s="79" t="b">
        <v>0</v>
      </c>
      <c r="AF31" s="79">
        <v>1</v>
      </c>
      <c r="AG31" s="87" t="s">
        <v>623</v>
      </c>
      <c r="AH31" s="79" t="b">
        <v>0</v>
      </c>
      <c r="AI31" s="79" t="s">
        <v>627</v>
      </c>
      <c r="AJ31" s="79"/>
      <c r="AK31" s="87" t="s">
        <v>623</v>
      </c>
      <c r="AL31" s="79" t="b">
        <v>0</v>
      </c>
      <c r="AM31" s="79">
        <v>1</v>
      </c>
      <c r="AN31" s="87" t="s">
        <v>623</v>
      </c>
      <c r="AO31" s="79" t="s">
        <v>637</v>
      </c>
      <c r="AP31" s="79" t="b">
        <v>0</v>
      </c>
      <c r="AQ31" s="87" t="s">
        <v>570</v>
      </c>
      <c r="AR31" s="79" t="s">
        <v>257</v>
      </c>
      <c r="AS31" s="79">
        <v>0</v>
      </c>
      <c r="AT31" s="79">
        <v>0</v>
      </c>
      <c r="AU31" s="79"/>
      <c r="AV31" s="79"/>
      <c r="AW31" s="79"/>
      <c r="AX31" s="79"/>
      <c r="AY31" s="79"/>
      <c r="AZ31" s="79"/>
      <c r="BA31" s="79"/>
      <c r="BB31" s="79"/>
      <c r="BC31">
        <v>27000</v>
      </c>
      <c r="BD31" s="78" t="str">
        <f>REPLACE(INDEX(GroupVertices[Group],MATCH(Edges45[[#This Row],[Vertex 1]],GroupVertices[Vertex],0)),1,1,"")</f>
        <v>1</v>
      </c>
      <c r="BE31" s="78" t="str">
        <f>REPLACE(INDEX(GroupVertices[Group],MATCH(Edges45[[#This Row],[Vertex 2]],GroupVertices[Vertex],0)),1,1,"")</f>
        <v>1</v>
      </c>
      <c r="BF31" s="48">
        <v>0</v>
      </c>
      <c r="BG31" s="49">
        <v>0</v>
      </c>
      <c r="BH31" s="48">
        <v>1</v>
      </c>
      <c r="BI31" s="49">
        <v>9.090909090909092</v>
      </c>
      <c r="BJ31" s="48">
        <v>0</v>
      </c>
      <c r="BK31" s="49">
        <v>0</v>
      </c>
      <c r="BL31" s="48">
        <v>10</v>
      </c>
      <c r="BM31" s="49">
        <v>90.9090909090909</v>
      </c>
      <c r="BN31" s="48">
        <v>11</v>
      </c>
    </row>
    <row r="32" spans="1:66" ht="15">
      <c r="A32" s="65" t="s">
        <v>248</v>
      </c>
      <c r="B32" s="65" t="s">
        <v>248</v>
      </c>
      <c r="C32" s="66" t="s">
        <v>1239</v>
      </c>
      <c r="D32" s="67">
        <v>10</v>
      </c>
      <c r="E32" s="66" t="s">
        <v>136</v>
      </c>
      <c r="F32" s="69">
        <v>6</v>
      </c>
      <c r="G32" s="66"/>
      <c r="H32" s="70"/>
      <c r="I32" s="71"/>
      <c r="J32" s="71"/>
      <c r="K32" s="34" t="s">
        <v>65</v>
      </c>
      <c r="L32" s="72">
        <v>79</v>
      </c>
      <c r="M32" s="72"/>
      <c r="N32" s="73"/>
      <c r="O32" s="79" t="s">
        <v>196</v>
      </c>
      <c r="P32" s="81">
        <v>43746.49533564815</v>
      </c>
      <c r="Q32" s="79" t="s">
        <v>280</v>
      </c>
      <c r="R32" s="83" t="s">
        <v>314</v>
      </c>
      <c r="S32" s="79" t="s">
        <v>330</v>
      </c>
      <c r="T32" s="79"/>
      <c r="U32" s="83" t="s">
        <v>348</v>
      </c>
      <c r="V32" s="83" t="s">
        <v>348</v>
      </c>
      <c r="W32" s="81">
        <v>43746.49533564815</v>
      </c>
      <c r="X32" s="85">
        <v>43746</v>
      </c>
      <c r="Y32" s="87" t="s">
        <v>411</v>
      </c>
      <c r="Z32" s="83" t="s">
        <v>491</v>
      </c>
      <c r="AA32" s="79"/>
      <c r="AB32" s="79"/>
      <c r="AC32" s="87" t="s">
        <v>571</v>
      </c>
      <c r="AD32" s="79"/>
      <c r="AE32" s="79" t="b">
        <v>0</v>
      </c>
      <c r="AF32" s="79">
        <v>1</v>
      </c>
      <c r="AG32" s="87" t="s">
        <v>623</v>
      </c>
      <c r="AH32" s="79" t="b">
        <v>0</v>
      </c>
      <c r="AI32" s="79" t="s">
        <v>627</v>
      </c>
      <c r="AJ32" s="79"/>
      <c r="AK32" s="87" t="s">
        <v>623</v>
      </c>
      <c r="AL32" s="79" t="b">
        <v>0</v>
      </c>
      <c r="AM32" s="79">
        <v>1</v>
      </c>
      <c r="AN32" s="87" t="s">
        <v>623</v>
      </c>
      <c r="AO32" s="79" t="s">
        <v>637</v>
      </c>
      <c r="AP32" s="79" t="b">
        <v>0</v>
      </c>
      <c r="AQ32" s="87" t="s">
        <v>571</v>
      </c>
      <c r="AR32" s="79" t="s">
        <v>257</v>
      </c>
      <c r="AS32" s="79">
        <v>0</v>
      </c>
      <c r="AT32" s="79">
        <v>0</v>
      </c>
      <c r="AU32" s="79"/>
      <c r="AV32" s="79"/>
      <c r="AW32" s="79"/>
      <c r="AX32" s="79"/>
      <c r="AY32" s="79"/>
      <c r="AZ32" s="79"/>
      <c r="BA32" s="79"/>
      <c r="BB32" s="79"/>
      <c r="BC32">
        <v>27000</v>
      </c>
      <c r="BD32" s="78" t="str">
        <f>REPLACE(INDEX(GroupVertices[Group],MATCH(Edges45[[#This Row],[Vertex 1]],GroupVertices[Vertex],0)),1,1,"")</f>
        <v>1</v>
      </c>
      <c r="BE32" s="78" t="str">
        <f>REPLACE(INDEX(GroupVertices[Group],MATCH(Edges45[[#This Row],[Vertex 2]],GroupVertices[Vertex],0)),1,1,"")</f>
        <v>1</v>
      </c>
      <c r="BF32" s="48">
        <v>0</v>
      </c>
      <c r="BG32" s="49">
        <v>0</v>
      </c>
      <c r="BH32" s="48">
        <v>0</v>
      </c>
      <c r="BI32" s="49">
        <v>0</v>
      </c>
      <c r="BJ32" s="48">
        <v>0</v>
      </c>
      <c r="BK32" s="49">
        <v>0</v>
      </c>
      <c r="BL32" s="48">
        <v>11</v>
      </c>
      <c r="BM32" s="49">
        <v>100</v>
      </c>
      <c r="BN32" s="48">
        <v>11</v>
      </c>
    </row>
    <row r="33" spans="1:66" ht="15">
      <c r="A33" s="65" t="s">
        <v>248</v>
      </c>
      <c r="B33" s="65" t="s">
        <v>248</v>
      </c>
      <c r="C33" s="66" t="s">
        <v>1239</v>
      </c>
      <c r="D33" s="67">
        <v>10</v>
      </c>
      <c r="E33" s="66" t="s">
        <v>136</v>
      </c>
      <c r="F33" s="69">
        <v>6</v>
      </c>
      <c r="G33" s="66"/>
      <c r="H33" s="70"/>
      <c r="I33" s="71"/>
      <c r="J33" s="71"/>
      <c r="K33" s="34" t="s">
        <v>65</v>
      </c>
      <c r="L33" s="72">
        <v>80</v>
      </c>
      <c r="M33" s="72"/>
      <c r="N33" s="73"/>
      <c r="O33" s="79" t="s">
        <v>196</v>
      </c>
      <c r="P33" s="81">
        <v>43747.34712962963</v>
      </c>
      <c r="Q33" s="79" t="s">
        <v>281</v>
      </c>
      <c r="R33" s="83" t="s">
        <v>315</v>
      </c>
      <c r="S33" s="79" t="s">
        <v>330</v>
      </c>
      <c r="T33" s="79"/>
      <c r="U33" s="83" t="s">
        <v>349</v>
      </c>
      <c r="V33" s="83" t="s">
        <v>349</v>
      </c>
      <c r="W33" s="81">
        <v>43747.34712962963</v>
      </c>
      <c r="X33" s="85">
        <v>43747</v>
      </c>
      <c r="Y33" s="87" t="s">
        <v>412</v>
      </c>
      <c r="Z33" s="83" t="s">
        <v>492</v>
      </c>
      <c r="AA33" s="79"/>
      <c r="AB33" s="79"/>
      <c r="AC33" s="87" t="s">
        <v>572</v>
      </c>
      <c r="AD33" s="79"/>
      <c r="AE33" s="79" t="b">
        <v>0</v>
      </c>
      <c r="AF33" s="79">
        <v>1</v>
      </c>
      <c r="AG33" s="87" t="s">
        <v>623</v>
      </c>
      <c r="AH33" s="79" t="b">
        <v>0</v>
      </c>
      <c r="AI33" s="79" t="s">
        <v>627</v>
      </c>
      <c r="AJ33" s="79"/>
      <c r="AK33" s="87" t="s">
        <v>623</v>
      </c>
      <c r="AL33" s="79" t="b">
        <v>0</v>
      </c>
      <c r="AM33" s="79">
        <v>1</v>
      </c>
      <c r="AN33" s="87" t="s">
        <v>623</v>
      </c>
      <c r="AO33" s="79" t="s">
        <v>637</v>
      </c>
      <c r="AP33" s="79" t="b">
        <v>0</v>
      </c>
      <c r="AQ33" s="87" t="s">
        <v>572</v>
      </c>
      <c r="AR33" s="79" t="s">
        <v>257</v>
      </c>
      <c r="AS33" s="79">
        <v>0</v>
      </c>
      <c r="AT33" s="79">
        <v>0</v>
      </c>
      <c r="AU33" s="79"/>
      <c r="AV33" s="79"/>
      <c r="AW33" s="79"/>
      <c r="AX33" s="79"/>
      <c r="AY33" s="79"/>
      <c r="AZ33" s="79"/>
      <c r="BA33" s="79"/>
      <c r="BB33" s="79"/>
      <c r="BC33">
        <v>27000</v>
      </c>
      <c r="BD33" s="78" t="str">
        <f>REPLACE(INDEX(GroupVertices[Group],MATCH(Edges45[[#This Row],[Vertex 1]],GroupVertices[Vertex],0)),1,1,"")</f>
        <v>1</v>
      </c>
      <c r="BE33" s="78" t="str">
        <f>REPLACE(INDEX(GroupVertices[Group],MATCH(Edges45[[#This Row],[Vertex 2]],GroupVertices[Vertex],0)),1,1,"")</f>
        <v>1</v>
      </c>
      <c r="BF33" s="48">
        <v>0</v>
      </c>
      <c r="BG33" s="49">
        <v>0</v>
      </c>
      <c r="BH33" s="48">
        <v>1</v>
      </c>
      <c r="BI33" s="49">
        <v>12.5</v>
      </c>
      <c r="BJ33" s="48">
        <v>0</v>
      </c>
      <c r="BK33" s="49">
        <v>0</v>
      </c>
      <c r="BL33" s="48">
        <v>7</v>
      </c>
      <c r="BM33" s="49">
        <v>87.5</v>
      </c>
      <c r="BN33" s="48">
        <v>8</v>
      </c>
    </row>
    <row r="34" spans="1:66" ht="15">
      <c r="A34" s="65" t="s">
        <v>248</v>
      </c>
      <c r="B34" s="65" t="s">
        <v>248</v>
      </c>
      <c r="C34" s="66" t="s">
        <v>1239</v>
      </c>
      <c r="D34" s="67">
        <v>10</v>
      </c>
      <c r="E34" s="66" t="s">
        <v>136</v>
      </c>
      <c r="F34" s="69">
        <v>6</v>
      </c>
      <c r="G34" s="66"/>
      <c r="H34" s="70"/>
      <c r="I34" s="71"/>
      <c r="J34" s="71"/>
      <c r="K34" s="34" t="s">
        <v>65</v>
      </c>
      <c r="L34" s="72">
        <v>81</v>
      </c>
      <c r="M34" s="72"/>
      <c r="N34" s="73"/>
      <c r="O34" s="79" t="s">
        <v>196</v>
      </c>
      <c r="P34" s="81">
        <v>43745.805868055555</v>
      </c>
      <c r="Q34" s="79" t="s">
        <v>282</v>
      </c>
      <c r="R34" s="83" t="s">
        <v>316</v>
      </c>
      <c r="S34" s="79" t="s">
        <v>330</v>
      </c>
      <c r="T34" s="79"/>
      <c r="U34" s="83" t="s">
        <v>350</v>
      </c>
      <c r="V34" s="83" t="s">
        <v>350</v>
      </c>
      <c r="W34" s="81">
        <v>43745.805868055555</v>
      </c>
      <c r="X34" s="85">
        <v>43745</v>
      </c>
      <c r="Y34" s="87" t="s">
        <v>413</v>
      </c>
      <c r="Z34" s="83" t="s">
        <v>493</v>
      </c>
      <c r="AA34" s="79"/>
      <c r="AB34" s="79"/>
      <c r="AC34" s="87" t="s">
        <v>573</v>
      </c>
      <c r="AD34" s="79"/>
      <c r="AE34" s="79" t="b">
        <v>0</v>
      </c>
      <c r="AF34" s="79">
        <v>1</v>
      </c>
      <c r="AG34" s="87" t="s">
        <v>623</v>
      </c>
      <c r="AH34" s="79" t="b">
        <v>0</v>
      </c>
      <c r="AI34" s="79" t="s">
        <v>627</v>
      </c>
      <c r="AJ34" s="79"/>
      <c r="AK34" s="87" t="s">
        <v>623</v>
      </c>
      <c r="AL34" s="79" t="b">
        <v>0</v>
      </c>
      <c r="AM34" s="79">
        <v>1</v>
      </c>
      <c r="AN34" s="87" t="s">
        <v>623</v>
      </c>
      <c r="AO34" s="79" t="s">
        <v>637</v>
      </c>
      <c r="AP34" s="79" t="b">
        <v>0</v>
      </c>
      <c r="AQ34" s="87" t="s">
        <v>573</v>
      </c>
      <c r="AR34" s="79" t="s">
        <v>257</v>
      </c>
      <c r="AS34" s="79">
        <v>0</v>
      </c>
      <c r="AT34" s="79">
        <v>0</v>
      </c>
      <c r="AU34" s="79"/>
      <c r="AV34" s="79"/>
      <c r="AW34" s="79"/>
      <c r="AX34" s="79"/>
      <c r="AY34" s="79"/>
      <c r="AZ34" s="79"/>
      <c r="BA34" s="79"/>
      <c r="BB34" s="79"/>
      <c r="BC34">
        <v>27000</v>
      </c>
      <c r="BD34" s="78" t="str">
        <f>REPLACE(INDEX(GroupVertices[Group],MATCH(Edges45[[#This Row],[Vertex 1]],GroupVertices[Vertex],0)),1,1,"")</f>
        <v>1</v>
      </c>
      <c r="BE34" s="78" t="str">
        <f>REPLACE(INDEX(GroupVertices[Group],MATCH(Edges45[[#This Row],[Vertex 2]],GroupVertices[Vertex],0)),1,1,"")</f>
        <v>1</v>
      </c>
      <c r="BF34" s="48">
        <v>0</v>
      </c>
      <c r="BG34" s="49">
        <v>0</v>
      </c>
      <c r="BH34" s="48">
        <v>0</v>
      </c>
      <c r="BI34" s="49">
        <v>0</v>
      </c>
      <c r="BJ34" s="48">
        <v>0</v>
      </c>
      <c r="BK34" s="49">
        <v>0</v>
      </c>
      <c r="BL34" s="48">
        <v>15</v>
      </c>
      <c r="BM34" s="49">
        <v>100</v>
      </c>
      <c r="BN34" s="48">
        <v>15</v>
      </c>
    </row>
    <row r="35" spans="1:66" ht="15">
      <c r="A35" s="65" t="s">
        <v>248</v>
      </c>
      <c r="B35" s="65" t="s">
        <v>248</v>
      </c>
      <c r="C35" s="66" t="s">
        <v>1239</v>
      </c>
      <c r="D35" s="67">
        <v>10</v>
      </c>
      <c r="E35" s="66" t="s">
        <v>136</v>
      </c>
      <c r="F35" s="69">
        <v>6</v>
      </c>
      <c r="G35" s="66"/>
      <c r="H35" s="70"/>
      <c r="I35" s="71"/>
      <c r="J35" s="71"/>
      <c r="K35" s="34" t="s">
        <v>65</v>
      </c>
      <c r="L35" s="72">
        <v>82</v>
      </c>
      <c r="M35" s="72"/>
      <c r="N35" s="73"/>
      <c r="O35" s="79" t="s">
        <v>196</v>
      </c>
      <c r="P35" s="81">
        <v>43745.372199074074</v>
      </c>
      <c r="Q35" s="79" t="s">
        <v>283</v>
      </c>
      <c r="R35" s="83" t="s">
        <v>317</v>
      </c>
      <c r="S35" s="79" t="s">
        <v>330</v>
      </c>
      <c r="T35" s="79"/>
      <c r="U35" s="83" t="s">
        <v>351</v>
      </c>
      <c r="V35" s="83" t="s">
        <v>351</v>
      </c>
      <c r="W35" s="81">
        <v>43745.372199074074</v>
      </c>
      <c r="X35" s="85">
        <v>43745</v>
      </c>
      <c r="Y35" s="87" t="s">
        <v>414</v>
      </c>
      <c r="Z35" s="83" t="s">
        <v>494</v>
      </c>
      <c r="AA35" s="79"/>
      <c r="AB35" s="79"/>
      <c r="AC35" s="87" t="s">
        <v>574</v>
      </c>
      <c r="AD35" s="79"/>
      <c r="AE35" s="79" t="b">
        <v>0</v>
      </c>
      <c r="AF35" s="79">
        <v>2</v>
      </c>
      <c r="AG35" s="87" t="s">
        <v>623</v>
      </c>
      <c r="AH35" s="79" t="b">
        <v>0</v>
      </c>
      <c r="AI35" s="79" t="s">
        <v>627</v>
      </c>
      <c r="AJ35" s="79"/>
      <c r="AK35" s="87" t="s">
        <v>623</v>
      </c>
      <c r="AL35" s="79" t="b">
        <v>0</v>
      </c>
      <c r="AM35" s="79">
        <v>1</v>
      </c>
      <c r="AN35" s="87" t="s">
        <v>623</v>
      </c>
      <c r="AO35" s="79" t="s">
        <v>637</v>
      </c>
      <c r="AP35" s="79" t="b">
        <v>0</v>
      </c>
      <c r="AQ35" s="87" t="s">
        <v>574</v>
      </c>
      <c r="AR35" s="79" t="s">
        <v>257</v>
      </c>
      <c r="AS35" s="79">
        <v>0</v>
      </c>
      <c r="AT35" s="79">
        <v>0</v>
      </c>
      <c r="AU35" s="79"/>
      <c r="AV35" s="79"/>
      <c r="AW35" s="79"/>
      <c r="AX35" s="79"/>
      <c r="AY35" s="79"/>
      <c r="AZ35" s="79"/>
      <c r="BA35" s="79"/>
      <c r="BB35" s="79"/>
      <c r="BC35">
        <v>27000</v>
      </c>
      <c r="BD35" s="78" t="str">
        <f>REPLACE(INDEX(GroupVertices[Group],MATCH(Edges45[[#This Row],[Vertex 1]],GroupVertices[Vertex],0)),1,1,"")</f>
        <v>1</v>
      </c>
      <c r="BE35" s="78" t="str">
        <f>REPLACE(INDEX(GroupVertices[Group],MATCH(Edges45[[#This Row],[Vertex 2]],GroupVertices[Vertex],0)),1,1,"")</f>
        <v>1</v>
      </c>
      <c r="BF35" s="48">
        <v>0</v>
      </c>
      <c r="BG35" s="49">
        <v>0</v>
      </c>
      <c r="BH35" s="48">
        <v>0</v>
      </c>
      <c r="BI35" s="49">
        <v>0</v>
      </c>
      <c r="BJ35" s="48">
        <v>0</v>
      </c>
      <c r="BK35" s="49">
        <v>0</v>
      </c>
      <c r="BL35" s="48">
        <v>11</v>
      </c>
      <c r="BM35" s="49">
        <v>100</v>
      </c>
      <c r="BN35" s="48">
        <v>11</v>
      </c>
    </row>
    <row r="36" spans="1:66" ht="15">
      <c r="A36" s="65" t="s">
        <v>248</v>
      </c>
      <c r="B36" s="65" t="s">
        <v>248</v>
      </c>
      <c r="C36" s="66" t="s">
        <v>1239</v>
      </c>
      <c r="D36" s="67">
        <v>10</v>
      </c>
      <c r="E36" s="66" t="s">
        <v>136</v>
      </c>
      <c r="F36" s="69">
        <v>6</v>
      </c>
      <c r="G36" s="66"/>
      <c r="H36" s="70"/>
      <c r="I36" s="71"/>
      <c r="J36" s="71"/>
      <c r="K36" s="34" t="s">
        <v>65</v>
      </c>
      <c r="L36" s="72">
        <v>83</v>
      </c>
      <c r="M36" s="72"/>
      <c r="N36" s="73"/>
      <c r="O36" s="79" t="s">
        <v>196</v>
      </c>
      <c r="P36" s="81">
        <v>43744.62734953704</v>
      </c>
      <c r="Q36" s="79" t="s">
        <v>284</v>
      </c>
      <c r="R36" s="83" t="s">
        <v>315</v>
      </c>
      <c r="S36" s="79" t="s">
        <v>330</v>
      </c>
      <c r="T36" s="79"/>
      <c r="U36" s="83" t="s">
        <v>352</v>
      </c>
      <c r="V36" s="83" t="s">
        <v>352</v>
      </c>
      <c r="W36" s="81">
        <v>43744.62734953704</v>
      </c>
      <c r="X36" s="85">
        <v>43744</v>
      </c>
      <c r="Y36" s="87" t="s">
        <v>415</v>
      </c>
      <c r="Z36" s="83" t="s">
        <v>495</v>
      </c>
      <c r="AA36" s="79"/>
      <c r="AB36" s="79"/>
      <c r="AC36" s="87" t="s">
        <v>575</v>
      </c>
      <c r="AD36" s="79"/>
      <c r="AE36" s="79" t="b">
        <v>0</v>
      </c>
      <c r="AF36" s="79">
        <v>1</v>
      </c>
      <c r="AG36" s="87" t="s">
        <v>623</v>
      </c>
      <c r="AH36" s="79" t="b">
        <v>0</v>
      </c>
      <c r="AI36" s="79" t="s">
        <v>627</v>
      </c>
      <c r="AJ36" s="79"/>
      <c r="AK36" s="87" t="s">
        <v>623</v>
      </c>
      <c r="AL36" s="79" t="b">
        <v>0</v>
      </c>
      <c r="AM36" s="79">
        <v>0</v>
      </c>
      <c r="AN36" s="87" t="s">
        <v>623</v>
      </c>
      <c r="AO36" s="79" t="s">
        <v>637</v>
      </c>
      <c r="AP36" s="79" t="b">
        <v>0</v>
      </c>
      <c r="AQ36" s="87" t="s">
        <v>575</v>
      </c>
      <c r="AR36" s="79" t="s">
        <v>257</v>
      </c>
      <c r="AS36" s="79">
        <v>0</v>
      </c>
      <c r="AT36" s="79">
        <v>0</v>
      </c>
      <c r="AU36" s="79"/>
      <c r="AV36" s="79"/>
      <c r="AW36" s="79"/>
      <c r="AX36" s="79"/>
      <c r="AY36" s="79"/>
      <c r="AZ36" s="79"/>
      <c r="BA36" s="79"/>
      <c r="BB36" s="79"/>
      <c r="BC36">
        <v>27000</v>
      </c>
      <c r="BD36" s="78" t="str">
        <f>REPLACE(INDEX(GroupVertices[Group],MATCH(Edges45[[#This Row],[Vertex 1]],GroupVertices[Vertex],0)),1,1,"")</f>
        <v>1</v>
      </c>
      <c r="BE36" s="78" t="str">
        <f>REPLACE(INDEX(GroupVertices[Group],MATCH(Edges45[[#This Row],[Vertex 2]],GroupVertices[Vertex],0)),1,1,"")</f>
        <v>1</v>
      </c>
      <c r="BF36" s="48">
        <v>0</v>
      </c>
      <c r="BG36" s="49">
        <v>0</v>
      </c>
      <c r="BH36" s="48">
        <v>1</v>
      </c>
      <c r="BI36" s="49">
        <v>12.5</v>
      </c>
      <c r="BJ36" s="48">
        <v>0</v>
      </c>
      <c r="BK36" s="49">
        <v>0</v>
      </c>
      <c r="BL36" s="48">
        <v>7</v>
      </c>
      <c r="BM36" s="49">
        <v>87.5</v>
      </c>
      <c r="BN36" s="48">
        <v>8</v>
      </c>
    </row>
    <row r="37" spans="1:66" ht="15">
      <c r="A37" s="65" t="s">
        <v>248</v>
      </c>
      <c r="B37" s="65" t="s">
        <v>248</v>
      </c>
      <c r="C37" s="66" t="s">
        <v>1239</v>
      </c>
      <c r="D37" s="67">
        <v>10</v>
      </c>
      <c r="E37" s="66" t="s">
        <v>136</v>
      </c>
      <c r="F37" s="69">
        <v>6</v>
      </c>
      <c r="G37" s="66"/>
      <c r="H37" s="70"/>
      <c r="I37" s="71"/>
      <c r="J37" s="71"/>
      <c r="K37" s="34" t="s">
        <v>65</v>
      </c>
      <c r="L37" s="72">
        <v>84</v>
      </c>
      <c r="M37" s="72"/>
      <c r="N37" s="73"/>
      <c r="O37" s="79" t="s">
        <v>196</v>
      </c>
      <c r="P37" s="81">
        <v>43744.625763888886</v>
      </c>
      <c r="Q37" s="79" t="s">
        <v>285</v>
      </c>
      <c r="R37" s="83" t="s">
        <v>313</v>
      </c>
      <c r="S37" s="79" t="s">
        <v>330</v>
      </c>
      <c r="T37" s="79"/>
      <c r="U37" s="83" t="s">
        <v>353</v>
      </c>
      <c r="V37" s="83" t="s">
        <v>353</v>
      </c>
      <c r="W37" s="81">
        <v>43744.625763888886</v>
      </c>
      <c r="X37" s="85">
        <v>43744</v>
      </c>
      <c r="Y37" s="87" t="s">
        <v>416</v>
      </c>
      <c r="Z37" s="83" t="s">
        <v>496</v>
      </c>
      <c r="AA37" s="79"/>
      <c r="AB37" s="79"/>
      <c r="AC37" s="87" t="s">
        <v>576</v>
      </c>
      <c r="AD37" s="79"/>
      <c r="AE37" s="79" t="b">
        <v>0</v>
      </c>
      <c r="AF37" s="79">
        <v>1</v>
      </c>
      <c r="AG37" s="87" t="s">
        <v>623</v>
      </c>
      <c r="AH37" s="79" t="b">
        <v>0</v>
      </c>
      <c r="AI37" s="79" t="s">
        <v>627</v>
      </c>
      <c r="AJ37" s="79"/>
      <c r="AK37" s="87" t="s">
        <v>623</v>
      </c>
      <c r="AL37" s="79" t="b">
        <v>0</v>
      </c>
      <c r="AM37" s="79">
        <v>0</v>
      </c>
      <c r="AN37" s="87" t="s">
        <v>623</v>
      </c>
      <c r="AO37" s="79" t="s">
        <v>637</v>
      </c>
      <c r="AP37" s="79" t="b">
        <v>0</v>
      </c>
      <c r="AQ37" s="87" t="s">
        <v>576</v>
      </c>
      <c r="AR37" s="79" t="s">
        <v>257</v>
      </c>
      <c r="AS37" s="79">
        <v>0</v>
      </c>
      <c r="AT37" s="79">
        <v>0</v>
      </c>
      <c r="AU37" s="79"/>
      <c r="AV37" s="79"/>
      <c r="AW37" s="79"/>
      <c r="AX37" s="79"/>
      <c r="AY37" s="79"/>
      <c r="AZ37" s="79"/>
      <c r="BA37" s="79"/>
      <c r="BB37" s="79"/>
      <c r="BC37">
        <v>27000</v>
      </c>
      <c r="BD37" s="78" t="str">
        <f>REPLACE(INDEX(GroupVertices[Group],MATCH(Edges45[[#This Row],[Vertex 1]],GroupVertices[Vertex],0)),1,1,"")</f>
        <v>1</v>
      </c>
      <c r="BE37" s="78" t="str">
        <f>REPLACE(INDEX(GroupVertices[Group],MATCH(Edges45[[#This Row],[Vertex 2]],GroupVertices[Vertex],0)),1,1,"")</f>
        <v>1</v>
      </c>
      <c r="BF37" s="48">
        <v>0</v>
      </c>
      <c r="BG37" s="49">
        <v>0</v>
      </c>
      <c r="BH37" s="48">
        <v>1</v>
      </c>
      <c r="BI37" s="49">
        <v>9.090909090909092</v>
      </c>
      <c r="BJ37" s="48">
        <v>0</v>
      </c>
      <c r="BK37" s="49">
        <v>0</v>
      </c>
      <c r="BL37" s="48">
        <v>10</v>
      </c>
      <c r="BM37" s="49">
        <v>90.9090909090909</v>
      </c>
      <c r="BN37" s="48">
        <v>11</v>
      </c>
    </row>
    <row r="38" spans="1:66" ht="15">
      <c r="A38" s="65" t="s">
        <v>248</v>
      </c>
      <c r="B38" s="65" t="s">
        <v>248</v>
      </c>
      <c r="C38" s="66" t="s">
        <v>1239</v>
      </c>
      <c r="D38" s="67">
        <v>10</v>
      </c>
      <c r="E38" s="66" t="s">
        <v>136</v>
      </c>
      <c r="F38" s="69">
        <v>6</v>
      </c>
      <c r="G38" s="66"/>
      <c r="H38" s="70"/>
      <c r="I38" s="71"/>
      <c r="J38" s="71"/>
      <c r="K38" s="34" t="s">
        <v>65</v>
      </c>
      <c r="L38" s="72">
        <v>85</v>
      </c>
      <c r="M38" s="72"/>
      <c r="N38" s="73"/>
      <c r="O38" s="79" t="s">
        <v>196</v>
      </c>
      <c r="P38" s="81">
        <v>43743.62883101852</v>
      </c>
      <c r="Q38" s="79" t="s">
        <v>286</v>
      </c>
      <c r="R38" s="83" t="s">
        <v>314</v>
      </c>
      <c r="S38" s="79" t="s">
        <v>330</v>
      </c>
      <c r="T38" s="79"/>
      <c r="U38" s="83" t="s">
        <v>354</v>
      </c>
      <c r="V38" s="83" t="s">
        <v>354</v>
      </c>
      <c r="W38" s="81">
        <v>43743.62883101852</v>
      </c>
      <c r="X38" s="85">
        <v>43743</v>
      </c>
      <c r="Y38" s="87" t="s">
        <v>417</v>
      </c>
      <c r="Z38" s="83" t="s">
        <v>497</v>
      </c>
      <c r="AA38" s="79"/>
      <c r="AB38" s="79"/>
      <c r="AC38" s="87" t="s">
        <v>577</v>
      </c>
      <c r="AD38" s="79"/>
      <c r="AE38" s="79" t="b">
        <v>0</v>
      </c>
      <c r="AF38" s="79">
        <v>2</v>
      </c>
      <c r="AG38" s="87" t="s">
        <v>623</v>
      </c>
      <c r="AH38" s="79" t="b">
        <v>0</v>
      </c>
      <c r="AI38" s="79" t="s">
        <v>627</v>
      </c>
      <c r="AJ38" s="79"/>
      <c r="AK38" s="87" t="s">
        <v>623</v>
      </c>
      <c r="AL38" s="79" t="b">
        <v>0</v>
      </c>
      <c r="AM38" s="79">
        <v>0</v>
      </c>
      <c r="AN38" s="87" t="s">
        <v>623</v>
      </c>
      <c r="AO38" s="79" t="s">
        <v>637</v>
      </c>
      <c r="AP38" s="79" t="b">
        <v>0</v>
      </c>
      <c r="AQ38" s="87" t="s">
        <v>577</v>
      </c>
      <c r="AR38" s="79" t="s">
        <v>257</v>
      </c>
      <c r="AS38" s="79">
        <v>0</v>
      </c>
      <c r="AT38" s="79">
        <v>0</v>
      </c>
      <c r="AU38" s="79"/>
      <c r="AV38" s="79"/>
      <c r="AW38" s="79"/>
      <c r="AX38" s="79"/>
      <c r="AY38" s="79"/>
      <c r="AZ38" s="79"/>
      <c r="BA38" s="79"/>
      <c r="BB38" s="79"/>
      <c r="BC38">
        <v>27000</v>
      </c>
      <c r="BD38" s="78" t="str">
        <f>REPLACE(INDEX(GroupVertices[Group],MATCH(Edges45[[#This Row],[Vertex 1]],GroupVertices[Vertex],0)),1,1,"")</f>
        <v>1</v>
      </c>
      <c r="BE38" s="78" t="str">
        <f>REPLACE(INDEX(GroupVertices[Group],MATCH(Edges45[[#This Row],[Vertex 2]],GroupVertices[Vertex],0)),1,1,"")</f>
        <v>1</v>
      </c>
      <c r="BF38" s="48">
        <v>0</v>
      </c>
      <c r="BG38" s="49">
        <v>0</v>
      </c>
      <c r="BH38" s="48">
        <v>0</v>
      </c>
      <c r="BI38" s="49">
        <v>0</v>
      </c>
      <c r="BJ38" s="48">
        <v>0</v>
      </c>
      <c r="BK38" s="49">
        <v>0</v>
      </c>
      <c r="BL38" s="48">
        <v>11</v>
      </c>
      <c r="BM38" s="49">
        <v>100</v>
      </c>
      <c r="BN38" s="48">
        <v>11</v>
      </c>
    </row>
    <row r="39" spans="1:66" ht="15">
      <c r="A39" s="65" t="s">
        <v>248</v>
      </c>
      <c r="B39" s="65" t="s">
        <v>248</v>
      </c>
      <c r="C39" s="66" t="s">
        <v>1239</v>
      </c>
      <c r="D39" s="67">
        <v>10</v>
      </c>
      <c r="E39" s="66" t="s">
        <v>136</v>
      </c>
      <c r="F39" s="69">
        <v>6</v>
      </c>
      <c r="G39" s="66"/>
      <c r="H39" s="70"/>
      <c r="I39" s="71"/>
      <c r="J39" s="71"/>
      <c r="K39" s="34" t="s">
        <v>65</v>
      </c>
      <c r="L39" s="72">
        <v>86</v>
      </c>
      <c r="M39" s="72"/>
      <c r="N39" s="73"/>
      <c r="O39" s="79" t="s">
        <v>196</v>
      </c>
      <c r="P39" s="81">
        <v>43742.62988425926</v>
      </c>
      <c r="Q39" s="79" t="s">
        <v>287</v>
      </c>
      <c r="R39" s="83" t="s">
        <v>317</v>
      </c>
      <c r="S39" s="79" t="s">
        <v>330</v>
      </c>
      <c r="T39" s="79"/>
      <c r="U39" s="83" t="s">
        <v>355</v>
      </c>
      <c r="V39" s="83" t="s">
        <v>355</v>
      </c>
      <c r="W39" s="81">
        <v>43742.62988425926</v>
      </c>
      <c r="X39" s="85">
        <v>43742</v>
      </c>
      <c r="Y39" s="87" t="s">
        <v>418</v>
      </c>
      <c r="Z39" s="83" t="s">
        <v>498</v>
      </c>
      <c r="AA39" s="79"/>
      <c r="AB39" s="79"/>
      <c r="AC39" s="87" t="s">
        <v>578</v>
      </c>
      <c r="AD39" s="79"/>
      <c r="AE39" s="79" t="b">
        <v>0</v>
      </c>
      <c r="AF39" s="79">
        <v>1</v>
      </c>
      <c r="AG39" s="87" t="s">
        <v>623</v>
      </c>
      <c r="AH39" s="79" t="b">
        <v>0</v>
      </c>
      <c r="AI39" s="79" t="s">
        <v>627</v>
      </c>
      <c r="AJ39" s="79"/>
      <c r="AK39" s="87" t="s">
        <v>623</v>
      </c>
      <c r="AL39" s="79" t="b">
        <v>0</v>
      </c>
      <c r="AM39" s="79">
        <v>1</v>
      </c>
      <c r="AN39" s="87" t="s">
        <v>623</v>
      </c>
      <c r="AO39" s="79" t="s">
        <v>637</v>
      </c>
      <c r="AP39" s="79" t="b">
        <v>0</v>
      </c>
      <c r="AQ39" s="87" t="s">
        <v>578</v>
      </c>
      <c r="AR39" s="79" t="s">
        <v>257</v>
      </c>
      <c r="AS39" s="79">
        <v>0</v>
      </c>
      <c r="AT39" s="79">
        <v>0</v>
      </c>
      <c r="AU39" s="79"/>
      <c r="AV39" s="79"/>
      <c r="AW39" s="79"/>
      <c r="AX39" s="79"/>
      <c r="AY39" s="79"/>
      <c r="AZ39" s="79"/>
      <c r="BA39" s="79"/>
      <c r="BB39" s="79"/>
      <c r="BC39">
        <v>27000</v>
      </c>
      <c r="BD39" s="78" t="str">
        <f>REPLACE(INDEX(GroupVertices[Group],MATCH(Edges45[[#This Row],[Vertex 1]],GroupVertices[Vertex],0)),1,1,"")</f>
        <v>1</v>
      </c>
      <c r="BE39" s="78" t="str">
        <f>REPLACE(INDEX(GroupVertices[Group],MATCH(Edges45[[#This Row],[Vertex 2]],GroupVertices[Vertex],0)),1,1,"")</f>
        <v>1</v>
      </c>
      <c r="BF39" s="48">
        <v>0</v>
      </c>
      <c r="BG39" s="49">
        <v>0</v>
      </c>
      <c r="BH39" s="48">
        <v>0</v>
      </c>
      <c r="BI39" s="49">
        <v>0</v>
      </c>
      <c r="BJ39" s="48">
        <v>0</v>
      </c>
      <c r="BK39" s="49">
        <v>0</v>
      </c>
      <c r="BL39" s="48">
        <v>11</v>
      </c>
      <c r="BM39" s="49">
        <v>100</v>
      </c>
      <c r="BN39" s="48">
        <v>11</v>
      </c>
    </row>
    <row r="40" spans="1:66" ht="15">
      <c r="A40" s="65" t="s">
        <v>248</v>
      </c>
      <c r="B40" s="65" t="s">
        <v>248</v>
      </c>
      <c r="C40" s="66" t="s">
        <v>1239</v>
      </c>
      <c r="D40" s="67">
        <v>10</v>
      </c>
      <c r="E40" s="66" t="s">
        <v>136</v>
      </c>
      <c r="F40" s="69">
        <v>6</v>
      </c>
      <c r="G40" s="66"/>
      <c r="H40" s="70"/>
      <c r="I40" s="71"/>
      <c r="J40" s="71"/>
      <c r="K40" s="34" t="s">
        <v>65</v>
      </c>
      <c r="L40" s="72">
        <v>87</v>
      </c>
      <c r="M40" s="72"/>
      <c r="N40" s="73"/>
      <c r="O40" s="79" t="s">
        <v>196</v>
      </c>
      <c r="P40" s="81">
        <v>43740.60853009259</v>
      </c>
      <c r="Q40" s="79" t="s">
        <v>288</v>
      </c>
      <c r="R40" s="83" t="s">
        <v>313</v>
      </c>
      <c r="S40" s="79" t="s">
        <v>330</v>
      </c>
      <c r="T40" s="79"/>
      <c r="U40" s="83" t="s">
        <v>356</v>
      </c>
      <c r="V40" s="83" t="s">
        <v>356</v>
      </c>
      <c r="W40" s="81">
        <v>43740.60853009259</v>
      </c>
      <c r="X40" s="85">
        <v>43740</v>
      </c>
      <c r="Y40" s="87" t="s">
        <v>419</v>
      </c>
      <c r="Z40" s="83" t="s">
        <v>499</v>
      </c>
      <c r="AA40" s="79"/>
      <c r="AB40" s="79"/>
      <c r="AC40" s="87" t="s">
        <v>579</v>
      </c>
      <c r="AD40" s="79"/>
      <c r="AE40" s="79" t="b">
        <v>0</v>
      </c>
      <c r="AF40" s="79">
        <v>2</v>
      </c>
      <c r="AG40" s="87" t="s">
        <v>623</v>
      </c>
      <c r="AH40" s="79" t="b">
        <v>0</v>
      </c>
      <c r="AI40" s="79" t="s">
        <v>627</v>
      </c>
      <c r="AJ40" s="79"/>
      <c r="AK40" s="87" t="s">
        <v>623</v>
      </c>
      <c r="AL40" s="79" t="b">
        <v>0</v>
      </c>
      <c r="AM40" s="79">
        <v>0</v>
      </c>
      <c r="AN40" s="87" t="s">
        <v>623</v>
      </c>
      <c r="AO40" s="79" t="s">
        <v>637</v>
      </c>
      <c r="AP40" s="79" t="b">
        <v>0</v>
      </c>
      <c r="AQ40" s="87" t="s">
        <v>579</v>
      </c>
      <c r="AR40" s="79" t="s">
        <v>257</v>
      </c>
      <c r="AS40" s="79">
        <v>0</v>
      </c>
      <c r="AT40" s="79">
        <v>0</v>
      </c>
      <c r="AU40" s="79"/>
      <c r="AV40" s="79"/>
      <c r="AW40" s="79"/>
      <c r="AX40" s="79"/>
      <c r="AY40" s="79"/>
      <c r="AZ40" s="79"/>
      <c r="BA40" s="79"/>
      <c r="BB40" s="79"/>
      <c r="BC40">
        <v>27000</v>
      </c>
      <c r="BD40" s="78" t="str">
        <f>REPLACE(INDEX(GroupVertices[Group],MATCH(Edges45[[#This Row],[Vertex 1]],GroupVertices[Vertex],0)),1,1,"")</f>
        <v>1</v>
      </c>
      <c r="BE40" s="78" t="str">
        <f>REPLACE(INDEX(GroupVertices[Group],MATCH(Edges45[[#This Row],[Vertex 2]],GroupVertices[Vertex],0)),1,1,"")</f>
        <v>1</v>
      </c>
      <c r="BF40" s="48">
        <v>0</v>
      </c>
      <c r="BG40" s="49">
        <v>0</v>
      </c>
      <c r="BH40" s="48">
        <v>1</v>
      </c>
      <c r="BI40" s="49">
        <v>9.090909090909092</v>
      </c>
      <c r="BJ40" s="48">
        <v>0</v>
      </c>
      <c r="BK40" s="49">
        <v>0</v>
      </c>
      <c r="BL40" s="48">
        <v>10</v>
      </c>
      <c r="BM40" s="49">
        <v>90.9090909090909</v>
      </c>
      <c r="BN40" s="48">
        <v>11</v>
      </c>
    </row>
    <row r="41" spans="1:66" ht="15">
      <c r="A41" s="65" t="s">
        <v>248</v>
      </c>
      <c r="B41" s="65" t="s">
        <v>248</v>
      </c>
      <c r="C41" s="66" t="s">
        <v>1239</v>
      </c>
      <c r="D41" s="67">
        <v>10</v>
      </c>
      <c r="E41" s="66" t="s">
        <v>136</v>
      </c>
      <c r="F41" s="69">
        <v>6</v>
      </c>
      <c r="G41" s="66"/>
      <c r="H41" s="70"/>
      <c r="I41" s="71"/>
      <c r="J41" s="71"/>
      <c r="K41" s="34" t="s">
        <v>65</v>
      </c>
      <c r="L41" s="72">
        <v>88</v>
      </c>
      <c r="M41" s="72"/>
      <c r="N41" s="73"/>
      <c r="O41" s="79" t="s">
        <v>196</v>
      </c>
      <c r="P41" s="81">
        <v>43740.5478125</v>
      </c>
      <c r="Q41" s="79" t="s">
        <v>260</v>
      </c>
      <c r="R41" s="83" t="s">
        <v>301</v>
      </c>
      <c r="S41" s="79" t="s">
        <v>330</v>
      </c>
      <c r="T41" s="79"/>
      <c r="U41" s="83" t="s">
        <v>357</v>
      </c>
      <c r="V41" s="83" t="s">
        <v>357</v>
      </c>
      <c r="W41" s="81">
        <v>43740.5478125</v>
      </c>
      <c r="X41" s="85">
        <v>43740</v>
      </c>
      <c r="Y41" s="87" t="s">
        <v>420</v>
      </c>
      <c r="Z41" s="83" t="s">
        <v>500</v>
      </c>
      <c r="AA41" s="79"/>
      <c r="AB41" s="79"/>
      <c r="AC41" s="87" t="s">
        <v>580</v>
      </c>
      <c r="AD41" s="79"/>
      <c r="AE41" s="79" t="b">
        <v>0</v>
      </c>
      <c r="AF41" s="79">
        <v>3</v>
      </c>
      <c r="AG41" s="87" t="s">
        <v>623</v>
      </c>
      <c r="AH41" s="79" t="b">
        <v>0</v>
      </c>
      <c r="AI41" s="79" t="s">
        <v>627</v>
      </c>
      <c r="AJ41" s="79"/>
      <c r="AK41" s="87" t="s">
        <v>623</v>
      </c>
      <c r="AL41" s="79" t="b">
        <v>0</v>
      </c>
      <c r="AM41" s="79">
        <v>2</v>
      </c>
      <c r="AN41" s="87" t="s">
        <v>623</v>
      </c>
      <c r="AO41" s="79" t="s">
        <v>637</v>
      </c>
      <c r="AP41" s="79" t="b">
        <v>0</v>
      </c>
      <c r="AQ41" s="87" t="s">
        <v>580</v>
      </c>
      <c r="AR41" s="79" t="s">
        <v>257</v>
      </c>
      <c r="AS41" s="79">
        <v>0</v>
      </c>
      <c r="AT41" s="79">
        <v>0</v>
      </c>
      <c r="AU41" s="79"/>
      <c r="AV41" s="79"/>
      <c r="AW41" s="79"/>
      <c r="AX41" s="79"/>
      <c r="AY41" s="79"/>
      <c r="AZ41" s="79"/>
      <c r="BA41" s="79"/>
      <c r="BB41" s="79"/>
      <c r="BC41">
        <v>27000</v>
      </c>
      <c r="BD41" s="78" t="str">
        <f>REPLACE(INDEX(GroupVertices[Group],MATCH(Edges45[[#This Row],[Vertex 1]],GroupVertices[Vertex],0)),1,1,"")</f>
        <v>1</v>
      </c>
      <c r="BE41" s="78" t="str">
        <f>REPLACE(INDEX(GroupVertices[Group],MATCH(Edges45[[#This Row],[Vertex 2]],GroupVertices[Vertex],0)),1,1,"")</f>
        <v>1</v>
      </c>
      <c r="BF41" s="48">
        <v>0</v>
      </c>
      <c r="BG41" s="49">
        <v>0</v>
      </c>
      <c r="BH41" s="48">
        <v>0</v>
      </c>
      <c r="BI41" s="49">
        <v>0</v>
      </c>
      <c r="BJ41" s="48">
        <v>0</v>
      </c>
      <c r="BK41" s="49">
        <v>0</v>
      </c>
      <c r="BL41" s="48">
        <v>12</v>
      </c>
      <c r="BM41" s="49">
        <v>100</v>
      </c>
      <c r="BN41" s="48">
        <v>12</v>
      </c>
    </row>
    <row r="42" spans="1:66" ht="15">
      <c r="A42" s="65" t="s">
        <v>248</v>
      </c>
      <c r="B42" s="65" t="s">
        <v>248</v>
      </c>
      <c r="C42" s="66" t="s">
        <v>1239</v>
      </c>
      <c r="D42" s="67">
        <v>10</v>
      </c>
      <c r="E42" s="66" t="s">
        <v>136</v>
      </c>
      <c r="F42" s="69">
        <v>6</v>
      </c>
      <c r="G42" s="66"/>
      <c r="H42" s="70"/>
      <c r="I42" s="71"/>
      <c r="J42" s="71"/>
      <c r="K42" s="34" t="s">
        <v>65</v>
      </c>
      <c r="L42" s="72">
        <v>89</v>
      </c>
      <c r="M42" s="72"/>
      <c r="N42" s="73"/>
      <c r="O42" s="79" t="s">
        <v>196</v>
      </c>
      <c r="P42" s="81">
        <v>43739.64335648148</v>
      </c>
      <c r="Q42" s="79" t="s">
        <v>289</v>
      </c>
      <c r="R42" s="83" t="s">
        <v>318</v>
      </c>
      <c r="S42" s="79" t="s">
        <v>330</v>
      </c>
      <c r="T42" s="79"/>
      <c r="U42" s="83" t="s">
        <v>358</v>
      </c>
      <c r="V42" s="83" t="s">
        <v>358</v>
      </c>
      <c r="W42" s="81">
        <v>43739.64335648148</v>
      </c>
      <c r="X42" s="85">
        <v>43739</v>
      </c>
      <c r="Y42" s="87" t="s">
        <v>421</v>
      </c>
      <c r="Z42" s="83" t="s">
        <v>501</v>
      </c>
      <c r="AA42" s="79"/>
      <c r="AB42" s="79"/>
      <c r="AC42" s="87" t="s">
        <v>581</v>
      </c>
      <c r="AD42" s="79"/>
      <c r="AE42" s="79" t="b">
        <v>0</v>
      </c>
      <c r="AF42" s="79">
        <v>1</v>
      </c>
      <c r="AG42" s="87" t="s">
        <v>623</v>
      </c>
      <c r="AH42" s="79" t="b">
        <v>0</v>
      </c>
      <c r="AI42" s="79" t="s">
        <v>627</v>
      </c>
      <c r="AJ42" s="79"/>
      <c r="AK42" s="87" t="s">
        <v>623</v>
      </c>
      <c r="AL42" s="79" t="b">
        <v>0</v>
      </c>
      <c r="AM42" s="79">
        <v>0</v>
      </c>
      <c r="AN42" s="87" t="s">
        <v>623</v>
      </c>
      <c r="AO42" s="79" t="s">
        <v>637</v>
      </c>
      <c r="AP42" s="79" t="b">
        <v>0</v>
      </c>
      <c r="AQ42" s="87" t="s">
        <v>581</v>
      </c>
      <c r="AR42" s="79" t="s">
        <v>257</v>
      </c>
      <c r="AS42" s="79">
        <v>0</v>
      </c>
      <c r="AT42" s="79">
        <v>0</v>
      </c>
      <c r="AU42" s="79"/>
      <c r="AV42" s="79"/>
      <c r="AW42" s="79"/>
      <c r="AX42" s="79"/>
      <c r="AY42" s="79"/>
      <c r="AZ42" s="79"/>
      <c r="BA42" s="79"/>
      <c r="BB42" s="79"/>
      <c r="BC42">
        <v>27000</v>
      </c>
      <c r="BD42" s="78" t="str">
        <f>REPLACE(INDEX(GroupVertices[Group],MATCH(Edges45[[#This Row],[Vertex 1]],GroupVertices[Vertex],0)),1,1,"")</f>
        <v>1</v>
      </c>
      <c r="BE42" s="78" t="str">
        <f>REPLACE(INDEX(GroupVertices[Group],MATCH(Edges45[[#This Row],[Vertex 2]],GroupVertices[Vertex],0)),1,1,"")</f>
        <v>1</v>
      </c>
      <c r="BF42" s="48">
        <v>0</v>
      </c>
      <c r="BG42" s="49">
        <v>0</v>
      </c>
      <c r="BH42" s="48">
        <v>0</v>
      </c>
      <c r="BI42" s="49">
        <v>0</v>
      </c>
      <c r="BJ42" s="48">
        <v>0</v>
      </c>
      <c r="BK42" s="49">
        <v>0</v>
      </c>
      <c r="BL42" s="48">
        <v>9</v>
      </c>
      <c r="BM42" s="49">
        <v>100</v>
      </c>
      <c r="BN42" s="48">
        <v>9</v>
      </c>
    </row>
    <row r="43" spans="1:66" ht="15">
      <c r="A43" s="65" t="s">
        <v>248</v>
      </c>
      <c r="B43" s="65" t="s">
        <v>248</v>
      </c>
      <c r="C43" s="66" t="s">
        <v>1239</v>
      </c>
      <c r="D43" s="67">
        <v>10</v>
      </c>
      <c r="E43" s="66" t="s">
        <v>136</v>
      </c>
      <c r="F43" s="69">
        <v>6</v>
      </c>
      <c r="G43" s="66"/>
      <c r="H43" s="70"/>
      <c r="I43" s="71"/>
      <c r="J43" s="71"/>
      <c r="K43" s="34" t="s">
        <v>65</v>
      </c>
      <c r="L43" s="72">
        <v>90</v>
      </c>
      <c r="M43" s="72"/>
      <c r="N43" s="73"/>
      <c r="O43" s="79" t="s">
        <v>196</v>
      </c>
      <c r="P43" s="81">
        <v>43739.543761574074</v>
      </c>
      <c r="Q43" s="79" t="s">
        <v>290</v>
      </c>
      <c r="R43" s="83" t="s">
        <v>319</v>
      </c>
      <c r="S43" s="79" t="s">
        <v>330</v>
      </c>
      <c r="T43" s="79"/>
      <c r="U43" s="83" t="s">
        <v>359</v>
      </c>
      <c r="V43" s="83" t="s">
        <v>359</v>
      </c>
      <c r="W43" s="81">
        <v>43739.543761574074</v>
      </c>
      <c r="X43" s="85">
        <v>43739</v>
      </c>
      <c r="Y43" s="87" t="s">
        <v>422</v>
      </c>
      <c r="Z43" s="83" t="s">
        <v>502</v>
      </c>
      <c r="AA43" s="79"/>
      <c r="AB43" s="79"/>
      <c r="AC43" s="87" t="s">
        <v>582</v>
      </c>
      <c r="AD43" s="79"/>
      <c r="AE43" s="79" t="b">
        <v>0</v>
      </c>
      <c r="AF43" s="79">
        <v>1</v>
      </c>
      <c r="AG43" s="87" t="s">
        <v>623</v>
      </c>
      <c r="AH43" s="79" t="b">
        <v>0</v>
      </c>
      <c r="AI43" s="79" t="s">
        <v>629</v>
      </c>
      <c r="AJ43" s="79"/>
      <c r="AK43" s="87" t="s">
        <v>623</v>
      </c>
      <c r="AL43" s="79" t="b">
        <v>0</v>
      </c>
      <c r="AM43" s="79">
        <v>0</v>
      </c>
      <c r="AN43" s="87" t="s">
        <v>623</v>
      </c>
      <c r="AO43" s="79" t="s">
        <v>637</v>
      </c>
      <c r="AP43" s="79" t="b">
        <v>0</v>
      </c>
      <c r="AQ43" s="87" t="s">
        <v>582</v>
      </c>
      <c r="AR43" s="79" t="s">
        <v>257</v>
      </c>
      <c r="AS43" s="79">
        <v>0</v>
      </c>
      <c r="AT43" s="79">
        <v>0</v>
      </c>
      <c r="AU43" s="79"/>
      <c r="AV43" s="79"/>
      <c r="AW43" s="79"/>
      <c r="AX43" s="79"/>
      <c r="AY43" s="79"/>
      <c r="AZ43" s="79"/>
      <c r="BA43" s="79"/>
      <c r="BB43" s="79"/>
      <c r="BC43">
        <v>27000</v>
      </c>
      <c r="BD43" s="78" t="str">
        <f>REPLACE(INDEX(GroupVertices[Group],MATCH(Edges45[[#This Row],[Vertex 1]],GroupVertices[Vertex],0)),1,1,"")</f>
        <v>1</v>
      </c>
      <c r="BE43" s="78" t="str">
        <f>REPLACE(INDEX(GroupVertices[Group],MATCH(Edges45[[#This Row],[Vertex 2]],GroupVertices[Vertex],0)),1,1,"")</f>
        <v>1</v>
      </c>
      <c r="BF43" s="48">
        <v>0</v>
      </c>
      <c r="BG43" s="49">
        <v>0</v>
      </c>
      <c r="BH43" s="48">
        <v>0</v>
      </c>
      <c r="BI43" s="49">
        <v>0</v>
      </c>
      <c r="BJ43" s="48">
        <v>0</v>
      </c>
      <c r="BK43" s="49">
        <v>0</v>
      </c>
      <c r="BL43" s="48">
        <v>3</v>
      </c>
      <c r="BM43" s="49">
        <v>100</v>
      </c>
      <c r="BN43" s="48">
        <v>3</v>
      </c>
    </row>
    <row r="44" spans="1:66" ht="15">
      <c r="A44" s="65" t="s">
        <v>248</v>
      </c>
      <c r="B44" s="65" t="s">
        <v>248</v>
      </c>
      <c r="C44" s="66" t="s">
        <v>1239</v>
      </c>
      <c r="D44" s="67">
        <v>10</v>
      </c>
      <c r="E44" s="66" t="s">
        <v>136</v>
      </c>
      <c r="F44" s="69">
        <v>6</v>
      </c>
      <c r="G44" s="66"/>
      <c r="H44" s="70"/>
      <c r="I44" s="71"/>
      <c r="J44" s="71"/>
      <c r="K44" s="34" t="s">
        <v>65</v>
      </c>
      <c r="L44" s="72">
        <v>91</v>
      </c>
      <c r="M44" s="72"/>
      <c r="N44" s="73"/>
      <c r="O44" s="79" t="s">
        <v>196</v>
      </c>
      <c r="P44" s="81">
        <v>43735.786412037036</v>
      </c>
      <c r="Q44" s="79" t="s">
        <v>291</v>
      </c>
      <c r="R44" s="83" t="s">
        <v>320</v>
      </c>
      <c r="S44" s="79" t="s">
        <v>330</v>
      </c>
      <c r="T44" s="79"/>
      <c r="U44" s="83" t="s">
        <v>360</v>
      </c>
      <c r="V44" s="83" t="s">
        <v>360</v>
      </c>
      <c r="W44" s="81">
        <v>43735.786412037036</v>
      </c>
      <c r="X44" s="85">
        <v>43735</v>
      </c>
      <c r="Y44" s="87" t="s">
        <v>423</v>
      </c>
      <c r="Z44" s="83" t="s">
        <v>503</v>
      </c>
      <c r="AA44" s="79"/>
      <c r="AB44" s="79"/>
      <c r="AC44" s="87" t="s">
        <v>583</v>
      </c>
      <c r="AD44" s="79"/>
      <c r="AE44" s="79" t="b">
        <v>0</v>
      </c>
      <c r="AF44" s="79">
        <v>2</v>
      </c>
      <c r="AG44" s="87" t="s">
        <v>623</v>
      </c>
      <c r="AH44" s="79" t="b">
        <v>0</v>
      </c>
      <c r="AI44" s="79" t="s">
        <v>627</v>
      </c>
      <c r="AJ44" s="79"/>
      <c r="AK44" s="87" t="s">
        <v>623</v>
      </c>
      <c r="AL44" s="79" t="b">
        <v>0</v>
      </c>
      <c r="AM44" s="79">
        <v>0</v>
      </c>
      <c r="AN44" s="87" t="s">
        <v>623</v>
      </c>
      <c r="AO44" s="79" t="s">
        <v>637</v>
      </c>
      <c r="AP44" s="79" t="b">
        <v>0</v>
      </c>
      <c r="AQ44" s="87" t="s">
        <v>583</v>
      </c>
      <c r="AR44" s="79" t="s">
        <v>257</v>
      </c>
      <c r="AS44" s="79">
        <v>0</v>
      </c>
      <c r="AT44" s="79">
        <v>0</v>
      </c>
      <c r="AU44" s="79"/>
      <c r="AV44" s="79"/>
      <c r="AW44" s="79"/>
      <c r="AX44" s="79"/>
      <c r="AY44" s="79"/>
      <c r="AZ44" s="79"/>
      <c r="BA44" s="79"/>
      <c r="BB44" s="79"/>
      <c r="BC44">
        <v>27000</v>
      </c>
      <c r="BD44" s="78" t="str">
        <f>REPLACE(INDEX(GroupVertices[Group],MATCH(Edges45[[#This Row],[Vertex 1]],GroupVertices[Vertex],0)),1,1,"")</f>
        <v>1</v>
      </c>
      <c r="BE44" s="78" t="str">
        <f>REPLACE(INDEX(GroupVertices[Group],MATCH(Edges45[[#This Row],[Vertex 2]],GroupVertices[Vertex],0)),1,1,"")</f>
        <v>1</v>
      </c>
      <c r="BF44" s="48">
        <v>0</v>
      </c>
      <c r="BG44" s="49">
        <v>0</v>
      </c>
      <c r="BH44" s="48">
        <v>0</v>
      </c>
      <c r="BI44" s="49">
        <v>0</v>
      </c>
      <c r="BJ44" s="48">
        <v>0</v>
      </c>
      <c r="BK44" s="49">
        <v>0</v>
      </c>
      <c r="BL44" s="48">
        <v>10</v>
      </c>
      <c r="BM44" s="49">
        <v>100</v>
      </c>
      <c r="BN44" s="48">
        <v>10</v>
      </c>
    </row>
    <row r="45" spans="1:66" ht="15">
      <c r="A45" s="65" t="s">
        <v>248</v>
      </c>
      <c r="B45" s="65" t="s">
        <v>248</v>
      </c>
      <c r="C45" s="66" t="s">
        <v>1239</v>
      </c>
      <c r="D45" s="67">
        <v>10</v>
      </c>
      <c r="E45" s="66" t="s">
        <v>136</v>
      </c>
      <c r="F45" s="69">
        <v>6</v>
      </c>
      <c r="G45" s="66"/>
      <c r="H45" s="70"/>
      <c r="I45" s="71"/>
      <c r="J45" s="71"/>
      <c r="K45" s="34" t="s">
        <v>65</v>
      </c>
      <c r="L45" s="72">
        <v>92</v>
      </c>
      <c r="M45" s="72"/>
      <c r="N45" s="73"/>
      <c r="O45" s="79" t="s">
        <v>196</v>
      </c>
      <c r="P45" s="81">
        <v>43733.58988425926</v>
      </c>
      <c r="Q45" s="79" t="s">
        <v>292</v>
      </c>
      <c r="R45" s="83" t="s">
        <v>321</v>
      </c>
      <c r="S45" s="79" t="s">
        <v>330</v>
      </c>
      <c r="T45" s="79"/>
      <c r="U45" s="83" t="s">
        <v>361</v>
      </c>
      <c r="V45" s="83" t="s">
        <v>361</v>
      </c>
      <c r="W45" s="81">
        <v>43733.58988425926</v>
      </c>
      <c r="X45" s="85">
        <v>43733</v>
      </c>
      <c r="Y45" s="87" t="s">
        <v>424</v>
      </c>
      <c r="Z45" s="83" t="s">
        <v>504</v>
      </c>
      <c r="AA45" s="79"/>
      <c r="AB45" s="79"/>
      <c r="AC45" s="87" t="s">
        <v>584</v>
      </c>
      <c r="AD45" s="79"/>
      <c r="AE45" s="79" t="b">
        <v>0</v>
      </c>
      <c r="AF45" s="79">
        <v>3</v>
      </c>
      <c r="AG45" s="87" t="s">
        <v>623</v>
      </c>
      <c r="AH45" s="79" t="b">
        <v>0</v>
      </c>
      <c r="AI45" s="79" t="s">
        <v>627</v>
      </c>
      <c r="AJ45" s="79"/>
      <c r="AK45" s="87" t="s">
        <v>623</v>
      </c>
      <c r="AL45" s="79" t="b">
        <v>0</v>
      </c>
      <c r="AM45" s="79">
        <v>0</v>
      </c>
      <c r="AN45" s="87" t="s">
        <v>623</v>
      </c>
      <c r="AO45" s="79" t="s">
        <v>637</v>
      </c>
      <c r="AP45" s="79" t="b">
        <v>0</v>
      </c>
      <c r="AQ45" s="87" t="s">
        <v>584</v>
      </c>
      <c r="AR45" s="79" t="s">
        <v>257</v>
      </c>
      <c r="AS45" s="79">
        <v>0</v>
      </c>
      <c r="AT45" s="79">
        <v>0</v>
      </c>
      <c r="AU45" s="79"/>
      <c r="AV45" s="79"/>
      <c r="AW45" s="79"/>
      <c r="AX45" s="79"/>
      <c r="AY45" s="79"/>
      <c r="AZ45" s="79"/>
      <c r="BA45" s="79"/>
      <c r="BB45" s="79"/>
      <c r="BC45">
        <v>27000</v>
      </c>
      <c r="BD45" s="78" t="str">
        <f>REPLACE(INDEX(GroupVertices[Group],MATCH(Edges45[[#This Row],[Vertex 1]],GroupVertices[Vertex],0)),1,1,"")</f>
        <v>1</v>
      </c>
      <c r="BE45" s="78" t="str">
        <f>REPLACE(INDEX(GroupVertices[Group],MATCH(Edges45[[#This Row],[Vertex 2]],GroupVertices[Vertex],0)),1,1,"")</f>
        <v>1</v>
      </c>
      <c r="BF45" s="48">
        <v>0</v>
      </c>
      <c r="BG45" s="49">
        <v>0</v>
      </c>
      <c r="BH45" s="48">
        <v>0</v>
      </c>
      <c r="BI45" s="49">
        <v>0</v>
      </c>
      <c r="BJ45" s="48">
        <v>0</v>
      </c>
      <c r="BK45" s="49">
        <v>0</v>
      </c>
      <c r="BL45" s="48">
        <v>11</v>
      </c>
      <c r="BM45" s="49">
        <v>100</v>
      </c>
      <c r="BN45" s="48">
        <v>11</v>
      </c>
    </row>
    <row r="46" spans="1:66" ht="15">
      <c r="A46" s="65" t="s">
        <v>248</v>
      </c>
      <c r="B46" s="65" t="s">
        <v>248</v>
      </c>
      <c r="C46" s="66" t="s">
        <v>1239</v>
      </c>
      <c r="D46" s="67">
        <v>10</v>
      </c>
      <c r="E46" s="66" t="s">
        <v>136</v>
      </c>
      <c r="F46" s="69">
        <v>6</v>
      </c>
      <c r="G46" s="66"/>
      <c r="H46" s="70"/>
      <c r="I46" s="71"/>
      <c r="J46" s="71"/>
      <c r="K46" s="34" t="s">
        <v>65</v>
      </c>
      <c r="L46" s="72">
        <v>93</v>
      </c>
      <c r="M46" s="72"/>
      <c r="N46" s="73"/>
      <c r="O46" s="79" t="s">
        <v>196</v>
      </c>
      <c r="P46" s="81">
        <v>43720.36697916667</v>
      </c>
      <c r="Q46" s="79" t="s">
        <v>293</v>
      </c>
      <c r="R46" s="83" t="s">
        <v>322</v>
      </c>
      <c r="S46" s="79" t="s">
        <v>330</v>
      </c>
      <c r="T46" s="79"/>
      <c r="U46" s="83" t="s">
        <v>362</v>
      </c>
      <c r="V46" s="83" t="s">
        <v>362</v>
      </c>
      <c r="W46" s="81">
        <v>43720.36697916667</v>
      </c>
      <c r="X46" s="85">
        <v>43720</v>
      </c>
      <c r="Y46" s="87" t="s">
        <v>425</v>
      </c>
      <c r="Z46" s="83" t="s">
        <v>505</v>
      </c>
      <c r="AA46" s="79"/>
      <c r="AB46" s="79"/>
      <c r="AC46" s="87" t="s">
        <v>585</v>
      </c>
      <c r="AD46" s="79"/>
      <c r="AE46" s="79" t="b">
        <v>0</v>
      </c>
      <c r="AF46" s="79">
        <v>1</v>
      </c>
      <c r="AG46" s="87" t="s">
        <v>623</v>
      </c>
      <c r="AH46" s="79" t="b">
        <v>0</v>
      </c>
      <c r="AI46" s="79" t="s">
        <v>627</v>
      </c>
      <c r="AJ46" s="79"/>
      <c r="AK46" s="87" t="s">
        <v>623</v>
      </c>
      <c r="AL46" s="79" t="b">
        <v>0</v>
      </c>
      <c r="AM46" s="79">
        <v>0</v>
      </c>
      <c r="AN46" s="87" t="s">
        <v>623</v>
      </c>
      <c r="AO46" s="79" t="s">
        <v>637</v>
      </c>
      <c r="AP46" s="79" t="b">
        <v>0</v>
      </c>
      <c r="AQ46" s="87" t="s">
        <v>585</v>
      </c>
      <c r="AR46" s="79" t="s">
        <v>257</v>
      </c>
      <c r="AS46" s="79">
        <v>0</v>
      </c>
      <c r="AT46" s="79">
        <v>0</v>
      </c>
      <c r="AU46" s="79"/>
      <c r="AV46" s="79"/>
      <c r="AW46" s="79"/>
      <c r="AX46" s="79"/>
      <c r="AY46" s="79"/>
      <c r="AZ46" s="79"/>
      <c r="BA46" s="79"/>
      <c r="BB46" s="79"/>
      <c r="BC46">
        <v>27000</v>
      </c>
      <c r="BD46" s="78" t="str">
        <f>REPLACE(INDEX(GroupVertices[Group],MATCH(Edges45[[#This Row],[Vertex 1]],GroupVertices[Vertex],0)),1,1,"")</f>
        <v>1</v>
      </c>
      <c r="BE46" s="78" t="str">
        <f>REPLACE(INDEX(GroupVertices[Group],MATCH(Edges45[[#This Row],[Vertex 2]],GroupVertices[Vertex],0)),1,1,"")</f>
        <v>1</v>
      </c>
      <c r="BF46" s="48">
        <v>0</v>
      </c>
      <c r="BG46" s="49">
        <v>0</v>
      </c>
      <c r="BH46" s="48">
        <v>0</v>
      </c>
      <c r="BI46" s="49">
        <v>0</v>
      </c>
      <c r="BJ46" s="48">
        <v>0</v>
      </c>
      <c r="BK46" s="49">
        <v>0</v>
      </c>
      <c r="BL46" s="48">
        <v>10</v>
      </c>
      <c r="BM46" s="49">
        <v>100</v>
      </c>
      <c r="BN46" s="48">
        <v>10</v>
      </c>
    </row>
    <row r="47" spans="1:66" ht="15">
      <c r="A47" s="65" t="s">
        <v>248</v>
      </c>
      <c r="B47" s="65" t="s">
        <v>248</v>
      </c>
      <c r="C47" s="66" t="s">
        <v>1239</v>
      </c>
      <c r="D47" s="67">
        <v>10</v>
      </c>
      <c r="E47" s="66" t="s">
        <v>136</v>
      </c>
      <c r="F47" s="69">
        <v>6</v>
      </c>
      <c r="G47" s="66"/>
      <c r="H47" s="70"/>
      <c r="I47" s="71"/>
      <c r="J47" s="71"/>
      <c r="K47" s="34" t="s">
        <v>65</v>
      </c>
      <c r="L47" s="72">
        <v>94</v>
      </c>
      <c r="M47" s="72"/>
      <c r="N47" s="73"/>
      <c r="O47" s="79" t="s">
        <v>196</v>
      </c>
      <c r="P47" s="81">
        <v>43714.57148148148</v>
      </c>
      <c r="Q47" s="79" t="s">
        <v>294</v>
      </c>
      <c r="R47" s="83" t="s">
        <v>323</v>
      </c>
      <c r="S47" s="79" t="s">
        <v>330</v>
      </c>
      <c r="T47" s="79"/>
      <c r="U47" s="83" t="s">
        <v>363</v>
      </c>
      <c r="V47" s="83" t="s">
        <v>363</v>
      </c>
      <c r="W47" s="81">
        <v>43714.57148148148</v>
      </c>
      <c r="X47" s="85">
        <v>43714</v>
      </c>
      <c r="Y47" s="87" t="s">
        <v>426</v>
      </c>
      <c r="Z47" s="83" t="s">
        <v>506</v>
      </c>
      <c r="AA47" s="79"/>
      <c r="AB47" s="79"/>
      <c r="AC47" s="87" t="s">
        <v>586</v>
      </c>
      <c r="AD47" s="79"/>
      <c r="AE47" s="79" t="b">
        <v>0</v>
      </c>
      <c r="AF47" s="79">
        <v>0</v>
      </c>
      <c r="AG47" s="87" t="s">
        <v>623</v>
      </c>
      <c r="AH47" s="79" t="b">
        <v>0</v>
      </c>
      <c r="AI47" s="79" t="s">
        <v>627</v>
      </c>
      <c r="AJ47" s="79"/>
      <c r="AK47" s="87" t="s">
        <v>623</v>
      </c>
      <c r="AL47" s="79" t="b">
        <v>0</v>
      </c>
      <c r="AM47" s="79">
        <v>1</v>
      </c>
      <c r="AN47" s="87" t="s">
        <v>623</v>
      </c>
      <c r="AO47" s="79" t="s">
        <v>637</v>
      </c>
      <c r="AP47" s="79" t="b">
        <v>0</v>
      </c>
      <c r="AQ47" s="87" t="s">
        <v>586</v>
      </c>
      <c r="AR47" s="79" t="s">
        <v>257</v>
      </c>
      <c r="AS47" s="79">
        <v>0</v>
      </c>
      <c r="AT47" s="79">
        <v>0</v>
      </c>
      <c r="AU47" s="79"/>
      <c r="AV47" s="79"/>
      <c r="AW47" s="79"/>
      <c r="AX47" s="79"/>
      <c r="AY47" s="79"/>
      <c r="AZ47" s="79"/>
      <c r="BA47" s="79"/>
      <c r="BB47" s="79"/>
      <c r="BC47">
        <v>27000</v>
      </c>
      <c r="BD47" s="78" t="str">
        <f>REPLACE(INDEX(GroupVertices[Group],MATCH(Edges45[[#This Row],[Vertex 1]],GroupVertices[Vertex],0)),1,1,"")</f>
        <v>1</v>
      </c>
      <c r="BE47" s="78" t="str">
        <f>REPLACE(INDEX(GroupVertices[Group],MATCH(Edges45[[#This Row],[Vertex 2]],GroupVertices[Vertex],0)),1,1,"")</f>
        <v>1</v>
      </c>
      <c r="BF47" s="48">
        <v>0</v>
      </c>
      <c r="BG47" s="49">
        <v>0</v>
      </c>
      <c r="BH47" s="48">
        <v>0</v>
      </c>
      <c r="BI47" s="49">
        <v>0</v>
      </c>
      <c r="BJ47" s="48">
        <v>0</v>
      </c>
      <c r="BK47" s="49">
        <v>0</v>
      </c>
      <c r="BL47" s="48">
        <v>11</v>
      </c>
      <c r="BM47" s="49">
        <v>100</v>
      </c>
      <c r="BN47" s="48">
        <v>11</v>
      </c>
    </row>
    <row r="48" spans="1:66" ht="15">
      <c r="A48" s="65" t="s">
        <v>248</v>
      </c>
      <c r="B48" s="65" t="s">
        <v>248</v>
      </c>
      <c r="C48" s="66" t="s">
        <v>1239</v>
      </c>
      <c r="D48" s="67">
        <v>10</v>
      </c>
      <c r="E48" s="66" t="s">
        <v>136</v>
      </c>
      <c r="F48" s="69">
        <v>6</v>
      </c>
      <c r="G48" s="66"/>
      <c r="H48" s="70"/>
      <c r="I48" s="71"/>
      <c r="J48" s="71"/>
      <c r="K48" s="34" t="s">
        <v>65</v>
      </c>
      <c r="L48" s="72">
        <v>95</v>
      </c>
      <c r="M48" s="72"/>
      <c r="N48" s="73"/>
      <c r="O48" s="79" t="s">
        <v>196</v>
      </c>
      <c r="P48" s="81">
        <v>43703.79667824074</v>
      </c>
      <c r="Q48" s="79" t="s">
        <v>295</v>
      </c>
      <c r="R48" s="83" t="s">
        <v>324</v>
      </c>
      <c r="S48" s="79" t="s">
        <v>330</v>
      </c>
      <c r="T48" s="79"/>
      <c r="U48" s="83" t="s">
        <v>364</v>
      </c>
      <c r="V48" s="83" t="s">
        <v>364</v>
      </c>
      <c r="W48" s="81">
        <v>43703.79667824074</v>
      </c>
      <c r="X48" s="85">
        <v>43703</v>
      </c>
      <c r="Y48" s="87" t="s">
        <v>427</v>
      </c>
      <c r="Z48" s="83" t="s">
        <v>507</v>
      </c>
      <c r="AA48" s="79"/>
      <c r="AB48" s="79"/>
      <c r="AC48" s="87" t="s">
        <v>587</v>
      </c>
      <c r="AD48" s="79"/>
      <c r="AE48" s="79" t="b">
        <v>0</v>
      </c>
      <c r="AF48" s="79">
        <v>1</v>
      </c>
      <c r="AG48" s="87" t="s">
        <v>623</v>
      </c>
      <c r="AH48" s="79" t="b">
        <v>0</v>
      </c>
      <c r="AI48" s="79" t="s">
        <v>627</v>
      </c>
      <c r="AJ48" s="79"/>
      <c r="AK48" s="87" t="s">
        <v>623</v>
      </c>
      <c r="AL48" s="79" t="b">
        <v>0</v>
      </c>
      <c r="AM48" s="79">
        <v>1</v>
      </c>
      <c r="AN48" s="87" t="s">
        <v>623</v>
      </c>
      <c r="AO48" s="79" t="s">
        <v>637</v>
      </c>
      <c r="AP48" s="79" t="b">
        <v>0</v>
      </c>
      <c r="AQ48" s="87" t="s">
        <v>587</v>
      </c>
      <c r="AR48" s="79" t="s">
        <v>257</v>
      </c>
      <c r="AS48" s="79">
        <v>0</v>
      </c>
      <c r="AT48" s="79">
        <v>0</v>
      </c>
      <c r="AU48" s="79"/>
      <c r="AV48" s="79"/>
      <c r="AW48" s="79"/>
      <c r="AX48" s="79"/>
      <c r="AY48" s="79"/>
      <c r="AZ48" s="79"/>
      <c r="BA48" s="79"/>
      <c r="BB48" s="79"/>
      <c r="BC48">
        <v>27000</v>
      </c>
      <c r="BD48" s="78" t="str">
        <f>REPLACE(INDEX(GroupVertices[Group],MATCH(Edges45[[#This Row],[Vertex 1]],GroupVertices[Vertex],0)),1,1,"")</f>
        <v>1</v>
      </c>
      <c r="BE48" s="78" t="str">
        <f>REPLACE(INDEX(GroupVertices[Group],MATCH(Edges45[[#This Row],[Vertex 2]],GroupVertices[Vertex],0)),1,1,"")</f>
        <v>1</v>
      </c>
      <c r="BF48" s="48">
        <v>0</v>
      </c>
      <c r="BG48" s="49">
        <v>0</v>
      </c>
      <c r="BH48" s="48">
        <v>0</v>
      </c>
      <c r="BI48" s="49">
        <v>0</v>
      </c>
      <c r="BJ48" s="48">
        <v>0</v>
      </c>
      <c r="BK48" s="49">
        <v>0</v>
      </c>
      <c r="BL48" s="48">
        <v>9</v>
      </c>
      <c r="BM48" s="49">
        <v>100</v>
      </c>
      <c r="BN48" s="48">
        <v>9</v>
      </c>
    </row>
    <row r="49" spans="1:66" ht="15">
      <c r="A49" s="65" t="s">
        <v>248</v>
      </c>
      <c r="B49" s="65" t="s">
        <v>248</v>
      </c>
      <c r="C49" s="66" t="s">
        <v>1239</v>
      </c>
      <c r="D49" s="67">
        <v>10</v>
      </c>
      <c r="E49" s="66" t="s">
        <v>136</v>
      </c>
      <c r="F49" s="69">
        <v>6</v>
      </c>
      <c r="G49" s="66"/>
      <c r="H49" s="70"/>
      <c r="I49" s="71"/>
      <c r="J49" s="71"/>
      <c r="K49" s="34" t="s">
        <v>65</v>
      </c>
      <c r="L49" s="72">
        <v>96</v>
      </c>
      <c r="M49" s="72"/>
      <c r="N49" s="73"/>
      <c r="O49" s="79" t="s">
        <v>196</v>
      </c>
      <c r="P49" s="81">
        <v>43697.78969907408</v>
      </c>
      <c r="Q49" s="79" t="s">
        <v>296</v>
      </c>
      <c r="R49" s="83" t="s">
        <v>325</v>
      </c>
      <c r="S49" s="79" t="s">
        <v>330</v>
      </c>
      <c r="T49" s="79"/>
      <c r="U49" s="83" t="s">
        <v>365</v>
      </c>
      <c r="V49" s="83" t="s">
        <v>365</v>
      </c>
      <c r="W49" s="81">
        <v>43697.78969907408</v>
      </c>
      <c r="X49" s="85">
        <v>43697</v>
      </c>
      <c r="Y49" s="87" t="s">
        <v>428</v>
      </c>
      <c r="Z49" s="83" t="s">
        <v>508</v>
      </c>
      <c r="AA49" s="79"/>
      <c r="AB49" s="79"/>
      <c r="AC49" s="87" t="s">
        <v>588</v>
      </c>
      <c r="AD49" s="79"/>
      <c r="AE49" s="79" t="b">
        <v>0</v>
      </c>
      <c r="AF49" s="79">
        <v>1</v>
      </c>
      <c r="AG49" s="87" t="s">
        <v>623</v>
      </c>
      <c r="AH49" s="79" t="b">
        <v>0</v>
      </c>
      <c r="AI49" s="79" t="s">
        <v>627</v>
      </c>
      <c r="AJ49" s="79"/>
      <c r="AK49" s="87" t="s">
        <v>623</v>
      </c>
      <c r="AL49" s="79" t="b">
        <v>0</v>
      </c>
      <c r="AM49" s="79">
        <v>1</v>
      </c>
      <c r="AN49" s="87" t="s">
        <v>623</v>
      </c>
      <c r="AO49" s="79" t="s">
        <v>637</v>
      </c>
      <c r="AP49" s="79" t="b">
        <v>0</v>
      </c>
      <c r="AQ49" s="87" t="s">
        <v>588</v>
      </c>
      <c r="AR49" s="79" t="s">
        <v>257</v>
      </c>
      <c r="AS49" s="79">
        <v>0</v>
      </c>
      <c r="AT49" s="79">
        <v>0</v>
      </c>
      <c r="AU49" s="79"/>
      <c r="AV49" s="79"/>
      <c r="AW49" s="79"/>
      <c r="AX49" s="79"/>
      <c r="AY49" s="79"/>
      <c r="AZ49" s="79"/>
      <c r="BA49" s="79"/>
      <c r="BB49" s="79"/>
      <c r="BC49">
        <v>27000</v>
      </c>
      <c r="BD49" s="78" t="str">
        <f>REPLACE(INDEX(GroupVertices[Group],MATCH(Edges45[[#This Row],[Vertex 1]],GroupVertices[Vertex],0)),1,1,"")</f>
        <v>1</v>
      </c>
      <c r="BE49" s="78" t="str">
        <f>REPLACE(INDEX(GroupVertices[Group],MATCH(Edges45[[#This Row],[Vertex 2]],GroupVertices[Vertex],0)),1,1,"")</f>
        <v>1</v>
      </c>
      <c r="BF49" s="48">
        <v>0</v>
      </c>
      <c r="BG49" s="49">
        <v>0</v>
      </c>
      <c r="BH49" s="48">
        <v>0</v>
      </c>
      <c r="BI49" s="49">
        <v>0</v>
      </c>
      <c r="BJ49" s="48">
        <v>0</v>
      </c>
      <c r="BK49" s="49">
        <v>0</v>
      </c>
      <c r="BL49" s="48">
        <v>11</v>
      </c>
      <c r="BM49" s="49">
        <v>100</v>
      </c>
      <c r="BN49" s="48">
        <v>11</v>
      </c>
    </row>
    <row r="50" spans="1:66" ht="15">
      <c r="A50" s="65" t="s">
        <v>248</v>
      </c>
      <c r="B50" s="65" t="s">
        <v>248</v>
      </c>
      <c r="C50" s="66" t="s">
        <v>1239</v>
      </c>
      <c r="D50" s="67">
        <v>10</v>
      </c>
      <c r="E50" s="66" t="s">
        <v>136</v>
      </c>
      <c r="F50" s="69">
        <v>6</v>
      </c>
      <c r="G50" s="66"/>
      <c r="H50" s="70"/>
      <c r="I50" s="71"/>
      <c r="J50" s="71"/>
      <c r="K50" s="34" t="s">
        <v>65</v>
      </c>
      <c r="L50" s="72">
        <v>97</v>
      </c>
      <c r="M50" s="72"/>
      <c r="N50" s="73"/>
      <c r="O50" s="79" t="s">
        <v>196</v>
      </c>
      <c r="P50" s="81">
        <v>43692.65164351852</v>
      </c>
      <c r="Q50" s="79" t="s">
        <v>297</v>
      </c>
      <c r="R50" s="83" t="s">
        <v>326</v>
      </c>
      <c r="S50" s="79" t="s">
        <v>330</v>
      </c>
      <c r="T50" s="79"/>
      <c r="U50" s="83" t="s">
        <v>366</v>
      </c>
      <c r="V50" s="83" t="s">
        <v>366</v>
      </c>
      <c r="W50" s="81">
        <v>43692.65164351852</v>
      </c>
      <c r="X50" s="85">
        <v>43692</v>
      </c>
      <c r="Y50" s="87" t="s">
        <v>429</v>
      </c>
      <c r="Z50" s="83" t="s">
        <v>509</v>
      </c>
      <c r="AA50" s="79"/>
      <c r="AB50" s="79"/>
      <c r="AC50" s="87" t="s">
        <v>589</v>
      </c>
      <c r="AD50" s="79"/>
      <c r="AE50" s="79" t="b">
        <v>0</v>
      </c>
      <c r="AF50" s="79">
        <v>2</v>
      </c>
      <c r="AG50" s="87" t="s">
        <v>623</v>
      </c>
      <c r="AH50" s="79" t="b">
        <v>0</v>
      </c>
      <c r="AI50" s="79" t="s">
        <v>627</v>
      </c>
      <c r="AJ50" s="79"/>
      <c r="AK50" s="87" t="s">
        <v>623</v>
      </c>
      <c r="AL50" s="79" t="b">
        <v>0</v>
      </c>
      <c r="AM50" s="79">
        <v>1</v>
      </c>
      <c r="AN50" s="87" t="s">
        <v>623</v>
      </c>
      <c r="AO50" s="79" t="s">
        <v>637</v>
      </c>
      <c r="AP50" s="79" t="b">
        <v>0</v>
      </c>
      <c r="AQ50" s="87" t="s">
        <v>589</v>
      </c>
      <c r="AR50" s="79" t="s">
        <v>257</v>
      </c>
      <c r="AS50" s="79">
        <v>0</v>
      </c>
      <c r="AT50" s="79">
        <v>0</v>
      </c>
      <c r="AU50" s="79"/>
      <c r="AV50" s="79"/>
      <c r="AW50" s="79"/>
      <c r="AX50" s="79"/>
      <c r="AY50" s="79"/>
      <c r="AZ50" s="79"/>
      <c r="BA50" s="79"/>
      <c r="BB50" s="79"/>
      <c r="BC50">
        <v>27000</v>
      </c>
      <c r="BD50" s="78" t="str">
        <f>REPLACE(INDEX(GroupVertices[Group],MATCH(Edges45[[#This Row],[Vertex 1]],GroupVertices[Vertex],0)),1,1,"")</f>
        <v>1</v>
      </c>
      <c r="BE50" s="78" t="str">
        <f>REPLACE(INDEX(GroupVertices[Group],MATCH(Edges45[[#This Row],[Vertex 2]],GroupVertices[Vertex],0)),1,1,"")</f>
        <v>1</v>
      </c>
      <c r="BF50" s="48">
        <v>0</v>
      </c>
      <c r="BG50" s="49">
        <v>0</v>
      </c>
      <c r="BH50" s="48">
        <v>0</v>
      </c>
      <c r="BI50" s="49">
        <v>0</v>
      </c>
      <c r="BJ50" s="48">
        <v>0</v>
      </c>
      <c r="BK50" s="49">
        <v>0</v>
      </c>
      <c r="BL50" s="48">
        <v>8</v>
      </c>
      <c r="BM50" s="49">
        <v>100</v>
      </c>
      <c r="BN50" s="48">
        <v>8</v>
      </c>
    </row>
    <row r="51" spans="1:66" ht="15">
      <c r="A51" s="65" t="s">
        <v>248</v>
      </c>
      <c r="B51" s="65" t="s">
        <v>248</v>
      </c>
      <c r="C51" s="66" t="s">
        <v>1239</v>
      </c>
      <c r="D51" s="67">
        <v>10</v>
      </c>
      <c r="E51" s="66" t="s">
        <v>136</v>
      </c>
      <c r="F51" s="69">
        <v>6</v>
      </c>
      <c r="G51" s="66"/>
      <c r="H51" s="70"/>
      <c r="I51" s="71"/>
      <c r="J51" s="71"/>
      <c r="K51" s="34" t="s">
        <v>65</v>
      </c>
      <c r="L51" s="72">
        <v>98</v>
      </c>
      <c r="M51" s="72"/>
      <c r="N51" s="73"/>
      <c r="O51" s="79" t="s">
        <v>196</v>
      </c>
      <c r="P51" s="81">
        <v>43691.75861111111</v>
      </c>
      <c r="Q51" s="79" t="s">
        <v>298</v>
      </c>
      <c r="R51" s="83" t="s">
        <v>327</v>
      </c>
      <c r="S51" s="79" t="s">
        <v>330</v>
      </c>
      <c r="T51" s="79"/>
      <c r="U51" s="83" t="s">
        <v>367</v>
      </c>
      <c r="V51" s="83" t="s">
        <v>367</v>
      </c>
      <c r="W51" s="81">
        <v>43691.75861111111</v>
      </c>
      <c r="X51" s="85">
        <v>43691</v>
      </c>
      <c r="Y51" s="87" t="s">
        <v>430</v>
      </c>
      <c r="Z51" s="83" t="s">
        <v>510</v>
      </c>
      <c r="AA51" s="79"/>
      <c r="AB51" s="79"/>
      <c r="AC51" s="87" t="s">
        <v>590</v>
      </c>
      <c r="AD51" s="79"/>
      <c r="AE51" s="79" t="b">
        <v>0</v>
      </c>
      <c r="AF51" s="79">
        <v>3</v>
      </c>
      <c r="AG51" s="87" t="s">
        <v>623</v>
      </c>
      <c r="AH51" s="79" t="b">
        <v>0</v>
      </c>
      <c r="AI51" s="79" t="s">
        <v>627</v>
      </c>
      <c r="AJ51" s="79"/>
      <c r="AK51" s="87" t="s">
        <v>623</v>
      </c>
      <c r="AL51" s="79" t="b">
        <v>0</v>
      </c>
      <c r="AM51" s="79">
        <v>1</v>
      </c>
      <c r="AN51" s="87" t="s">
        <v>623</v>
      </c>
      <c r="AO51" s="79" t="s">
        <v>637</v>
      </c>
      <c r="AP51" s="79" t="b">
        <v>0</v>
      </c>
      <c r="AQ51" s="87" t="s">
        <v>590</v>
      </c>
      <c r="AR51" s="79" t="s">
        <v>257</v>
      </c>
      <c r="AS51" s="79">
        <v>0</v>
      </c>
      <c r="AT51" s="79">
        <v>0</v>
      </c>
      <c r="AU51" s="79"/>
      <c r="AV51" s="79"/>
      <c r="AW51" s="79"/>
      <c r="AX51" s="79"/>
      <c r="AY51" s="79"/>
      <c r="AZ51" s="79"/>
      <c r="BA51" s="79"/>
      <c r="BB51" s="79"/>
      <c r="BC51">
        <v>27000</v>
      </c>
      <c r="BD51" s="78" t="str">
        <f>REPLACE(INDEX(GroupVertices[Group],MATCH(Edges45[[#This Row],[Vertex 1]],GroupVertices[Vertex],0)),1,1,"")</f>
        <v>1</v>
      </c>
      <c r="BE51" s="78" t="str">
        <f>REPLACE(INDEX(GroupVertices[Group],MATCH(Edges45[[#This Row],[Vertex 2]],GroupVertices[Vertex],0)),1,1,"")</f>
        <v>1</v>
      </c>
      <c r="BF51" s="48">
        <v>0</v>
      </c>
      <c r="BG51" s="49">
        <v>0</v>
      </c>
      <c r="BH51" s="48">
        <v>0</v>
      </c>
      <c r="BI51" s="49">
        <v>0</v>
      </c>
      <c r="BJ51" s="48">
        <v>0</v>
      </c>
      <c r="BK51" s="49">
        <v>0</v>
      </c>
      <c r="BL51" s="48">
        <v>8</v>
      </c>
      <c r="BM51" s="49">
        <v>100</v>
      </c>
      <c r="BN51" s="48">
        <v>8</v>
      </c>
    </row>
    <row r="52" spans="1:66" ht="15">
      <c r="A52" s="65" t="s">
        <v>248</v>
      </c>
      <c r="B52" s="65" t="s">
        <v>248</v>
      </c>
      <c r="C52" s="66" t="s">
        <v>1239</v>
      </c>
      <c r="D52" s="67">
        <v>10</v>
      </c>
      <c r="E52" s="66" t="s">
        <v>136</v>
      </c>
      <c r="F52" s="69">
        <v>6</v>
      </c>
      <c r="G52" s="66"/>
      <c r="H52" s="70"/>
      <c r="I52" s="71"/>
      <c r="J52" s="71"/>
      <c r="K52" s="34" t="s">
        <v>65</v>
      </c>
      <c r="L52" s="72">
        <v>99</v>
      </c>
      <c r="M52" s="72"/>
      <c r="N52" s="73"/>
      <c r="O52" s="79" t="s">
        <v>196</v>
      </c>
      <c r="P52" s="81">
        <v>43690.64900462963</v>
      </c>
      <c r="Q52" s="79" t="s">
        <v>299</v>
      </c>
      <c r="R52" s="83" t="s">
        <v>328</v>
      </c>
      <c r="S52" s="79" t="s">
        <v>330</v>
      </c>
      <c r="T52" s="79"/>
      <c r="U52" s="83" t="s">
        <v>368</v>
      </c>
      <c r="V52" s="83" t="s">
        <v>368</v>
      </c>
      <c r="W52" s="81">
        <v>43690.64900462963</v>
      </c>
      <c r="X52" s="85">
        <v>43690</v>
      </c>
      <c r="Y52" s="87" t="s">
        <v>431</v>
      </c>
      <c r="Z52" s="83" t="s">
        <v>511</v>
      </c>
      <c r="AA52" s="79"/>
      <c r="AB52" s="79"/>
      <c r="AC52" s="87" t="s">
        <v>591</v>
      </c>
      <c r="AD52" s="79"/>
      <c r="AE52" s="79" t="b">
        <v>0</v>
      </c>
      <c r="AF52" s="79">
        <v>1</v>
      </c>
      <c r="AG52" s="87" t="s">
        <v>623</v>
      </c>
      <c r="AH52" s="79" t="b">
        <v>0</v>
      </c>
      <c r="AI52" s="79" t="s">
        <v>627</v>
      </c>
      <c r="AJ52" s="79"/>
      <c r="AK52" s="87" t="s">
        <v>623</v>
      </c>
      <c r="AL52" s="79" t="b">
        <v>0</v>
      </c>
      <c r="AM52" s="79">
        <v>1</v>
      </c>
      <c r="AN52" s="87" t="s">
        <v>623</v>
      </c>
      <c r="AO52" s="79" t="s">
        <v>637</v>
      </c>
      <c r="AP52" s="79" t="b">
        <v>0</v>
      </c>
      <c r="AQ52" s="87" t="s">
        <v>591</v>
      </c>
      <c r="AR52" s="79" t="s">
        <v>257</v>
      </c>
      <c r="AS52" s="79">
        <v>0</v>
      </c>
      <c r="AT52" s="79">
        <v>0</v>
      </c>
      <c r="AU52" s="79"/>
      <c r="AV52" s="79"/>
      <c r="AW52" s="79"/>
      <c r="AX52" s="79"/>
      <c r="AY52" s="79"/>
      <c r="AZ52" s="79"/>
      <c r="BA52" s="79"/>
      <c r="BB52" s="79"/>
      <c r="BC52">
        <v>27000</v>
      </c>
      <c r="BD52" s="78" t="str">
        <f>REPLACE(INDEX(GroupVertices[Group],MATCH(Edges45[[#This Row],[Vertex 1]],GroupVertices[Vertex],0)),1,1,"")</f>
        <v>1</v>
      </c>
      <c r="BE52" s="78" t="str">
        <f>REPLACE(INDEX(GroupVertices[Group],MATCH(Edges45[[#This Row],[Vertex 2]],GroupVertices[Vertex],0)),1,1,"")</f>
        <v>1</v>
      </c>
      <c r="BF52" s="48">
        <v>0</v>
      </c>
      <c r="BG52" s="49">
        <v>0</v>
      </c>
      <c r="BH52" s="48">
        <v>0</v>
      </c>
      <c r="BI52" s="49">
        <v>0</v>
      </c>
      <c r="BJ52" s="48">
        <v>0</v>
      </c>
      <c r="BK52" s="49">
        <v>0</v>
      </c>
      <c r="BL52" s="48">
        <v>10</v>
      </c>
      <c r="BM52" s="49">
        <v>100</v>
      </c>
      <c r="BN52" s="48">
        <v>10</v>
      </c>
    </row>
    <row r="53" spans="1:66" ht="15">
      <c r="A53" s="65" t="s">
        <v>248</v>
      </c>
      <c r="B53" s="65" t="s">
        <v>248</v>
      </c>
      <c r="C53" s="66" t="s">
        <v>1239</v>
      </c>
      <c r="D53" s="67">
        <v>10</v>
      </c>
      <c r="E53" s="66" t="s">
        <v>136</v>
      </c>
      <c r="F53" s="69">
        <v>6</v>
      </c>
      <c r="G53" s="66"/>
      <c r="H53" s="70"/>
      <c r="I53" s="71"/>
      <c r="J53" s="71"/>
      <c r="K53" s="34" t="s">
        <v>65</v>
      </c>
      <c r="L53" s="72">
        <v>100</v>
      </c>
      <c r="M53" s="72"/>
      <c r="N53" s="73"/>
      <c r="O53" s="79" t="s">
        <v>196</v>
      </c>
      <c r="P53" s="81">
        <v>43685.79375</v>
      </c>
      <c r="Q53" s="79" t="s">
        <v>300</v>
      </c>
      <c r="R53" s="83" t="s">
        <v>329</v>
      </c>
      <c r="S53" s="79" t="s">
        <v>330</v>
      </c>
      <c r="T53" s="79"/>
      <c r="U53" s="83" t="s">
        <v>369</v>
      </c>
      <c r="V53" s="83" t="s">
        <v>369</v>
      </c>
      <c r="W53" s="81">
        <v>43685.79375</v>
      </c>
      <c r="X53" s="85">
        <v>43685</v>
      </c>
      <c r="Y53" s="87" t="s">
        <v>432</v>
      </c>
      <c r="Z53" s="83" t="s">
        <v>512</v>
      </c>
      <c r="AA53" s="79"/>
      <c r="AB53" s="79"/>
      <c r="AC53" s="87" t="s">
        <v>592</v>
      </c>
      <c r="AD53" s="79"/>
      <c r="AE53" s="79" t="b">
        <v>0</v>
      </c>
      <c r="AF53" s="79">
        <v>4</v>
      </c>
      <c r="AG53" s="87" t="s">
        <v>623</v>
      </c>
      <c r="AH53" s="79" t="b">
        <v>0</v>
      </c>
      <c r="AI53" s="79" t="s">
        <v>627</v>
      </c>
      <c r="AJ53" s="79"/>
      <c r="AK53" s="87" t="s">
        <v>623</v>
      </c>
      <c r="AL53" s="79" t="b">
        <v>0</v>
      </c>
      <c r="AM53" s="79">
        <v>1</v>
      </c>
      <c r="AN53" s="87" t="s">
        <v>623</v>
      </c>
      <c r="AO53" s="79" t="s">
        <v>637</v>
      </c>
      <c r="AP53" s="79" t="b">
        <v>0</v>
      </c>
      <c r="AQ53" s="87" t="s">
        <v>592</v>
      </c>
      <c r="AR53" s="79" t="s">
        <v>257</v>
      </c>
      <c r="AS53" s="79">
        <v>0</v>
      </c>
      <c r="AT53" s="79">
        <v>0</v>
      </c>
      <c r="AU53" s="79"/>
      <c r="AV53" s="79"/>
      <c r="AW53" s="79"/>
      <c r="AX53" s="79"/>
      <c r="AY53" s="79"/>
      <c r="AZ53" s="79"/>
      <c r="BA53" s="79"/>
      <c r="BB53" s="79"/>
      <c r="BC53">
        <v>27000</v>
      </c>
      <c r="BD53" s="78" t="str">
        <f>REPLACE(INDEX(GroupVertices[Group],MATCH(Edges45[[#This Row],[Vertex 1]],GroupVertices[Vertex],0)),1,1,"")</f>
        <v>1</v>
      </c>
      <c r="BE53" s="78" t="str">
        <f>REPLACE(INDEX(GroupVertices[Group],MATCH(Edges45[[#This Row],[Vertex 2]],GroupVertices[Vertex],0)),1,1,"")</f>
        <v>1</v>
      </c>
      <c r="BF53" s="48">
        <v>0</v>
      </c>
      <c r="BG53" s="49">
        <v>0</v>
      </c>
      <c r="BH53" s="48">
        <v>0</v>
      </c>
      <c r="BI53" s="49">
        <v>0</v>
      </c>
      <c r="BJ53" s="48">
        <v>0</v>
      </c>
      <c r="BK53" s="49">
        <v>0</v>
      </c>
      <c r="BL53" s="48">
        <v>9</v>
      </c>
      <c r="BM53" s="49">
        <v>100</v>
      </c>
      <c r="BN53" s="48">
        <v>9</v>
      </c>
    </row>
    <row r="54" spans="1:66" ht="15">
      <c r="A54" s="65" t="s">
        <v>249</v>
      </c>
      <c r="B54" s="65" t="s">
        <v>248</v>
      </c>
      <c r="C54" s="66" t="s">
        <v>1258</v>
      </c>
      <c r="D54" s="67">
        <v>10</v>
      </c>
      <c r="E54" s="66" t="s">
        <v>136</v>
      </c>
      <c r="F54" s="69">
        <v>7.706340378197996</v>
      </c>
      <c r="G54" s="66"/>
      <c r="H54" s="70"/>
      <c r="I54" s="71"/>
      <c r="J54" s="71"/>
      <c r="K54" s="34" t="s">
        <v>65</v>
      </c>
      <c r="L54" s="72">
        <v>101</v>
      </c>
      <c r="M54" s="72"/>
      <c r="N54" s="73"/>
      <c r="O54" s="79" t="s">
        <v>257</v>
      </c>
      <c r="P54" s="81">
        <v>43758.06972222222</v>
      </c>
      <c r="Q54" s="79" t="s">
        <v>274</v>
      </c>
      <c r="R54" s="83" t="s">
        <v>308</v>
      </c>
      <c r="S54" s="79" t="s">
        <v>330</v>
      </c>
      <c r="T54" s="79"/>
      <c r="U54" s="79"/>
      <c r="V54" s="83" t="s">
        <v>381</v>
      </c>
      <c r="W54" s="81">
        <v>43758.06972222222</v>
      </c>
      <c r="X54" s="85">
        <v>43758</v>
      </c>
      <c r="Y54" s="87" t="s">
        <v>433</v>
      </c>
      <c r="Z54" s="83" t="s">
        <v>513</v>
      </c>
      <c r="AA54" s="79"/>
      <c r="AB54" s="79"/>
      <c r="AC54" s="87" t="s">
        <v>593</v>
      </c>
      <c r="AD54" s="79"/>
      <c r="AE54" s="79" t="b">
        <v>0</v>
      </c>
      <c r="AF54" s="79">
        <v>0</v>
      </c>
      <c r="AG54" s="87" t="s">
        <v>623</v>
      </c>
      <c r="AH54" s="79" t="b">
        <v>0</v>
      </c>
      <c r="AI54" s="79" t="s">
        <v>627</v>
      </c>
      <c r="AJ54" s="79"/>
      <c r="AK54" s="87" t="s">
        <v>623</v>
      </c>
      <c r="AL54" s="79" t="b">
        <v>0</v>
      </c>
      <c r="AM54" s="79">
        <v>1</v>
      </c>
      <c r="AN54" s="87" t="s">
        <v>564</v>
      </c>
      <c r="AO54" s="79" t="s">
        <v>634</v>
      </c>
      <c r="AP54" s="79" t="b">
        <v>0</v>
      </c>
      <c r="AQ54" s="87" t="s">
        <v>564</v>
      </c>
      <c r="AR54" s="79" t="s">
        <v>196</v>
      </c>
      <c r="AS54" s="79">
        <v>0</v>
      </c>
      <c r="AT54" s="79">
        <v>0</v>
      </c>
      <c r="AU54" s="79"/>
      <c r="AV54" s="79"/>
      <c r="AW54" s="79"/>
      <c r="AX54" s="79"/>
      <c r="AY54" s="79"/>
      <c r="AZ54" s="79"/>
      <c r="BA54" s="79"/>
      <c r="BB54" s="79"/>
      <c r="BC54">
        <v>24389</v>
      </c>
      <c r="BD54" s="78" t="str">
        <f>REPLACE(INDEX(GroupVertices[Group],MATCH(Edges45[[#This Row],[Vertex 1]],GroupVertices[Vertex],0)),1,1,"")</f>
        <v>1</v>
      </c>
      <c r="BE54" s="78" t="str">
        <f>REPLACE(INDEX(GroupVertices[Group],MATCH(Edges45[[#This Row],[Vertex 2]],GroupVertices[Vertex],0)),1,1,"")</f>
        <v>1</v>
      </c>
      <c r="BF54" s="48">
        <v>0</v>
      </c>
      <c r="BG54" s="49">
        <v>0</v>
      </c>
      <c r="BH54" s="48">
        <v>1</v>
      </c>
      <c r="BI54" s="49">
        <v>8.333333333333334</v>
      </c>
      <c r="BJ54" s="48">
        <v>0</v>
      </c>
      <c r="BK54" s="49">
        <v>0</v>
      </c>
      <c r="BL54" s="48">
        <v>11</v>
      </c>
      <c r="BM54" s="49">
        <v>91.66666666666667</v>
      </c>
      <c r="BN54" s="48">
        <v>12</v>
      </c>
    </row>
    <row r="55" spans="1:66" ht="15">
      <c r="A55" s="65" t="s">
        <v>249</v>
      </c>
      <c r="B55" s="65" t="s">
        <v>248</v>
      </c>
      <c r="C55" s="66" t="s">
        <v>1258</v>
      </c>
      <c r="D55" s="67">
        <v>10</v>
      </c>
      <c r="E55" s="66" t="s">
        <v>136</v>
      </c>
      <c r="F55" s="69">
        <v>7.706340378197996</v>
      </c>
      <c r="G55" s="66"/>
      <c r="H55" s="70"/>
      <c r="I55" s="71"/>
      <c r="J55" s="71"/>
      <c r="K55" s="34" t="s">
        <v>65</v>
      </c>
      <c r="L55" s="72">
        <v>102</v>
      </c>
      <c r="M55" s="72"/>
      <c r="N55" s="73"/>
      <c r="O55" s="79" t="s">
        <v>257</v>
      </c>
      <c r="P55" s="81">
        <v>43758.06980324074</v>
      </c>
      <c r="Q55" s="79" t="s">
        <v>275</v>
      </c>
      <c r="R55" s="83" t="s">
        <v>309</v>
      </c>
      <c r="S55" s="79" t="s">
        <v>330</v>
      </c>
      <c r="T55" s="79"/>
      <c r="U55" s="79"/>
      <c r="V55" s="83" t="s">
        <v>381</v>
      </c>
      <c r="W55" s="81">
        <v>43758.06980324074</v>
      </c>
      <c r="X55" s="85">
        <v>43758</v>
      </c>
      <c r="Y55" s="87" t="s">
        <v>434</v>
      </c>
      <c r="Z55" s="83" t="s">
        <v>514</v>
      </c>
      <c r="AA55" s="79"/>
      <c r="AB55" s="79"/>
      <c r="AC55" s="87" t="s">
        <v>594</v>
      </c>
      <c r="AD55" s="79"/>
      <c r="AE55" s="79" t="b">
        <v>0</v>
      </c>
      <c r="AF55" s="79">
        <v>0</v>
      </c>
      <c r="AG55" s="87" t="s">
        <v>623</v>
      </c>
      <c r="AH55" s="79" t="b">
        <v>0</v>
      </c>
      <c r="AI55" s="79" t="s">
        <v>627</v>
      </c>
      <c r="AJ55" s="79"/>
      <c r="AK55" s="87" t="s">
        <v>623</v>
      </c>
      <c r="AL55" s="79" t="b">
        <v>0</v>
      </c>
      <c r="AM55" s="79">
        <v>1</v>
      </c>
      <c r="AN55" s="87" t="s">
        <v>565</v>
      </c>
      <c r="AO55" s="79" t="s">
        <v>634</v>
      </c>
      <c r="AP55" s="79" t="b">
        <v>0</v>
      </c>
      <c r="AQ55" s="87" t="s">
        <v>565</v>
      </c>
      <c r="AR55" s="79" t="s">
        <v>196</v>
      </c>
      <c r="AS55" s="79">
        <v>0</v>
      </c>
      <c r="AT55" s="79">
        <v>0</v>
      </c>
      <c r="AU55" s="79"/>
      <c r="AV55" s="79"/>
      <c r="AW55" s="79"/>
      <c r="AX55" s="79"/>
      <c r="AY55" s="79"/>
      <c r="AZ55" s="79"/>
      <c r="BA55" s="79"/>
      <c r="BB55" s="79"/>
      <c r="BC55">
        <v>24389</v>
      </c>
      <c r="BD55" s="78" t="str">
        <f>REPLACE(INDEX(GroupVertices[Group],MATCH(Edges45[[#This Row],[Vertex 1]],GroupVertices[Vertex],0)),1,1,"")</f>
        <v>1</v>
      </c>
      <c r="BE55" s="78" t="str">
        <f>REPLACE(INDEX(GroupVertices[Group],MATCH(Edges45[[#This Row],[Vertex 2]],GroupVertices[Vertex],0)),1,1,"")</f>
        <v>1</v>
      </c>
      <c r="BF55" s="48">
        <v>0</v>
      </c>
      <c r="BG55" s="49">
        <v>0</v>
      </c>
      <c r="BH55" s="48">
        <v>1</v>
      </c>
      <c r="BI55" s="49">
        <v>8.333333333333334</v>
      </c>
      <c r="BJ55" s="48">
        <v>0</v>
      </c>
      <c r="BK55" s="49">
        <v>0</v>
      </c>
      <c r="BL55" s="48">
        <v>11</v>
      </c>
      <c r="BM55" s="49">
        <v>91.66666666666667</v>
      </c>
      <c r="BN55" s="48">
        <v>12</v>
      </c>
    </row>
    <row r="56" spans="1:66" ht="15">
      <c r="A56" s="65" t="s">
        <v>249</v>
      </c>
      <c r="B56" s="65" t="s">
        <v>248</v>
      </c>
      <c r="C56" s="66" t="s">
        <v>1258</v>
      </c>
      <c r="D56" s="67">
        <v>10</v>
      </c>
      <c r="E56" s="66" t="s">
        <v>136</v>
      </c>
      <c r="F56" s="69">
        <v>7.706340378197996</v>
      </c>
      <c r="G56" s="66"/>
      <c r="H56" s="70"/>
      <c r="I56" s="71"/>
      <c r="J56" s="71"/>
      <c r="K56" s="34" t="s">
        <v>65</v>
      </c>
      <c r="L56" s="72">
        <v>103</v>
      </c>
      <c r="M56" s="72"/>
      <c r="N56" s="73"/>
      <c r="O56" s="79" t="s">
        <v>257</v>
      </c>
      <c r="P56" s="81">
        <v>43758.06994212963</v>
      </c>
      <c r="Q56" s="79" t="s">
        <v>276</v>
      </c>
      <c r="R56" s="83" t="s">
        <v>310</v>
      </c>
      <c r="S56" s="79" t="s">
        <v>330</v>
      </c>
      <c r="T56" s="79"/>
      <c r="U56" s="83" t="s">
        <v>344</v>
      </c>
      <c r="V56" s="83" t="s">
        <v>344</v>
      </c>
      <c r="W56" s="81">
        <v>43758.06994212963</v>
      </c>
      <c r="X56" s="85">
        <v>43758</v>
      </c>
      <c r="Y56" s="87" t="s">
        <v>435</v>
      </c>
      <c r="Z56" s="83" t="s">
        <v>515</v>
      </c>
      <c r="AA56" s="79"/>
      <c r="AB56" s="79"/>
      <c r="AC56" s="87" t="s">
        <v>595</v>
      </c>
      <c r="AD56" s="79"/>
      <c r="AE56" s="79" t="b">
        <v>0</v>
      </c>
      <c r="AF56" s="79">
        <v>0</v>
      </c>
      <c r="AG56" s="87" t="s">
        <v>623</v>
      </c>
      <c r="AH56" s="79" t="b">
        <v>0</v>
      </c>
      <c r="AI56" s="79" t="s">
        <v>627</v>
      </c>
      <c r="AJ56" s="79"/>
      <c r="AK56" s="87" t="s">
        <v>623</v>
      </c>
      <c r="AL56" s="79" t="b">
        <v>0</v>
      </c>
      <c r="AM56" s="79">
        <v>1</v>
      </c>
      <c r="AN56" s="87" t="s">
        <v>566</v>
      </c>
      <c r="AO56" s="79" t="s">
        <v>634</v>
      </c>
      <c r="AP56" s="79" t="b">
        <v>0</v>
      </c>
      <c r="AQ56" s="87" t="s">
        <v>566</v>
      </c>
      <c r="AR56" s="79" t="s">
        <v>196</v>
      </c>
      <c r="AS56" s="79">
        <v>0</v>
      </c>
      <c r="AT56" s="79">
        <v>0</v>
      </c>
      <c r="AU56" s="79"/>
      <c r="AV56" s="79"/>
      <c r="AW56" s="79"/>
      <c r="AX56" s="79"/>
      <c r="AY56" s="79"/>
      <c r="AZ56" s="79"/>
      <c r="BA56" s="79"/>
      <c r="BB56" s="79"/>
      <c r="BC56">
        <v>24389</v>
      </c>
      <c r="BD56" s="78" t="str">
        <f>REPLACE(INDEX(GroupVertices[Group],MATCH(Edges45[[#This Row],[Vertex 1]],GroupVertices[Vertex],0)),1,1,"")</f>
        <v>1</v>
      </c>
      <c r="BE56" s="78" t="str">
        <f>REPLACE(INDEX(GroupVertices[Group],MATCH(Edges45[[#This Row],[Vertex 2]],GroupVertices[Vertex],0)),1,1,"")</f>
        <v>1</v>
      </c>
      <c r="BF56" s="48">
        <v>0</v>
      </c>
      <c r="BG56" s="49">
        <v>0</v>
      </c>
      <c r="BH56" s="48">
        <v>0</v>
      </c>
      <c r="BI56" s="49">
        <v>0</v>
      </c>
      <c r="BJ56" s="48">
        <v>0</v>
      </c>
      <c r="BK56" s="49">
        <v>0</v>
      </c>
      <c r="BL56" s="48">
        <v>10</v>
      </c>
      <c r="BM56" s="49">
        <v>100</v>
      </c>
      <c r="BN56" s="48">
        <v>10</v>
      </c>
    </row>
    <row r="57" spans="1:66" ht="15">
      <c r="A57" s="65" t="s">
        <v>249</v>
      </c>
      <c r="B57" s="65" t="s">
        <v>248</v>
      </c>
      <c r="C57" s="66" t="s">
        <v>1258</v>
      </c>
      <c r="D57" s="67">
        <v>10</v>
      </c>
      <c r="E57" s="66" t="s">
        <v>136</v>
      </c>
      <c r="F57" s="69">
        <v>7.706340378197996</v>
      </c>
      <c r="G57" s="66"/>
      <c r="H57" s="70"/>
      <c r="I57" s="71"/>
      <c r="J57" s="71"/>
      <c r="K57" s="34" t="s">
        <v>65</v>
      </c>
      <c r="L57" s="72">
        <v>104</v>
      </c>
      <c r="M57" s="72"/>
      <c r="N57" s="73"/>
      <c r="O57" s="79" t="s">
        <v>257</v>
      </c>
      <c r="P57" s="81">
        <v>43758.07003472222</v>
      </c>
      <c r="Q57" s="79" t="s">
        <v>277</v>
      </c>
      <c r="R57" s="83" t="s">
        <v>311</v>
      </c>
      <c r="S57" s="79" t="s">
        <v>330</v>
      </c>
      <c r="T57" s="79"/>
      <c r="U57" s="79"/>
      <c r="V57" s="83" t="s">
        <v>381</v>
      </c>
      <c r="W57" s="81">
        <v>43758.07003472222</v>
      </c>
      <c r="X57" s="85">
        <v>43758</v>
      </c>
      <c r="Y57" s="87" t="s">
        <v>436</v>
      </c>
      <c r="Z57" s="83" t="s">
        <v>516</v>
      </c>
      <c r="AA57" s="79"/>
      <c r="AB57" s="79"/>
      <c r="AC57" s="87" t="s">
        <v>596</v>
      </c>
      <c r="AD57" s="79"/>
      <c r="AE57" s="79" t="b">
        <v>0</v>
      </c>
      <c r="AF57" s="79">
        <v>0</v>
      </c>
      <c r="AG57" s="87" t="s">
        <v>623</v>
      </c>
      <c r="AH57" s="79" t="b">
        <v>0</v>
      </c>
      <c r="AI57" s="79" t="s">
        <v>627</v>
      </c>
      <c r="AJ57" s="79"/>
      <c r="AK57" s="87" t="s">
        <v>623</v>
      </c>
      <c r="AL57" s="79" t="b">
        <v>0</v>
      </c>
      <c r="AM57" s="79">
        <v>1</v>
      </c>
      <c r="AN57" s="87" t="s">
        <v>567</v>
      </c>
      <c r="AO57" s="79" t="s">
        <v>634</v>
      </c>
      <c r="AP57" s="79" t="b">
        <v>0</v>
      </c>
      <c r="AQ57" s="87" t="s">
        <v>567</v>
      </c>
      <c r="AR57" s="79" t="s">
        <v>196</v>
      </c>
      <c r="AS57" s="79">
        <v>0</v>
      </c>
      <c r="AT57" s="79">
        <v>0</v>
      </c>
      <c r="AU57" s="79"/>
      <c r="AV57" s="79"/>
      <c r="AW57" s="79"/>
      <c r="AX57" s="79"/>
      <c r="AY57" s="79"/>
      <c r="AZ57" s="79"/>
      <c r="BA57" s="79"/>
      <c r="BB57" s="79"/>
      <c r="BC57">
        <v>24389</v>
      </c>
      <c r="BD57" s="78" t="str">
        <f>REPLACE(INDEX(GroupVertices[Group],MATCH(Edges45[[#This Row],[Vertex 1]],GroupVertices[Vertex],0)),1,1,"")</f>
        <v>1</v>
      </c>
      <c r="BE57" s="78" t="str">
        <f>REPLACE(INDEX(GroupVertices[Group],MATCH(Edges45[[#This Row],[Vertex 2]],GroupVertices[Vertex],0)),1,1,"")</f>
        <v>1</v>
      </c>
      <c r="BF57" s="48">
        <v>0</v>
      </c>
      <c r="BG57" s="49">
        <v>0</v>
      </c>
      <c r="BH57" s="48">
        <v>0</v>
      </c>
      <c r="BI57" s="49">
        <v>0</v>
      </c>
      <c r="BJ57" s="48">
        <v>0</v>
      </c>
      <c r="BK57" s="49">
        <v>0</v>
      </c>
      <c r="BL57" s="48">
        <v>11</v>
      </c>
      <c r="BM57" s="49">
        <v>100</v>
      </c>
      <c r="BN57" s="48">
        <v>11</v>
      </c>
    </row>
    <row r="58" spans="1:66" ht="15">
      <c r="A58" s="65" t="s">
        <v>249</v>
      </c>
      <c r="B58" s="65" t="s">
        <v>248</v>
      </c>
      <c r="C58" s="66" t="s">
        <v>1258</v>
      </c>
      <c r="D58" s="67">
        <v>10</v>
      </c>
      <c r="E58" s="66" t="s">
        <v>136</v>
      </c>
      <c r="F58" s="69">
        <v>7.706340378197996</v>
      </c>
      <c r="G58" s="66"/>
      <c r="H58" s="70"/>
      <c r="I58" s="71"/>
      <c r="J58" s="71"/>
      <c r="K58" s="34" t="s">
        <v>65</v>
      </c>
      <c r="L58" s="72">
        <v>105</v>
      </c>
      <c r="M58" s="72"/>
      <c r="N58" s="73"/>
      <c r="O58" s="79" t="s">
        <v>257</v>
      </c>
      <c r="P58" s="81">
        <v>43758.070335648146</v>
      </c>
      <c r="Q58" s="79" t="s">
        <v>278</v>
      </c>
      <c r="R58" s="83" t="s">
        <v>312</v>
      </c>
      <c r="S58" s="79" t="s">
        <v>330</v>
      </c>
      <c r="T58" s="79"/>
      <c r="U58" s="79"/>
      <c r="V58" s="83" t="s">
        <v>381</v>
      </c>
      <c r="W58" s="81">
        <v>43758.070335648146</v>
      </c>
      <c r="X58" s="85">
        <v>43758</v>
      </c>
      <c r="Y58" s="87" t="s">
        <v>437</v>
      </c>
      <c r="Z58" s="83" t="s">
        <v>517</v>
      </c>
      <c r="AA58" s="79"/>
      <c r="AB58" s="79"/>
      <c r="AC58" s="87" t="s">
        <v>597</v>
      </c>
      <c r="AD58" s="79"/>
      <c r="AE58" s="79" t="b">
        <v>0</v>
      </c>
      <c r="AF58" s="79">
        <v>0</v>
      </c>
      <c r="AG58" s="87" t="s">
        <v>623</v>
      </c>
      <c r="AH58" s="79" t="b">
        <v>0</v>
      </c>
      <c r="AI58" s="79" t="s">
        <v>627</v>
      </c>
      <c r="AJ58" s="79"/>
      <c r="AK58" s="87" t="s">
        <v>623</v>
      </c>
      <c r="AL58" s="79" t="b">
        <v>0</v>
      </c>
      <c r="AM58" s="79">
        <v>1</v>
      </c>
      <c r="AN58" s="87" t="s">
        <v>568</v>
      </c>
      <c r="AO58" s="79" t="s">
        <v>634</v>
      </c>
      <c r="AP58" s="79" t="b">
        <v>0</v>
      </c>
      <c r="AQ58" s="87" t="s">
        <v>568</v>
      </c>
      <c r="AR58" s="79" t="s">
        <v>196</v>
      </c>
      <c r="AS58" s="79">
        <v>0</v>
      </c>
      <c r="AT58" s="79">
        <v>0</v>
      </c>
      <c r="AU58" s="79"/>
      <c r="AV58" s="79"/>
      <c r="AW58" s="79"/>
      <c r="AX58" s="79"/>
      <c r="AY58" s="79"/>
      <c r="AZ58" s="79"/>
      <c r="BA58" s="79"/>
      <c r="BB58" s="79"/>
      <c r="BC58">
        <v>24389</v>
      </c>
      <c r="BD58" s="78" t="str">
        <f>REPLACE(INDEX(GroupVertices[Group],MATCH(Edges45[[#This Row],[Vertex 1]],GroupVertices[Vertex],0)),1,1,"")</f>
        <v>1</v>
      </c>
      <c r="BE58" s="78" t="str">
        <f>REPLACE(INDEX(GroupVertices[Group],MATCH(Edges45[[#This Row],[Vertex 2]],GroupVertices[Vertex],0)),1,1,"")</f>
        <v>1</v>
      </c>
      <c r="BF58" s="48">
        <v>0</v>
      </c>
      <c r="BG58" s="49">
        <v>0</v>
      </c>
      <c r="BH58" s="48">
        <v>0</v>
      </c>
      <c r="BI58" s="49">
        <v>0</v>
      </c>
      <c r="BJ58" s="48">
        <v>0</v>
      </c>
      <c r="BK58" s="49">
        <v>0</v>
      </c>
      <c r="BL58" s="48">
        <v>12</v>
      </c>
      <c r="BM58" s="49">
        <v>100</v>
      </c>
      <c r="BN58" s="48">
        <v>12</v>
      </c>
    </row>
    <row r="59" spans="1:66" ht="15">
      <c r="A59" s="65" t="s">
        <v>249</v>
      </c>
      <c r="B59" s="65" t="s">
        <v>248</v>
      </c>
      <c r="C59" s="66" t="s">
        <v>1258</v>
      </c>
      <c r="D59" s="67">
        <v>10</v>
      </c>
      <c r="E59" s="66" t="s">
        <v>136</v>
      </c>
      <c r="F59" s="69">
        <v>7.706340378197996</v>
      </c>
      <c r="G59" s="66"/>
      <c r="H59" s="70"/>
      <c r="I59" s="71"/>
      <c r="J59" s="71"/>
      <c r="K59" s="34" t="s">
        <v>65</v>
      </c>
      <c r="L59" s="72">
        <v>106</v>
      </c>
      <c r="M59" s="72"/>
      <c r="N59" s="73"/>
      <c r="O59" s="79" t="s">
        <v>257</v>
      </c>
      <c r="P59" s="81">
        <v>43758.070381944446</v>
      </c>
      <c r="Q59" s="79" t="s">
        <v>263</v>
      </c>
      <c r="R59" s="83" t="s">
        <v>302</v>
      </c>
      <c r="S59" s="79" t="s">
        <v>330</v>
      </c>
      <c r="T59" s="79"/>
      <c r="U59" s="83" t="s">
        <v>341</v>
      </c>
      <c r="V59" s="83" t="s">
        <v>341</v>
      </c>
      <c r="W59" s="81">
        <v>43758.070381944446</v>
      </c>
      <c r="X59" s="85">
        <v>43758</v>
      </c>
      <c r="Y59" s="87" t="s">
        <v>438</v>
      </c>
      <c r="Z59" s="83" t="s">
        <v>518</v>
      </c>
      <c r="AA59" s="79"/>
      <c r="AB59" s="79"/>
      <c r="AC59" s="87" t="s">
        <v>598</v>
      </c>
      <c r="AD59" s="79"/>
      <c r="AE59" s="79" t="b">
        <v>0</v>
      </c>
      <c r="AF59" s="79">
        <v>0</v>
      </c>
      <c r="AG59" s="87" t="s">
        <v>623</v>
      </c>
      <c r="AH59" s="79" t="b">
        <v>0</v>
      </c>
      <c r="AI59" s="79" t="s">
        <v>627</v>
      </c>
      <c r="AJ59" s="79"/>
      <c r="AK59" s="87" t="s">
        <v>623</v>
      </c>
      <c r="AL59" s="79" t="b">
        <v>0</v>
      </c>
      <c r="AM59" s="79">
        <v>2</v>
      </c>
      <c r="AN59" s="87" t="s">
        <v>569</v>
      </c>
      <c r="AO59" s="79" t="s">
        <v>634</v>
      </c>
      <c r="AP59" s="79" t="b">
        <v>0</v>
      </c>
      <c r="AQ59" s="87" t="s">
        <v>569</v>
      </c>
      <c r="AR59" s="79" t="s">
        <v>196</v>
      </c>
      <c r="AS59" s="79">
        <v>0</v>
      </c>
      <c r="AT59" s="79">
        <v>0</v>
      </c>
      <c r="AU59" s="79"/>
      <c r="AV59" s="79"/>
      <c r="AW59" s="79"/>
      <c r="AX59" s="79"/>
      <c r="AY59" s="79"/>
      <c r="AZ59" s="79"/>
      <c r="BA59" s="79"/>
      <c r="BB59" s="79"/>
      <c r="BC59">
        <v>24389</v>
      </c>
      <c r="BD59" s="78" t="str">
        <f>REPLACE(INDEX(GroupVertices[Group],MATCH(Edges45[[#This Row],[Vertex 1]],GroupVertices[Vertex],0)),1,1,"")</f>
        <v>1</v>
      </c>
      <c r="BE59" s="78" t="str">
        <f>REPLACE(INDEX(GroupVertices[Group],MATCH(Edges45[[#This Row],[Vertex 2]],GroupVertices[Vertex],0)),1,1,"")</f>
        <v>1</v>
      </c>
      <c r="BF59" s="48">
        <v>0</v>
      </c>
      <c r="BG59" s="49">
        <v>0</v>
      </c>
      <c r="BH59" s="48">
        <v>0</v>
      </c>
      <c r="BI59" s="49">
        <v>0</v>
      </c>
      <c r="BJ59" s="48">
        <v>0</v>
      </c>
      <c r="BK59" s="49">
        <v>0</v>
      </c>
      <c r="BL59" s="48">
        <v>10</v>
      </c>
      <c r="BM59" s="49">
        <v>100</v>
      </c>
      <c r="BN59" s="48">
        <v>10</v>
      </c>
    </row>
    <row r="60" spans="1:66" ht="15">
      <c r="A60" s="65" t="s">
        <v>249</v>
      </c>
      <c r="B60" s="65" t="s">
        <v>248</v>
      </c>
      <c r="C60" s="66" t="s">
        <v>1258</v>
      </c>
      <c r="D60" s="67">
        <v>10</v>
      </c>
      <c r="E60" s="66" t="s">
        <v>136</v>
      </c>
      <c r="F60" s="69">
        <v>7.706340378197996</v>
      </c>
      <c r="G60" s="66"/>
      <c r="H60" s="70"/>
      <c r="I60" s="71"/>
      <c r="J60" s="71"/>
      <c r="K60" s="34" t="s">
        <v>65</v>
      </c>
      <c r="L60" s="72">
        <v>107</v>
      </c>
      <c r="M60" s="72"/>
      <c r="N60" s="73"/>
      <c r="O60" s="79" t="s">
        <v>257</v>
      </c>
      <c r="P60" s="81">
        <v>43758.07052083333</v>
      </c>
      <c r="Q60" s="79" t="s">
        <v>279</v>
      </c>
      <c r="R60" s="83" t="s">
        <v>313</v>
      </c>
      <c r="S60" s="79" t="s">
        <v>330</v>
      </c>
      <c r="T60" s="79"/>
      <c r="U60" s="83" t="s">
        <v>347</v>
      </c>
      <c r="V60" s="83" t="s">
        <v>347</v>
      </c>
      <c r="W60" s="81">
        <v>43758.07052083333</v>
      </c>
      <c r="X60" s="85">
        <v>43758</v>
      </c>
      <c r="Y60" s="87" t="s">
        <v>439</v>
      </c>
      <c r="Z60" s="83" t="s">
        <v>519</v>
      </c>
      <c r="AA60" s="79"/>
      <c r="AB60" s="79"/>
      <c r="AC60" s="87" t="s">
        <v>599</v>
      </c>
      <c r="AD60" s="79"/>
      <c r="AE60" s="79" t="b">
        <v>0</v>
      </c>
      <c r="AF60" s="79">
        <v>0</v>
      </c>
      <c r="AG60" s="87" t="s">
        <v>623</v>
      </c>
      <c r="AH60" s="79" t="b">
        <v>0</v>
      </c>
      <c r="AI60" s="79" t="s">
        <v>627</v>
      </c>
      <c r="AJ60" s="79"/>
      <c r="AK60" s="87" t="s">
        <v>623</v>
      </c>
      <c r="AL60" s="79" t="b">
        <v>0</v>
      </c>
      <c r="AM60" s="79">
        <v>1</v>
      </c>
      <c r="AN60" s="87" t="s">
        <v>570</v>
      </c>
      <c r="AO60" s="79" t="s">
        <v>634</v>
      </c>
      <c r="AP60" s="79" t="b">
        <v>0</v>
      </c>
      <c r="AQ60" s="87" t="s">
        <v>570</v>
      </c>
      <c r="AR60" s="79" t="s">
        <v>196</v>
      </c>
      <c r="AS60" s="79">
        <v>0</v>
      </c>
      <c r="AT60" s="79">
        <v>0</v>
      </c>
      <c r="AU60" s="79"/>
      <c r="AV60" s="79"/>
      <c r="AW60" s="79"/>
      <c r="AX60" s="79"/>
      <c r="AY60" s="79"/>
      <c r="AZ60" s="79"/>
      <c r="BA60" s="79"/>
      <c r="BB60" s="79"/>
      <c r="BC60">
        <v>24389</v>
      </c>
      <c r="BD60" s="78" t="str">
        <f>REPLACE(INDEX(GroupVertices[Group],MATCH(Edges45[[#This Row],[Vertex 1]],GroupVertices[Vertex],0)),1,1,"")</f>
        <v>1</v>
      </c>
      <c r="BE60" s="78" t="str">
        <f>REPLACE(INDEX(GroupVertices[Group],MATCH(Edges45[[#This Row],[Vertex 2]],GroupVertices[Vertex],0)),1,1,"")</f>
        <v>1</v>
      </c>
      <c r="BF60" s="48">
        <v>0</v>
      </c>
      <c r="BG60" s="49">
        <v>0</v>
      </c>
      <c r="BH60" s="48">
        <v>1</v>
      </c>
      <c r="BI60" s="49">
        <v>9.090909090909092</v>
      </c>
      <c r="BJ60" s="48">
        <v>0</v>
      </c>
      <c r="BK60" s="49">
        <v>0</v>
      </c>
      <c r="BL60" s="48">
        <v>10</v>
      </c>
      <c r="BM60" s="49">
        <v>90.9090909090909</v>
      </c>
      <c r="BN60" s="48">
        <v>11</v>
      </c>
    </row>
    <row r="61" spans="1:66" ht="15">
      <c r="A61" s="65" t="s">
        <v>249</v>
      </c>
      <c r="B61" s="65" t="s">
        <v>248</v>
      </c>
      <c r="C61" s="66" t="s">
        <v>1258</v>
      </c>
      <c r="D61" s="67">
        <v>10</v>
      </c>
      <c r="E61" s="66" t="s">
        <v>136</v>
      </c>
      <c r="F61" s="69">
        <v>7.706340378197996</v>
      </c>
      <c r="G61" s="66"/>
      <c r="H61" s="70"/>
      <c r="I61" s="71"/>
      <c r="J61" s="71"/>
      <c r="K61" s="34" t="s">
        <v>65</v>
      </c>
      <c r="L61" s="72">
        <v>108</v>
      </c>
      <c r="M61" s="72"/>
      <c r="N61" s="73"/>
      <c r="O61" s="79" t="s">
        <v>257</v>
      </c>
      <c r="P61" s="81">
        <v>43758.07061342592</v>
      </c>
      <c r="Q61" s="79" t="s">
        <v>280</v>
      </c>
      <c r="R61" s="83" t="s">
        <v>314</v>
      </c>
      <c r="S61" s="79" t="s">
        <v>330</v>
      </c>
      <c r="T61" s="79"/>
      <c r="U61" s="79"/>
      <c r="V61" s="83" t="s">
        <v>381</v>
      </c>
      <c r="W61" s="81">
        <v>43758.07061342592</v>
      </c>
      <c r="X61" s="85">
        <v>43758</v>
      </c>
      <c r="Y61" s="87" t="s">
        <v>440</v>
      </c>
      <c r="Z61" s="83" t="s">
        <v>520</v>
      </c>
      <c r="AA61" s="79"/>
      <c r="AB61" s="79"/>
      <c r="AC61" s="87" t="s">
        <v>600</v>
      </c>
      <c r="AD61" s="79"/>
      <c r="AE61" s="79" t="b">
        <v>0</v>
      </c>
      <c r="AF61" s="79">
        <v>0</v>
      </c>
      <c r="AG61" s="87" t="s">
        <v>623</v>
      </c>
      <c r="AH61" s="79" t="b">
        <v>0</v>
      </c>
      <c r="AI61" s="79" t="s">
        <v>627</v>
      </c>
      <c r="AJ61" s="79"/>
      <c r="AK61" s="87" t="s">
        <v>623</v>
      </c>
      <c r="AL61" s="79" t="b">
        <v>0</v>
      </c>
      <c r="AM61" s="79">
        <v>1</v>
      </c>
      <c r="AN61" s="87" t="s">
        <v>571</v>
      </c>
      <c r="AO61" s="79" t="s">
        <v>634</v>
      </c>
      <c r="AP61" s="79" t="b">
        <v>0</v>
      </c>
      <c r="AQ61" s="87" t="s">
        <v>571</v>
      </c>
      <c r="AR61" s="79" t="s">
        <v>196</v>
      </c>
      <c r="AS61" s="79">
        <v>0</v>
      </c>
      <c r="AT61" s="79">
        <v>0</v>
      </c>
      <c r="AU61" s="79"/>
      <c r="AV61" s="79"/>
      <c r="AW61" s="79"/>
      <c r="AX61" s="79"/>
      <c r="AY61" s="79"/>
      <c r="AZ61" s="79"/>
      <c r="BA61" s="79"/>
      <c r="BB61" s="79"/>
      <c r="BC61">
        <v>24389</v>
      </c>
      <c r="BD61" s="78" t="str">
        <f>REPLACE(INDEX(GroupVertices[Group],MATCH(Edges45[[#This Row],[Vertex 1]],GroupVertices[Vertex],0)),1,1,"")</f>
        <v>1</v>
      </c>
      <c r="BE61" s="78" t="str">
        <f>REPLACE(INDEX(GroupVertices[Group],MATCH(Edges45[[#This Row],[Vertex 2]],GroupVertices[Vertex],0)),1,1,"")</f>
        <v>1</v>
      </c>
      <c r="BF61" s="48">
        <v>0</v>
      </c>
      <c r="BG61" s="49">
        <v>0</v>
      </c>
      <c r="BH61" s="48">
        <v>0</v>
      </c>
      <c r="BI61" s="49">
        <v>0</v>
      </c>
      <c r="BJ61" s="48">
        <v>0</v>
      </c>
      <c r="BK61" s="49">
        <v>0</v>
      </c>
      <c r="BL61" s="48">
        <v>11</v>
      </c>
      <c r="BM61" s="49">
        <v>100</v>
      </c>
      <c r="BN61" s="48">
        <v>11</v>
      </c>
    </row>
    <row r="62" spans="1:66" ht="15">
      <c r="A62" s="65" t="s">
        <v>249</v>
      </c>
      <c r="B62" s="65" t="s">
        <v>248</v>
      </c>
      <c r="C62" s="66" t="s">
        <v>1258</v>
      </c>
      <c r="D62" s="67">
        <v>10</v>
      </c>
      <c r="E62" s="66" t="s">
        <v>136</v>
      </c>
      <c r="F62" s="69">
        <v>7.706340378197996</v>
      </c>
      <c r="G62" s="66"/>
      <c r="H62" s="70"/>
      <c r="I62" s="71"/>
      <c r="J62" s="71"/>
      <c r="K62" s="34" t="s">
        <v>65</v>
      </c>
      <c r="L62" s="72">
        <v>109</v>
      </c>
      <c r="M62" s="72"/>
      <c r="N62" s="73"/>
      <c r="O62" s="79" t="s">
        <v>257</v>
      </c>
      <c r="P62" s="81">
        <v>43758.07069444445</v>
      </c>
      <c r="Q62" s="79" t="s">
        <v>281</v>
      </c>
      <c r="R62" s="83" t="s">
        <v>315</v>
      </c>
      <c r="S62" s="79" t="s">
        <v>330</v>
      </c>
      <c r="T62" s="79"/>
      <c r="U62" s="83" t="s">
        <v>349</v>
      </c>
      <c r="V62" s="83" t="s">
        <v>349</v>
      </c>
      <c r="W62" s="81">
        <v>43758.07069444445</v>
      </c>
      <c r="X62" s="85">
        <v>43758</v>
      </c>
      <c r="Y62" s="87" t="s">
        <v>441</v>
      </c>
      <c r="Z62" s="83" t="s">
        <v>521</v>
      </c>
      <c r="AA62" s="79"/>
      <c r="AB62" s="79"/>
      <c r="AC62" s="87" t="s">
        <v>601</v>
      </c>
      <c r="AD62" s="79"/>
      <c r="AE62" s="79" t="b">
        <v>0</v>
      </c>
      <c r="AF62" s="79">
        <v>0</v>
      </c>
      <c r="AG62" s="87" t="s">
        <v>623</v>
      </c>
      <c r="AH62" s="79" t="b">
        <v>0</v>
      </c>
      <c r="AI62" s="79" t="s">
        <v>627</v>
      </c>
      <c r="AJ62" s="79"/>
      <c r="AK62" s="87" t="s">
        <v>623</v>
      </c>
      <c r="AL62" s="79" t="b">
        <v>0</v>
      </c>
      <c r="AM62" s="79">
        <v>1</v>
      </c>
      <c r="AN62" s="87" t="s">
        <v>572</v>
      </c>
      <c r="AO62" s="79" t="s">
        <v>634</v>
      </c>
      <c r="AP62" s="79" t="b">
        <v>0</v>
      </c>
      <c r="AQ62" s="87" t="s">
        <v>572</v>
      </c>
      <c r="AR62" s="79" t="s">
        <v>196</v>
      </c>
      <c r="AS62" s="79">
        <v>0</v>
      </c>
      <c r="AT62" s="79">
        <v>0</v>
      </c>
      <c r="AU62" s="79"/>
      <c r="AV62" s="79"/>
      <c r="AW62" s="79"/>
      <c r="AX62" s="79"/>
      <c r="AY62" s="79"/>
      <c r="AZ62" s="79"/>
      <c r="BA62" s="79"/>
      <c r="BB62" s="79"/>
      <c r="BC62">
        <v>24389</v>
      </c>
      <c r="BD62" s="78" t="str">
        <f>REPLACE(INDEX(GroupVertices[Group],MATCH(Edges45[[#This Row],[Vertex 1]],GroupVertices[Vertex],0)),1,1,"")</f>
        <v>1</v>
      </c>
      <c r="BE62" s="78" t="str">
        <f>REPLACE(INDEX(GroupVertices[Group],MATCH(Edges45[[#This Row],[Vertex 2]],GroupVertices[Vertex],0)),1,1,"")</f>
        <v>1</v>
      </c>
      <c r="BF62" s="48">
        <v>0</v>
      </c>
      <c r="BG62" s="49">
        <v>0</v>
      </c>
      <c r="BH62" s="48">
        <v>1</v>
      </c>
      <c r="BI62" s="49">
        <v>12.5</v>
      </c>
      <c r="BJ62" s="48">
        <v>0</v>
      </c>
      <c r="BK62" s="49">
        <v>0</v>
      </c>
      <c r="BL62" s="48">
        <v>7</v>
      </c>
      <c r="BM62" s="49">
        <v>87.5</v>
      </c>
      <c r="BN62" s="48">
        <v>8</v>
      </c>
    </row>
    <row r="63" spans="1:66" ht="15">
      <c r="A63" s="65" t="s">
        <v>249</v>
      </c>
      <c r="B63" s="65" t="s">
        <v>248</v>
      </c>
      <c r="C63" s="66" t="s">
        <v>1258</v>
      </c>
      <c r="D63" s="67">
        <v>10</v>
      </c>
      <c r="E63" s="66" t="s">
        <v>136</v>
      </c>
      <c r="F63" s="69">
        <v>7.706340378197996</v>
      </c>
      <c r="G63" s="66"/>
      <c r="H63" s="70"/>
      <c r="I63" s="71"/>
      <c r="J63" s="71"/>
      <c r="K63" s="34" t="s">
        <v>65</v>
      </c>
      <c r="L63" s="72">
        <v>110</v>
      </c>
      <c r="M63" s="72"/>
      <c r="N63" s="73"/>
      <c r="O63" s="79" t="s">
        <v>257</v>
      </c>
      <c r="P63" s="81">
        <v>43758.07079861111</v>
      </c>
      <c r="Q63" s="79" t="s">
        <v>282</v>
      </c>
      <c r="R63" s="83" t="s">
        <v>316</v>
      </c>
      <c r="S63" s="79" t="s">
        <v>330</v>
      </c>
      <c r="T63" s="79"/>
      <c r="U63" s="79"/>
      <c r="V63" s="83" t="s">
        <v>381</v>
      </c>
      <c r="W63" s="81">
        <v>43758.07079861111</v>
      </c>
      <c r="X63" s="85">
        <v>43758</v>
      </c>
      <c r="Y63" s="87" t="s">
        <v>442</v>
      </c>
      <c r="Z63" s="83" t="s">
        <v>522</v>
      </c>
      <c r="AA63" s="79"/>
      <c r="AB63" s="79"/>
      <c r="AC63" s="87" t="s">
        <v>602</v>
      </c>
      <c r="AD63" s="79"/>
      <c r="AE63" s="79" t="b">
        <v>0</v>
      </c>
      <c r="AF63" s="79">
        <v>0</v>
      </c>
      <c r="AG63" s="87" t="s">
        <v>623</v>
      </c>
      <c r="AH63" s="79" t="b">
        <v>0</v>
      </c>
      <c r="AI63" s="79" t="s">
        <v>627</v>
      </c>
      <c r="AJ63" s="79"/>
      <c r="AK63" s="87" t="s">
        <v>623</v>
      </c>
      <c r="AL63" s="79" t="b">
        <v>0</v>
      </c>
      <c r="AM63" s="79">
        <v>1</v>
      </c>
      <c r="AN63" s="87" t="s">
        <v>573</v>
      </c>
      <c r="AO63" s="79" t="s">
        <v>634</v>
      </c>
      <c r="AP63" s="79" t="b">
        <v>0</v>
      </c>
      <c r="AQ63" s="87" t="s">
        <v>573</v>
      </c>
      <c r="AR63" s="79" t="s">
        <v>196</v>
      </c>
      <c r="AS63" s="79">
        <v>0</v>
      </c>
      <c r="AT63" s="79">
        <v>0</v>
      </c>
      <c r="AU63" s="79"/>
      <c r="AV63" s="79"/>
      <c r="AW63" s="79"/>
      <c r="AX63" s="79"/>
      <c r="AY63" s="79"/>
      <c r="AZ63" s="79"/>
      <c r="BA63" s="79"/>
      <c r="BB63" s="79"/>
      <c r="BC63">
        <v>24389</v>
      </c>
      <c r="BD63" s="78" t="str">
        <f>REPLACE(INDEX(GroupVertices[Group],MATCH(Edges45[[#This Row],[Vertex 1]],GroupVertices[Vertex],0)),1,1,"")</f>
        <v>1</v>
      </c>
      <c r="BE63" s="78" t="str">
        <f>REPLACE(INDEX(GroupVertices[Group],MATCH(Edges45[[#This Row],[Vertex 2]],GroupVertices[Vertex],0)),1,1,"")</f>
        <v>1</v>
      </c>
      <c r="BF63" s="48">
        <v>0</v>
      </c>
      <c r="BG63" s="49">
        <v>0</v>
      </c>
      <c r="BH63" s="48">
        <v>0</v>
      </c>
      <c r="BI63" s="49">
        <v>0</v>
      </c>
      <c r="BJ63" s="48">
        <v>0</v>
      </c>
      <c r="BK63" s="49">
        <v>0</v>
      </c>
      <c r="BL63" s="48">
        <v>15</v>
      </c>
      <c r="BM63" s="49">
        <v>100</v>
      </c>
      <c r="BN63" s="48">
        <v>15</v>
      </c>
    </row>
    <row r="64" spans="1:66" ht="15">
      <c r="A64" s="65" t="s">
        <v>249</v>
      </c>
      <c r="B64" s="65" t="s">
        <v>248</v>
      </c>
      <c r="C64" s="66" t="s">
        <v>1258</v>
      </c>
      <c r="D64" s="67">
        <v>10</v>
      </c>
      <c r="E64" s="66" t="s">
        <v>136</v>
      </c>
      <c r="F64" s="69">
        <v>7.706340378197996</v>
      </c>
      <c r="G64" s="66"/>
      <c r="H64" s="70"/>
      <c r="I64" s="71"/>
      <c r="J64" s="71"/>
      <c r="K64" s="34" t="s">
        <v>65</v>
      </c>
      <c r="L64" s="72">
        <v>111</v>
      </c>
      <c r="M64" s="72"/>
      <c r="N64" s="73"/>
      <c r="O64" s="79" t="s">
        <v>257</v>
      </c>
      <c r="P64" s="81">
        <v>43758.07084490741</v>
      </c>
      <c r="Q64" s="79" t="s">
        <v>283</v>
      </c>
      <c r="R64" s="83" t="s">
        <v>317</v>
      </c>
      <c r="S64" s="79" t="s">
        <v>330</v>
      </c>
      <c r="T64" s="79"/>
      <c r="U64" s="79"/>
      <c r="V64" s="83" t="s">
        <v>381</v>
      </c>
      <c r="W64" s="81">
        <v>43758.07084490741</v>
      </c>
      <c r="X64" s="85">
        <v>43758</v>
      </c>
      <c r="Y64" s="87" t="s">
        <v>443</v>
      </c>
      <c r="Z64" s="83" t="s">
        <v>523</v>
      </c>
      <c r="AA64" s="79"/>
      <c r="AB64" s="79"/>
      <c r="AC64" s="87" t="s">
        <v>603</v>
      </c>
      <c r="AD64" s="79"/>
      <c r="AE64" s="79" t="b">
        <v>0</v>
      </c>
      <c r="AF64" s="79">
        <v>0</v>
      </c>
      <c r="AG64" s="87" t="s">
        <v>623</v>
      </c>
      <c r="AH64" s="79" t="b">
        <v>0</v>
      </c>
      <c r="AI64" s="79" t="s">
        <v>627</v>
      </c>
      <c r="AJ64" s="79"/>
      <c r="AK64" s="87" t="s">
        <v>623</v>
      </c>
      <c r="AL64" s="79" t="b">
        <v>0</v>
      </c>
      <c r="AM64" s="79">
        <v>1</v>
      </c>
      <c r="AN64" s="87" t="s">
        <v>574</v>
      </c>
      <c r="AO64" s="79" t="s">
        <v>634</v>
      </c>
      <c r="AP64" s="79" t="b">
        <v>0</v>
      </c>
      <c r="AQ64" s="87" t="s">
        <v>574</v>
      </c>
      <c r="AR64" s="79" t="s">
        <v>196</v>
      </c>
      <c r="AS64" s="79">
        <v>0</v>
      </c>
      <c r="AT64" s="79">
        <v>0</v>
      </c>
      <c r="AU64" s="79"/>
      <c r="AV64" s="79"/>
      <c r="AW64" s="79"/>
      <c r="AX64" s="79"/>
      <c r="AY64" s="79"/>
      <c r="AZ64" s="79"/>
      <c r="BA64" s="79"/>
      <c r="BB64" s="79"/>
      <c r="BC64">
        <v>24389</v>
      </c>
      <c r="BD64" s="78" t="str">
        <f>REPLACE(INDEX(GroupVertices[Group],MATCH(Edges45[[#This Row],[Vertex 1]],GroupVertices[Vertex],0)),1,1,"")</f>
        <v>1</v>
      </c>
      <c r="BE64" s="78" t="str">
        <f>REPLACE(INDEX(GroupVertices[Group],MATCH(Edges45[[#This Row],[Vertex 2]],GroupVertices[Vertex],0)),1,1,"")</f>
        <v>1</v>
      </c>
      <c r="BF64" s="48">
        <v>0</v>
      </c>
      <c r="BG64" s="49">
        <v>0</v>
      </c>
      <c r="BH64" s="48">
        <v>0</v>
      </c>
      <c r="BI64" s="49">
        <v>0</v>
      </c>
      <c r="BJ64" s="48">
        <v>0</v>
      </c>
      <c r="BK64" s="49">
        <v>0</v>
      </c>
      <c r="BL64" s="48">
        <v>11</v>
      </c>
      <c r="BM64" s="49">
        <v>100</v>
      </c>
      <c r="BN64" s="48">
        <v>11</v>
      </c>
    </row>
    <row r="65" spans="1:66" ht="15">
      <c r="A65" s="65" t="s">
        <v>249</v>
      </c>
      <c r="B65" s="65" t="s">
        <v>248</v>
      </c>
      <c r="C65" s="66" t="s">
        <v>1258</v>
      </c>
      <c r="D65" s="67">
        <v>10</v>
      </c>
      <c r="E65" s="66" t="s">
        <v>136</v>
      </c>
      <c r="F65" s="69">
        <v>7.706340378197996</v>
      </c>
      <c r="G65" s="66"/>
      <c r="H65" s="70"/>
      <c r="I65" s="71"/>
      <c r="J65" s="71"/>
      <c r="K65" s="34" t="s">
        <v>65</v>
      </c>
      <c r="L65" s="72">
        <v>112</v>
      </c>
      <c r="M65" s="72"/>
      <c r="N65" s="73"/>
      <c r="O65" s="79" t="s">
        <v>257</v>
      </c>
      <c r="P65" s="81">
        <v>43758.07090277778</v>
      </c>
      <c r="Q65" s="79" t="s">
        <v>284</v>
      </c>
      <c r="R65" s="83" t="s">
        <v>315</v>
      </c>
      <c r="S65" s="79" t="s">
        <v>330</v>
      </c>
      <c r="T65" s="79"/>
      <c r="U65" s="83" t="s">
        <v>352</v>
      </c>
      <c r="V65" s="83" t="s">
        <v>352</v>
      </c>
      <c r="W65" s="81">
        <v>43758.07090277778</v>
      </c>
      <c r="X65" s="85">
        <v>43758</v>
      </c>
      <c r="Y65" s="87" t="s">
        <v>444</v>
      </c>
      <c r="Z65" s="83" t="s">
        <v>524</v>
      </c>
      <c r="AA65" s="79"/>
      <c r="AB65" s="79"/>
      <c r="AC65" s="87" t="s">
        <v>604</v>
      </c>
      <c r="AD65" s="79"/>
      <c r="AE65" s="79" t="b">
        <v>0</v>
      </c>
      <c r="AF65" s="79">
        <v>0</v>
      </c>
      <c r="AG65" s="87" t="s">
        <v>623</v>
      </c>
      <c r="AH65" s="79" t="b">
        <v>0</v>
      </c>
      <c r="AI65" s="79" t="s">
        <v>627</v>
      </c>
      <c r="AJ65" s="79"/>
      <c r="AK65" s="87" t="s">
        <v>623</v>
      </c>
      <c r="AL65" s="79" t="b">
        <v>0</v>
      </c>
      <c r="AM65" s="79">
        <v>0</v>
      </c>
      <c r="AN65" s="87" t="s">
        <v>575</v>
      </c>
      <c r="AO65" s="79" t="s">
        <v>634</v>
      </c>
      <c r="AP65" s="79" t="b">
        <v>0</v>
      </c>
      <c r="AQ65" s="87" t="s">
        <v>575</v>
      </c>
      <c r="AR65" s="79" t="s">
        <v>196</v>
      </c>
      <c r="AS65" s="79">
        <v>0</v>
      </c>
      <c r="AT65" s="79">
        <v>0</v>
      </c>
      <c r="AU65" s="79"/>
      <c r="AV65" s="79"/>
      <c r="AW65" s="79"/>
      <c r="AX65" s="79"/>
      <c r="AY65" s="79"/>
      <c r="AZ65" s="79"/>
      <c r="BA65" s="79"/>
      <c r="BB65" s="79"/>
      <c r="BC65">
        <v>24389</v>
      </c>
      <c r="BD65" s="78" t="str">
        <f>REPLACE(INDEX(GroupVertices[Group],MATCH(Edges45[[#This Row],[Vertex 1]],GroupVertices[Vertex],0)),1,1,"")</f>
        <v>1</v>
      </c>
      <c r="BE65" s="78" t="str">
        <f>REPLACE(INDEX(GroupVertices[Group],MATCH(Edges45[[#This Row],[Vertex 2]],GroupVertices[Vertex],0)),1,1,"")</f>
        <v>1</v>
      </c>
      <c r="BF65" s="48">
        <v>0</v>
      </c>
      <c r="BG65" s="49">
        <v>0</v>
      </c>
      <c r="BH65" s="48">
        <v>1</v>
      </c>
      <c r="BI65" s="49">
        <v>12.5</v>
      </c>
      <c r="BJ65" s="48">
        <v>0</v>
      </c>
      <c r="BK65" s="49">
        <v>0</v>
      </c>
      <c r="BL65" s="48">
        <v>7</v>
      </c>
      <c r="BM65" s="49">
        <v>87.5</v>
      </c>
      <c r="BN65" s="48">
        <v>8</v>
      </c>
    </row>
    <row r="66" spans="1:66" ht="15">
      <c r="A66" s="65" t="s">
        <v>249</v>
      </c>
      <c r="B66" s="65" t="s">
        <v>248</v>
      </c>
      <c r="C66" s="66" t="s">
        <v>1258</v>
      </c>
      <c r="D66" s="67">
        <v>10</v>
      </c>
      <c r="E66" s="66" t="s">
        <v>136</v>
      </c>
      <c r="F66" s="69">
        <v>7.706340378197996</v>
      </c>
      <c r="G66" s="66"/>
      <c r="H66" s="70"/>
      <c r="I66" s="71"/>
      <c r="J66" s="71"/>
      <c r="K66" s="34" t="s">
        <v>65</v>
      </c>
      <c r="L66" s="72">
        <v>113</v>
      </c>
      <c r="M66" s="72"/>
      <c r="N66" s="73"/>
      <c r="O66" s="79" t="s">
        <v>257</v>
      </c>
      <c r="P66" s="81">
        <v>43758.07094907408</v>
      </c>
      <c r="Q66" s="79" t="s">
        <v>285</v>
      </c>
      <c r="R66" s="83" t="s">
        <v>313</v>
      </c>
      <c r="S66" s="79" t="s">
        <v>330</v>
      </c>
      <c r="T66" s="79"/>
      <c r="U66" s="83" t="s">
        <v>353</v>
      </c>
      <c r="V66" s="83" t="s">
        <v>353</v>
      </c>
      <c r="W66" s="81">
        <v>43758.07094907408</v>
      </c>
      <c r="X66" s="85">
        <v>43758</v>
      </c>
      <c r="Y66" s="87" t="s">
        <v>445</v>
      </c>
      <c r="Z66" s="83" t="s">
        <v>525</v>
      </c>
      <c r="AA66" s="79"/>
      <c r="AB66" s="79"/>
      <c r="AC66" s="87" t="s">
        <v>605</v>
      </c>
      <c r="AD66" s="79"/>
      <c r="AE66" s="79" t="b">
        <v>0</v>
      </c>
      <c r="AF66" s="79">
        <v>0</v>
      </c>
      <c r="AG66" s="87" t="s">
        <v>623</v>
      </c>
      <c r="AH66" s="79" t="b">
        <v>0</v>
      </c>
      <c r="AI66" s="79" t="s">
        <v>627</v>
      </c>
      <c r="AJ66" s="79"/>
      <c r="AK66" s="87" t="s">
        <v>623</v>
      </c>
      <c r="AL66" s="79" t="b">
        <v>0</v>
      </c>
      <c r="AM66" s="79">
        <v>0</v>
      </c>
      <c r="AN66" s="87" t="s">
        <v>576</v>
      </c>
      <c r="AO66" s="79" t="s">
        <v>634</v>
      </c>
      <c r="AP66" s="79" t="b">
        <v>0</v>
      </c>
      <c r="AQ66" s="87" t="s">
        <v>576</v>
      </c>
      <c r="AR66" s="79" t="s">
        <v>196</v>
      </c>
      <c r="AS66" s="79">
        <v>0</v>
      </c>
      <c r="AT66" s="79">
        <v>0</v>
      </c>
      <c r="AU66" s="79"/>
      <c r="AV66" s="79"/>
      <c r="AW66" s="79"/>
      <c r="AX66" s="79"/>
      <c r="AY66" s="79"/>
      <c r="AZ66" s="79"/>
      <c r="BA66" s="79"/>
      <c r="BB66" s="79"/>
      <c r="BC66">
        <v>24389</v>
      </c>
      <c r="BD66" s="78" t="str">
        <f>REPLACE(INDEX(GroupVertices[Group],MATCH(Edges45[[#This Row],[Vertex 1]],GroupVertices[Vertex],0)),1,1,"")</f>
        <v>1</v>
      </c>
      <c r="BE66" s="78" t="str">
        <f>REPLACE(INDEX(GroupVertices[Group],MATCH(Edges45[[#This Row],[Vertex 2]],GroupVertices[Vertex],0)),1,1,"")</f>
        <v>1</v>
      </c>
      <c r="BF66" s="48">
        <v>0</v>
      </c>
      <c r="BG66" s="49">
        <v>0</v>
      </c>
      <c r="BH66" s="48">
        <v>1</v>
      </c>
      <c r="BI66" s="49">
        <v>9.090909090909092</v>
      </c>
      <c r="BJ66" s="48">
        <v>0</v>
      </c>
      <c r="BK66" s="49">
        <v>0</v>
      </c>
      <c r="BL66" s="48">
        <v>10</v>
      </c>
      <c r="BM66" s="49">
        <v>90.9090909090909</v>
      </c>
      <c r="BN66" s="48">
        <v>11</v>
      </c>
    </row>
    <row r="67" spans="1:66" ht="15">
      <c r="A67" s="65" t="s">
        <v>249</v>
      </c>
      <c r="B67" s="65" t="s">
        <v>248</v>
      </c>
      <c r="C67" s="66" t="s">
        <v>1258</v>
      </c>
      <c r="D67" s="67">
        <v>10</v>
      </c>
      <c r="E67" s="66" t="s">
        <v>136</v>
      </c>
      <c r="F67" s="69">
        <v>7.706340378197996</v>
      </c>
      <c r="G67" s="66"/>
      <c r="H67" s="70"/>
      <c r="I67" s="71"/>
      <c r="J67" s="71"/>
      <c r="K67" s="34" t="s">
        <v>65</v>
      </c>
      <c r="L67" s="72">
        <v>114</v>
      </c>
      <c r="M67" s="72"/>
      <c r="N67" s="73"/>
      <c r="O67" s="79" t="s">
        <v>257</v>
      </c>
      <c r="P67" s="81">
        <v>43758.07099537037</v>
      </c>
      <c r="Q67" s="79" t="s">
        <v>286</v>
      </c>
      <c r="R67" s="83" t="s">
        <v>314</v>
      </c>
      <c r="S67" s="79" t="s">
        <v>330</v>
      </c>
      <c r="T67" s="79"/>
      <c r="U67" s="79"/>
      <c r="V67" s="83" t="s">
        <v>381</v>
      </c>
      <c r="W67" s="81">
        <v>43758.07099537037</v>
      </c>
      <c r="X67" s="85">
        <v>43758</v>
      </c>
      <c r="Y67" s="87" t="s">
        <v>446</v>
      </c>
      <c r="Z67" s="83" t="s">
        <v>526</v>
      </c>
      <c r="AA67" s="79"/>
      <c r="AB67" s="79"/>
      <c r="AC67" s="87" t="s">
        <v>606</v>
      </c>
      <c r="AD67" s="79"/>
      <c r="AE67" s="79" t="b">
        <v>0</v>
      </c>
      <c r="AF67" s="79">
        <v>0</v>
      </c>
      <c r="AG67" s="87" t="s">
        <v>623</v>
      </c>
      <c r="AH67" s="79" t="b">
        <v>0</v>
      </c>
      <c r="AI67" s="79" t="s">
        <v>627</v>
      </c>
      <c r="AJ67" s="79"/>
      <c r="AK67" s="87" t="s">
        <v>623</v>
      </c>
      <c r="AL67" s="79" t="b">
        <v>0</v>
      </c>
      <c r="AM67" s="79">
        <v>0</v>
      </c>
      <c r="AN67" s="87" t="s">
        <v>577</v>
      </c>
      <c r="AO67" s="79" t="s">
        <v>634</v>
      </c>
      <c r="AP67" s="79" t="b">
        <v>0</v>
      </c>
      <c r="AQ67" s="87" t="s">
        <v>577</v>
      </c>
      <c r="AR67" s="79" t="s">
        <v>196</v>
      </c>
      <c r="AS67" s="79">
        <v>0</v>
      </c>
      <c r="AT67" s="79">
        <v>0</v>
      </c>
      <c r="AU67" s="79"/>
      <c r="AV67" s="79"/>
      <c r="AW67" s="79"/>
      <c r="AX67" s="79"/>
      <c r="AY67" s="79"/>
      <c r="AZ67" s="79"/>
      <c r="BA67" s="79"/>
      <c r="BB67" s="79"/>
      <c r="BC67">
        <v>24389</v>
      </c>
      <c r="BD67" s="78" t="str">
        <f>REPLACE(INDEX(GroupVertices[Group],MATCH(Edges45[[#This Row],[Vertex 1]],GroupVertices[Vertex],0)),1,1,"")</f>
        <v>1</v>
      </c>
      <c r="BE67" s="78" t="str">
        <f>REPLACE(INDEX(GroupVertices[Group],MATCH(Edges45[[#This Row],[Vertex 2]],GroupVertices[Vertex],0)),1,1,"")</f>
        <v>1</v>
      </c>
      <c r="BF67" s="48">
        <v>0</v>
      </c>
      <c r="BG67" s="49">
        <v>0</v>
      </c>
      <c r="BH67" s="48">
        <v>0</v>
      </c>
      <c r="BI67" s="49">
        <v>0</v>
      </c>
      <c r="BJ67" s="48">
        <v>0</v>
      </c>
      <c r="BK67" s="49">
        <v>0</v>
      </c>
      <c r="BL67" s="48">
        <v>11</v>
      </c>
      <c r="BM67" s="49">
        <v>100</v>
      </c>
      <c r="BN67" s="48">
        <v>11</v>
      </c>
    </row>
    <row r="68" spans="1:66" ht="15">
      <c r="A68" s="65" t="s">
        <v>249</v>
      </c>
      <c r="B68" s="65" t="s">
        <v>248</v>
      </c>
      <c r="C68" s="66" t="s">
        <v>1258</v>
      </c>
      <c r="D68" s="67">
        <v>10</v>
      </c>
      <c r="E68" s="66" t="s">
        <v>136</v>
      </c>
      <c r="F68" s="69">
        <v>7.706340378197996</v>
      </c>
      <c r="G68" s="66"/>
      <c r="H68" s="70"/>
      <c r="I68" s="71"/>
      <c r="J68" s="71"/>
      <c r="K68" s="34" t="s">
        <v>65</v>
      </c>
      <c r="L68" s="72">
        <v>115</v>
      </c>
      <c r="M68" s="72"/>
      <c r="N68" s="73"/>
      <c r="O68" s="79" t="s">
        <v>257</v>
      </c>
      <c r="P68" s="81">
        <v>43758.07103009259</v>
      </c>
      <c r="Q68" s="79" t="s">
        <v>287</v>
      </c>
      <c r="R68" s="83" t="s">
        <v>317</v>
      </c>
      <c r="S68" s="79" t="s">
        <v>330</v>
      </c>
      <c r="T68" s="79"/>
      <c r="U68" s="79"/>
      <c r="V68" s="83" t="s">
        <v>381</v>
      </c>
      <c r="W68" s="81">
        <v>43758.07103009259</v>
      </c>
      <c r="X68" s="85">
        <v>43758</v>
      </c>
      <c r="Y68" s="87" t="s">
        <v>447</v>
      </c>
      <c r="Z68" s="83" t="s">
        <v>527</v>
      </c>
      <c r="AA68" s="79"/>
      <c r="AB68" s="79"/>
      <c r="AC68" s="87" t="s">
        <v>607</v>
      </c>
      <c r="AD68" s="79"/>
      <c r="AE68" s="79" t="b">
        <v>0</v>
      </c>
      <c r="AF68" s="79">
        <v>0</v>
      </c>
      <c r="AG68" s="87" t="s">
        <v>623</v>
      </c>
      <c r="AH68" s="79" t="b">
        <v>0</v>
      </c>
      <c r="AI68" s="79" t="s">
        <v>627</v>
      </c>
      <c r="AJ68" s="79"/>
      <c r="AK68" s="87" t="s">
        <v>623</v>
      </c>
      <c r="AL68" s="79" t="b">
        <v>0</v>
      </c>
      <c r="AM68" s="79">
        <v>1</v>
      </c>
      <c r="AN68" s="87" t="s">
        <v>578</v>
      </c>
      <c r="AO68" s="79" t="s">
        <v>634</v>
      </c>
      <c r="AP68" s="79" t="b">
        <v>0</v>
      </c>
      <c r="AQ68" s="87" t="s">
        <v>578</v>
      </c>
      <c r="AR68" s="79" t="s">
        <v>196</v>
      </c>
      <c r="AS68" s="79">
        <v>0</v>
      </c>
      <c r="AT68" s="79">
        <v>0</v>
      </c>
      <c r="AU68" s="79"/>
      <c r="AV68" s="79"/>
      <c r="AW68" s="79"/>
      <c r="AX68" s="79"/>
      <c r="AY68" s="79"/>
      <c r="AZ68" s="79"/>
      <c r="BA68" s="79"/>
      <c r="BB68" s="79"/>
      <c r="BC68">
        <v>24389</v>
      </c>
      <c r="BD68" s="78" t="str">
        <f>REPLACE(INDEX(GroupVertices[Group],MATCH(Edges45[[#This Row],[Vertex 1]],GroupVertices[Vertex],0)),1,1,"")</f>
        <v>1</v>
      </c>
      <c r="BE68" s="78" t="str">
        <f>REPLACE(INDEX(GroupVertices[Group],MATCH(Edges45[[#This Row],[Vertex 2]],GroupVertices[Vertex],0)),1,1,"")</f>
        <v>1</v>
      </c>
      <c r="BF68" s="48">
        <v>0</v>
      </c>
      <c r="BG68" s="49">
        <v>0</v>
      </c>
      <c r="BH68" s="48">
        <v>0</v>
      </c>
      <c r="BI68" s="49">
        <v>0</v>
      </c>
      <c r="BJ68" s="48">
        <v>0</v>
      </c>
      <c r="BK68" s="49">
        <v>0</v>
      </c>
      <c r="BL68" s="48">
        <v>11</v>
      </c>
      <c r="BM68" s="49">
        <v>100</v>
      </c>
      <c r="BN68" s="48">
        <v>11</v>
      </c>
    </row>
    <row r="69" spans="1:66" ht="15">
      <c r="A69" s="65" t="s">
        <v>249</v>
      </c>
      <c r="B69" s="65" t="s">
        <v>248</v>
      </c>
      <c r="C69" s="66" t="s">
        <v>1258</v>
      </c>
      <c r="D69" s="67">
        <v>10</v>
      </c>
      <c r="E69" s="66" t="s">
        <v>136</v>
      </c>
      <c r="F69" s="69">
        <v>7.706340378197996</v>
      </c>
      <c r="G69" s="66"/>
      <c r="H69" s="70"/>
      <c r="I69" s="71"/>
      <c r="J69" s="71"/>
      <c r="K69" s="34" t="s">
        <v>65</v>
      </c>
      <c r="L69" s="72">
        <v>116</v>
      </c>
      <c r="M69" s="72"/>
      <c r="N69" s="73"/>
      <c r="O69" s="79" t="s">
        <v>257</v>
      </c>
      <c r="P69" s="81">
        <v>43758.07108796296</v>
      </c>
      <c r="Q69" s="79" t="s">
        <v>288</v>
      </c>
      <c r="R69" s="83" t="s">
        <v>313</v>
      </c>
      <c r="S69" s="79" t="s">
        <v>330</v>
      </c>
      <c r="T69" s="79"/>
      <c r="U69" s="83" t="s">
        <v>356</v>
      </c>
      <c r="V69" s="83" t="s">
        <v>356</v>
      </c>
      <c r="W69" s="81">
        <v>43758.07108796296</v>
      </c>
      <c r="X69" s="85">
        <v>43758</v>
      </c>
      <c r="Y69" s="87" t="s">
        <v>448</v>
      </c>
      <c r="Z69" s="83" t="s">
        <v>528</v>
      </c>
      <c r="AA69" s="79"/>
      <c r="AB69" s="79"/>
      <c r="AC69" s="87" t="s">
        <v>608</v>
      </c>
      <c r="AD69" s="79"/>
      <c r="AE69" s="79" t="b">
        <v>0</v>
      </c>
      <c r="AF69" s="79">
        <v>0</v>
      </c>
      <c r="AG69" s="87" t="s">
        <v>623</v>
      </c>
      <c r="AH69" s="79" t="b">
        <v>0</v>
      </c>
      <c r="AI69" s="79" t="s">
        <v>627</v>
      </c>
      <c r="AJ69" s="79"/>
      <c r="AK69" s="87" t="s">
        <v>623</v>
      </c>
      <c r="AL69" s="79" t="b">
        <v>0</v>
      </c>
      <c r="AM69" s="79">
        <v>0</v>
      </c>
      <c r="AN69" s="87" t="s">
        <v>579</v>
      </c>
      <c r="AO69" s="79" t="s">
        <v>634</v>
      </c>
      <c r="AP69" s="79" t="b">
        <v>0</v>
      </c>
      <c r="AQ69" s="87" t="s">
        <v>579</v>
      </c>
      <c r="AR69" s="79" t="s">
        <v>196</v>
      </c>
      <c r="AS69" s="79">
        <v>0</v>
      </c>
      <c r="AT69" s="79">
        <v>0</v>
      </c>
      <c r="AU69" s="79"/>
      <c r="AV69" s="79"/>
      <c r="AW69" s="79"/>
      <c r="AX69" s="79"/>
      <c r="AY69" s="79"/>
      <c r="AZ69" s="79"/>
      <c r="BA69" s="79"/>
      <c r="BB69" s="79"/>
      <c r="BC69">
        <v>24389</v>
      </c>
      <c r="BD69" s="78" t="str">
        <f>REPLACE(INDEX(GroupVertices[Group],MATCH(Edges45[[#This Row],[Vertex 1]],GroupVertices[Vertex],0)),1,1,"")</f>
        <v>1</v>
      </c>
      <c r="BE69" s="78" t="str">
        <f>REPLACE(INDEX(GroupVertices[Group],MATCH(Edges45[[#This Row],[Vertex 2]],GroupVertices[Vertex],0)),1,1,"")</f>
        <v>1</v>
      </c>
      <c r="BF69" s="48">
        <v>0</v>
      </c>
      <c r="BG69" s="49">
        <v>0</v>
      </c>
      <c r="BH69" s="48">
        <v>1</v>
      </c>
      <c r="BI69" s="49">
        <v>9.090909090909092</v>
      </c>
      <c r="BJ69" s="48">
        <v>0</v>
      </c>
      <c r="BK69" s="49">
        <v>0</v>
      </c>
      <c r="BL69" s="48">
        <v>10</v>
      </c>
      <c r="BM69" s="49">
        <v>90.9090909090909</v>
      </c>
      <c r="BN69" s="48">
        <v>11</v>
      </c>
    </row>
    <row r="70" spans="1:66" ht="15">
      <c r="A70" s="65" t="s">
        <v>249</v>
      </c>
      <c r="B70" s="65" t="s">
        <v>248</v>
      </c>
      <c r="C70" s="66" t="s">
        <v>1258</v>
      </c>
      <c r="D70" s="67">
        <v>10</v>
      </c>
      <c r="E70" s="66" t="s">
        <v>136</v>
      </c>
      <c r="F70" s="69">
        <v>7.706340378197996</v>
      </c>
      <c r="G70" s="66"/>
      <c r="H70" s="70"/>
      <c r="I70" s="71"/>
      <c r="J70" s="71"/>
      <c r="K70" s="34" t="s">
        <v>65</v>
      </c>
      <c r="L70" s="72">
        <v>117</v>
      </c>
      <c r="M70" s="72"/>
      <c r="N70" s="73"/>
      <c r="O70" s="79" t="s">
        <v>257</v>
      </c>
      <c r="P70" s="81">
        <v>43758.07115740741</v>
      </c>
      <c r="Q70" s="79" t="s">
        <v>260</v>
      </c>
      <c r="R70" s="83" t="s">
        <v>301</v>
      </c>
      <c r="S70" s="79" t="s">
        <v>330</v>
      </c>
      <c r="T70" s="79"/>
      <c r="U70" s="79"/>
      <c r="V70" s="83" t="s">
        <v>381</v>
      </c>
      <c r="W70" s="81">
        <v>43758.07115740741</v>
      </c>
      <c r="X70" s="85">
        <v>43758</v>
      </c>
      <c r="Y70" s="87" t="s">
        <v>449</v>
      </c>
      <c r="Z70" s="83" t="s">
        <v>529</v>
      </c>
      <c r="AA70" s="79"/>
      <c r="AB70" s="79"/>
      <c r="AC70" s="87" t="s">
        <v>609</v>
      </c>
      <c r="AD70" s="79"/>
      <c r="AE70" s="79" t="b">
        <v>0</v>
      </c>
      <c r="AF70" s="79">
        <v>0</v>
      </c>
      <c r="AG70" s="87" t="s">
        <v>623</v>
      </c>
      <c r="AH70" s="79" t="b">
        <v>0</v>
      </c>
      <c r="AI70" s="79" t="s">
        <v>627</v>
      </c>
      <c r="AJ70" s="79"/>
      <c r="AK70" s="87" t="s">
        <v>623</v>
      </c>
      <c r="AL70" s="79" t="b">
        <v>0</v>
      </c>
      <c r="AM70" s="79">
        <v>2</v>
      </c>
      <c r="AN70" s="87" t="s">
        <v>580</v>
      </c>
      <c r="AO70" s="79" t="s">
        <v>634</v>
      </c>
      <c r="AP70" s="79" t="b">
        <v>0</v>
      </c>
      <c r="AQ70" s="87" t="s">
        <v>580</v>
      </c>
      <c r="AR70" s="79" t="s">
        <v>196</v>
      </c>
      <c r="AS70" s="79">
        <v>0</v>
      </c>
      <c r="AT70" s="79">
        <v>0</v>
      </c>
      <c r="AU70" s="79"/>
      <c r="AV70" s="79"/>
      <c r="AW70" s="79"/>
      <c r="AX70" s="79"/>
      <c r="AY70" s="79"/>
      <c r="AZ70" s="79"/>
      <c r="BA70" s="79"/>
      <c r="BB70" s="79"/>
      <c r="BC70">
        <v>24389</v>
      </c>
      <c r="BD70" s="78" t="str">
        <f>REPLACE(INDEX(GroupVertices[Group],MATCH(Edges45[[#This Row],[Vertex 1]],GroupVertices[Vertex],0)),1,1,"")</f>
        <v>1</v>
      </c>
      <c r="BE70" s="78" t="str">
        <f>REPLACE(INDEX(GroupVertices[Group],MATCH(Edges45[[#This Row],[Vertex 2]],GroupVertices[Vertex],0)),1,1,"")</f>
        <v>1</v>
      </c>
      <c r="BF70" s="48">
        <v>0</v>
      </c>
      <c r="BG70" s="49">
        <v>0</v>
      </c>
      <c r="BH70" s="48">
        <v>0</v>
      </c>
      <c r="BI70" s="49">
        <v>0</v>
      </c>
      <c r="BJ70" s="48">
        <v>0</v>
      </c>
      <c r="BK70" s="49">
        <v>0</v>
      </c>
      <c r="BL70" s="48">
        <v>12</v>
      </c>
      <c r="BM70" s="49">
        <v>100</v>
      </c>
      <c r="BN70" s="48">
        <v>12</v>
      </c>
    </row>
    <row r="71" spans="1:66" ht="15">
      <c r="A71" s="65" t="s">
        <v>249</v>
      </c>
      <c r="B71" s="65" t="s">
        <v>248</v>
      </c>
      <c r="C71" s="66" t="s">
        <v>1258</v>
      </c>
      <c r="D71" s="67">
        <v>10</v>
      </c>
      <c r="E71" s="66" t="s">
        <v>136</v>
      </c>
      <c r="F71" s="69">
        <v>7.706340378197996</v>
      </c>
      <c r="G71" s="66"/>
      <c r="H71" s="70"/>
      <c r="I71" s="71"/>
      <c r="J71" s="71"/>
      <c r="K71" s="34" t="s">
        <v>65</v>
      </c>
      <c r="L71" s="72">
        <v>118</v>
      </c>
      <c r="M71" s="72"/>
      <c r="N71" s="73"/>
      <c r="O71" s="79" t="s">
        <v>257</v>
      </c>
      <c r="P71" s="81">
        <v>43758.07129629629</v>
      </c>
      <c r="Q71" s="79" t="s">
        <v>289</v>
      </c>
      <c r="R71" s="83" t="s">
        <v>318</v>
      </c>
      <c r="S71" s="79" t="s">
        <v>330</v>
      </c>
      <c r="T71" s="79"/>
      <c r="U71" s="83" t="s">
        <v>358</v>
      </c>
      <c r="V71" s="83" t="s">
        <v>358</v>
      </c>
      <c r="W71" s="81">
        <v>43758.07129629629</v>
      </c>
      <c r="X71" s="85">
        <v>43758</v>
      </c>
      <c r="Y71" s="87" t="s">
        <v>450</v>
      </c>
      <c r="Z71" s="83" t="s">
        <v>530</v>
      </c>
      <c r="AA71" s="79"/>
      <c r="AB71" s="79"/>
      <c r="AC71" s="87" t="s">
        <v>610</v>
      </c>
      <c r="AD71" s="79"/>
      <c r="AE71" s="79" t="b">
        <v>0</v>
      </c>
      <c r="AF71" s="79">
        <v>0</v>
      </c>
      <c r="AG71" s="87" t="s">
        <v>623</v>
      </c>
      <c r="AH71" s="79" t="b">
        <v>0</v>
      </c>
      <c r="AI71" s="79" t="s">
        <v>627</v>
      </c>
      <c r="AJ71" s="79"/>
      <c r="AK71" s="87" t="s">
        <v>623</v>
      </c>
      <c r="AL71" s="79" t="b">
        <v>0</v>
      </c>
      <c r="AM71" s="79">
        <v>0</v>
      </c>
      <c r="AN71" s="87" t="s">
        <v>581</v>
      </c>
      <c r="AO71" s="79" t="s">
        <v>634</v>
      </c>
      <c r="AP71" s="79" t="b">
        <v>0</v>
      </c>
      <c r="AQ71" s="87" t="s">
        <v>581</v>
      </c>
      <c r="AR71" s="79" t="s">
        <v>196</v>
      </c>
      <c r="AS71" s="79">
        <v>0</v>
      </c>
      <c r="AT71" s="79">
        <v>0</v>
      </c>
      <c r="AU71" s="79"/>
      <c r="AV71" s="79"/>
      <c r="AW71" s="79"/>
      <c r="AX71" s="79"/>
      <c r="AY71" s="79"/>
      <c r="AZ71" s="79"/>
      <c r="BA71" s="79"/>
      <c r="BB71" s="79"/>
      <c r="BC71">
        <v>24389</v>
      </c>
      <c r="BD71" s="78" t="str">
        <f>REPLACE(INDEX(GroupVertices[Group],MATCH(Edges45[[#This Row],[Vertex 1]],GroupVertices[Vertex],0)),1,1,"")</f>
        <v>1</v>
      </c>
      <c r="BE71" s="78" t="str">
        <f>REPLACE(INDEX(GroupVertices[Group],MATCH(Edges45[[#This Row],[Vertex 2]],GroupVertices[Vertex],0)),1,1,"")</f>
        <v>1</v>
      </c>
      <c r="BF71" s="48">
        <v>0</v>
      </c>
      <c r="BG71" s="49">
        <v>0</v>
      </c>
      <c r="BH71" s="48">
        <v>0</v>
      </c>
      <c r="BI71" s="49">
        <v>0</v>
      </c>
      <c r="BJ71" s="48">
        <v>0</v>
      </c>
      <c r="BK71" s="49">
        <v>0</v>
      </c>
      <c r="BL71" s="48">
        <v>9</v>
      </c>
      <c r="BM71" s="49">
        <v>100</v>
      </c>
      <c r="BN71" s="48">
        <v>9</v>
      </c>
    </row>
    <row r="72" spans="1:66" ht="15">
      <c r="A72" s="65" t="s">
        <v>249</v>
      </c>
      <c r="B72" s="65" t="s">
        <v>248</v>
      </c>
      <c r="C72" s="66" t="s">
        <v>1258</v>
      </c>
      <c r="D72" s="67">
        <v>10</v>
      </c>
      <c r="E72" s="66" t="s">
        <v>136</v>
      </c>
      <c r="F72" s="69">
        <v>7.706340378197996</v>
      </c>
      <c r="G72" s="66"/>
      <c r="H72" s="70"/>
      <c r="I72" s="71"/>
      <c r="J72" s="71"/>
      <c r="K72" s="34" t="s">
        <v>65</v>
      </c>
      <c r="L72" s="72">
        <v>119</v>
      </c>
      <c r="M72" s="72"/>
      <c r="N72" s="73"/>
      <c r="O72" s="79" t="s">
        <v>257</v>
      </c>
      <c r="P72" s="81">
        <v>43758.07136574074</v>
      </c>
      <c r="Q72" s="79" t="s">
        <v>290</v>
      </c>
      <c r="R72" s="83" t="s">
        <v>319</v>
      </c>
      <c r="S72" s="79" t="s">
        <v>330</v>
      </c>
      <c r="T72" s="79"/>
      <c r="U72" s="83" t="s">
        <v>359</v>
      </c>
      <c r="V72" s="83" t="s">
        <v>359</v>
      </c>
      <c r="W72" s="81">
        <v>43758.07136574074</v>
      </c>
      <c r="X72" s="85">
        <v>43758</v>
      </c>
      <c r="Y72" s="87" t="s">
        <v>451</v>
      </c>
      <c r="Z72" s="83" t="s">
        <v>531</v>
      </c>
      <c r="AA72" s="79"/>
      <c r="AB72" s="79"/>
      <c r="AC72" s="87" t="s">
        <v>611</v>
      </c>
      <c r="AD72" s="79"/>
      <c r="AE72" s="79" t="b">
        <v>0</v>
      </c>
      <c r="AF72" s="79">
        <v>0</v>
      </c>
      <c r="AG72" s="87" t="s">
        <v>623</v>
      </c>
      <c r="AH72" s="79" t="b">
        <v>0</v>
      </c>
      <c r="AI72" s="79" t="s">
        <v>629</v>
      </c>
      <c r="AJ72" s="79"/>
      <c r="AK72" s="87" t="s">
        <v>623</v>
      </c>
      <c r="AL72" s="79" t="b">
        <v>0</v>
      </c>
      <c r="AM72" s="79">
        <v>0</v>
      </c>
      <c r="AN72" s="87" t="s">
        <v>582</v>
      </c>
      <c r="AO72" s="79" t="s">
        <v>634</v>
      </c>
      <c r="AP72" s="79" t="b">
        <v>0</v>
      </c>
      <c r="AQ72" s="87" t="s">
        <v>582</v>
      </c>
      <c r="AR72" s="79" t="s">
        <v>196</v>
      </c>
      <c r="AS72" s="79">
        <v>0</v>
      </c>
      <c r="AT72" s="79">
        <v>0</v>
      </c>
      <c r="AU72" s="79"/>
      <c r="AV72" s="79"/>
      <c r="AW72" s="79"/>
      <c r="AX72" s="79"/>
      <c r="AY72" s="79"/>
      <c r="AZ72" s="79"/>
      <c r="BA72" s="79"/>
      <c r="BB72" s="79"/>
      <c r="BC72">
        <v>24389</v>
      </c>
      <c r="BD72" s="78" t="str">
        <f>REPLACE(INDEX(GroupVertices[Group],MATCH(Edges45[[#This Row],[Vertex 1]],GroupVertices[Vertex],0)),1,1,"")</f>
        <v>1</v>
      </c>
      <c r="BE72" s="78" t="str">
        <f>REPLACE(INDEX(GroupVertices[Group],MATCH(Edges45[[#This Row],[Vertex 2]],GroupVertices[Vertex],0)),1,1,"")</f>
        <v>1</v>
      </c>
      <c r="BF72" s="48">
        <v>0</v>
      </c>
      <c r="BG72" s="49">
        <v>0</v>
      </c>
      <c r="BH72" s="48">
        <v>0</v>
      </c>
      <c r="BI72" s="49">
        <v>0</v>
      </c>
      <c r="BJ72" s="48">
        <v>0</v>
      </c>
      <c r="BK72" s="49">
        <v>0</v>
      </c>
      <c r="BL72" s="48">
        <v>3</v>
      </c>
      <c r="BM72" s="49">
        <v>100</v>
      </c>
      <c r="BN72" s="48">
        <v>3</v>
      </c>
    </row>
    <row r="73" spans="1:66" ht="15">
      <c r="A73" s="65" t="s">
        <v>249</v>
      </c>
      <c r="B73" s="65" t="s">
        <v>248</v>
      </c>
      <c r="C73" s="66" t="s">
        <v>1258</v>
      </c>
      <c r="D73" s="67">
        <v>10</v>
      </c>
      <c r="E73" s="66" t="s">
        <v>136</v>
      </c>
      <c r="F73" s="69">
        <v>7.706340378197996</v>
      </c>
      <c r="G73" s="66"/>
      <c r="H73" s="70"/>
      <c r="I73" s="71"/>
      <c r="J73" s="71"/>
      <c r="K73" s="34" t="s">
        <v>65</v>
      </c>
      <c r="L73" s="72">
        <v>120</v>
      </c>
      <c r="M73" s="72"/>
      <c r="N73" s="73"/>
      <c r="O73" s="79" t="s">
        <v>257</v>
      </c>
      <c r="P73" s="81">
        <v>43758.07177083333</v>
      </c>
      <c r="Q73" s="79" t="s">
        <v>291</v>
      </c>
      <c r="R73" s="83" t="s">
        <v>320</v>
      </c>
      <c r="S73" s="79" t="s">
        <v>330</v>
      </c>
      <c r="T73" s="79"/>
      <c r="U73" s="83" t="s">
        <v>360</v>
      </c>
      <c r="V73" s="83" t="s">
        <v>360</v>
      </c>
      <c r="W73" s="81">
        <v>43758.07177083333</v>
      </c>
      <c r="X73" s="85">
        <v>43758</v>
      </c>
      <c r="Y73" s="87" t="s">
        <v>452</v>
      </c>
      <c r="Z73" s="83" t="s">
        <v>532</v>
      </c>
      <c r="AA73" s="79"/>
      <c r="AB73" s="79"/>
      <c r="AC73" s="87" t="s">
        <v>612</v>
      </c>
      <c r="AD73" s="79"/>
      <c r="AE73" s="79" t="b">
        <v>0</v>
      </c>
      <c r="AF73" s="79">
        <v>0</v>
      </c>
      <c r="AG73" s="87" t="s">
        <v>623</v>
      </c>
      <c r="AH73" s="79" t="b">
        <v>0</v>
      </c>
      <c r="AI73" s="79" t="s">
        <v>627</v>
      </c>
      <c r="AJ73" s="79"/>
      <c r="AK73" s="87" t="s">
        <v>623</v>
      </c>
      <c r="AL73" s="79" t="b">
        <v>0</v>
      </c>
      <c r="AM73" s="79">
        <v>0</v>
      </c>
      <c r="AN73" s="87" t="s">
        <v>583</v>
      </c>
      <c r="AO73" s="79" t="s">
        <v>634</v>
      </c>
      <c r="AP73" s="79" t="b">
        <v>0</v>
      </c>
      <c r="AQ73" s="87" t="s">
        <v>583</v>
      </c>
      <c r="AR73" s="79" t="s">
        <v>196</v>
      </c>
      <c r="AS73" s="79">
        <v>0</v>
      </c>
      <c r="AT73" s="79">
        <v>0</v>
      </c>
      <c r="AU73" s="79"/>
      <c r="AV73" s="79"/>
      <c r="AW73" s="79"/>
      <c r="AX73" s="79"/>
      <c r="AY73" s="79"/>
      <c r="AZ73" s="79"/>
      <c r="BA73" s="79"/>
      <c r="BB73" s="79"/>
      <c r="BC73">
        <v>24389</v>
      </c>
      <c r="BD73" s="78" t="str">
        <f>REPLACE(INDEX(GroupVertices[Group],MATCH(Edges45[[#This Row],[Vertex 1]],GroupVertices[Vertex],0)),1,1,"")</f>
        <v>1</v>
      </c>
      <c r="BE73" s="78" t="str">
        <f>REPLACE(INDEX(GroupVertices[Group],MATCH(Edges45[[#This Row],[Vertex 2]],GroupVertices[Vertex],0)),1,1,"")</f>
        <v>1</v>
      </c>
      <c r="BF73" s="48">
        <v>0</v>
      </c>
      <c r="BG73" s="49">
        <v>0</v>
      </c>
      <c r="BH73" s="48">
        <v>0</v>
      </c>
      <c r="BI73" s="49">
        <v>0</v>
      </c>
      <c r="BJ73" s="48">
        <v>0</v>
      </c>
      <c r="BK73" s="49">
        <v>0</v>
      </c>
      <c r="BL73" s="48">
        <v>10</v>
      </c>
      <c r="BM73" s="49">
        <v>100</v>
      </c>
      <c r="BN73" s="48">
        <v>10</v>
      </c>
    </row>
    <row r="74" spans="1:66" ht="15">
      <c r="A74" s="65" t="s">
        <v>249</v>
      </c>
      <c r="B74" s="65" t="s">
        <v>248</v>
      </c>
      <c r="C74" s="66" t="s">
        <v>1258</v>
      </c>
      <c r="D74" s="67">
        <v>10</v>
      </c>
      <c r="E74" s="66" t="s">
        <v>136</v>
      </c>
      <c r="F74" s="69">
        <v>7.706340378197996</v>
      </c>
      <c r="G74" s="66"/>
      <c r="H74" s="70"/>
      <c r="I74" s="71"/>
      <c r="J74" s="71"/>
      <c r="K74" s="34" t="s">
        <v>65</v>
      </c>
      <c r="L74" s="72">
        <v>121</v>
      </c>
      <c r="M74" s="72"/>
      <c r="N74" s="73"/>
      <c r="O74" s="79" t="s">
        <v>257</v>
      </c>
      <c r="P74" s="81">
        <v>43758.071863425925</v>
      </c>
      <c r="Q74" s="79" t="s">
        <v>292</v>
      </c>
      <c r="R74" s="83" t="s">
        <v>321</v>
      </c>
      <c r="S74" s="79" t="s">
        <v>330</v>
      </c>
      <c r="T74" s="79"/>
      <c r="U74" s="83" t="s">
        <v>361</v>
      </c>
      <c r="V74" s="83" t="s">
        <v>361</v>
      </c>
      <c r="W74" s="81">
        <v>43758.071863425925</v>
      </c>
      <c r="X74" s="85">
        <v>43758</v>
      </c>
      <c r="Y74" s="87" t="s">
        <v>453</v>
      </c>
      <c r="Z74" s="83" t="s">
        <v>533</v>
      </c>
      <c r="AA74" s="79"/>
      <c r="AB74" s="79"/>
      <c r="AC74" s="87" t="s">
        <v>613</v>
      </c>
      <c r="AD74" s="79"/>
      <c r="AE74" s="79" t="b">
        <v>0</v>
      </c>
      <c r="AF74" s="79">
        <v>0</v>
      </c>
      <c r="AG74" s="87" t="s">
        <v>623</v>
      </c>
      <c r="AH74" s="79" t="b">
        <v>0</v>
      </c>
      <c r="AI74" s="79" t="s">
        <v>627</v>
      </c>
      <c r="AJ74" s="79"/>
      <c r="AK74" s="87" t="s">
        <v>623</v>
      </c>
      <c r="AL74" s="79" t="b">
        <v>0</v>
      </c>
      <c r="AM74" s="79">
        <v>0</v>
      </c>
      <c r="AN74" s="87" t="s">
        <v>584</v>
      </c>
      <c r="AO74" s="79" t="s">
        <v>634</v>
      </c>
      <c r="AP74" s="79" t="b">
        <v>0</v>
      </c>
      <c r="AQ74" s="87" t="s">
        <v>584</v>
      </c>
      <c r="AR74" s="79" t="s">
        <v>196</v>
      </c>
      <c r="AS74" s="79">
        <v>0</v>
      </c>
      <c r="AT74" s="79">
        <v>0</v>
      </c>
      <c r="AU74" s="79"/>
      <c r="AV74" s="79"/>
      <c r="AW74" s="79"/>
      <c r="AX74" s="79"/>
      <c r="AY74" s="79"/>
      <c r="AZ74" s="79"/>
      <c r="BA74" s="79"/>
      <c r="BB74" s="79"/>
      <c r="BC74">
        <v>24389</v>
      </c>
      <c r="BD74" s="78" t="str">
        <f>REPLACE(INDEX(GroupVertices[Group],MATCH(Edges45[[#This Row],[Vertex 1]],GroupVertices[Vertex],0)),1,1,"")</f>
        <v>1</v>
      </c>
      <c r="BE74" s="78" t="str">
        <f>REPLACE(INDEX(GroupVertices[Group],MATCH(Edges45[[#This Row],[Vertex 2]],GroupVertices[Vertex],0)),1,1,"")</f>
        <v>1</v>
      </c>
      <c r="BF74" s="48">
        <v>0</v>
      </c>
      <c r="BG74" s="49">
        <v>0</v>
      </c>
      <c r="BH74" s="48">
        <v>0</v>
      </c>
      <c r="BI74" s="49">
        <v>0</v>
      </c>
      <c r="BJ74" s="48">
        <v>0</v>
      </c>
      <c r="BK74" s="49">
        <v>0</v>
      </c>
      <c r="BL74" s="48">
        <v>11</v>
      </c>
      <c r="BM74" s="49">
        <v>100</v>
      </c>
      <c r="BN74" s="48">
        <v>11</v>
      </c>
    </row>
    <row r="75" spans="1:66" ht="15">
      <c r="A75" s="65" t="s">
        <v>249</v>
      </c>
      <c r="B75" s="65" t="s">
        <v>248</v>
      </c>
      <c r="C75" s="66" t="s">
        <v>1258</v>
      </c>
      <c r="D75" s="67">
        <v>10</v>
      </c>
      <c r="E75" s="66" t="s">
        <v>136</v>
      </c>
      <c r="F75" s="69">
        <v>7.706340378197996</v>
      </c>
      <c r="G75" s="66"/>
      <c r="H75" s="70"/>
      <c r="I75" s="71"/>
      <c r="J75" s="71"/>
      <c r="K75" s="34" t="s">
        <v>65</v>
      </c>
      <c r="L75" s="72">
        <v>122</v>
      </c>
      <c r="M75" s="72"/>
      <c r="N75" s="73"/>
      <c r="O75" s="79" t="s">
        <v>257</v>
      </c>
      <c r="P75" s="81">
        <v>43758.07203703704</v>
      </c>
      <c r="Q75" s="79" t="s">
        <v>293</v>
      </c>
      <c r="R75" s="83" t="s">
        <v>322</v>
      </c>
      <c r="S75" s="79" t="s">
        <v>330</v>
      </c>
      <c r="T75" s="79"/>
      <c r="U75" s="83" t="s">
        <v>362</v>
      </c>
      <c r="V75" s="83" t="s">
        <v>362</v>
      </c>
      <c r="W75" s="81">
        <v>43758.07203703704</v>
      </c>
      <c r="X75" s="85">
        <v>43758</v>
      </c>
      <c r="Y75" s="87" t="s">
        <v>454</v>
      </c>
      <c r="Z75" s="83" t="s">
        <v>534</v>
      </c>
      <c r="AA75" s="79"/>
      <c r="AB75" s="79"/>
      <c r="AC75" s="87" t="s">
        <v>614</v>
      </c>
      <c r="AD75" s="79"/>
      <c r="AE75" s="79" t="b">
        <v>0</v>
      </c>
      <c r="AF75" s="79">
        <v>0</v>
      </c>
      <c r="AG75" s="87" t="s">
        <v>623</v>
      </c>
      <c r="AH75" s="79" t="b">
        <v>0</v>
      </c>
      <c r="AI75" s="79" t="s">
        <v>627</v>
      </c>
      <c r="AJ75" s="79"/>
      <c r="AK75" s="87" t="s">
        <v>623</v>
      </c>
      <c r="AL75" s="79" t="b">
        <v>0</v>
      </c>
      <c r="AM75" s="79">
        <v>0</v>
      </c>
      <c r="AN75" s="87" t="s">
        <v>585</v>
      </c>
      <c r="AO75" s="79" t="s">
        <v>634</v>
      </c>
      <c r="AP75" s="79" t="b">
        <v>0</v>
      </c>
      <c r="AQ75" s="87" t="s">
        <v>585</v>
      </c>
      <c r="AR75" s="79" t="s">
        <v>196</v>
      </c>
      <c r="AS75" s="79">
        <v>0</v>
      </c>
      <c r="AT75" s="79">
        <v>0</v>
      </c>
      <c r="AU75" s="79"/>
      <c r="AV75" s="79"/>
      <c r="AW75" s="79"/>
      <c r="AX75" s="79"/>
      <c r="AY75" s="79"/>
      <c r="AZ75" s="79"/>
      <c r="BA75" s="79"/>
      <c r="BB75" s="79"/>
      <c r="BC75">
        <v>24389</v>
      </c>
      <c r="BD75" s="78" t="str">
        <f>REPLACE(INDEX(GroupVertices[Group],MATCH(Edges45[[#This Row],[Vertex 1]],GroupVertices[Vertex],0)),1,1,"")</f>
        <v>1</v>
      </c>
      <c r="BE75" s="78" t="str">
        <f>REPLACE(INDEX(GroupVertices[Group],MATCH(Edges45[[#This Row],[Vertex 2]],GroupVertices[Vertex],0)),1,1,"")</f>
        <v>1</v>
      </c>
      <c r="BF75" s="48">
        <v>0</v>
      </c>
      <c r="BG75" s="49">
        <v>0</v>
      </c>
      <c r="BH75" s="48">
        <v>0</v>
      </c>
      <c r="BI75" s="49">
        <v>0</v>
      </c>
      <c r="BJ75" s="48">
        <v>0</v>
      </c>
      <c r="BK75" s="49">
        <v>0</v>
      </c>
      <c r="BL75" s="48">
        <v>10</v>
      </c>
      <c r="BM75" s="49">
        <v>100</v>
      </c>
      <c r="BN75" s="48">
        <v>10</v>
      </c>
    </row>
    <row r="76" spans="1:66" ht="15">
      <c r="A76" s="65" t="s">
        <v>249</v>
      </c>
      <c r="B76" s="65" t="s">
        <v>248</v>
      </c>
      <c r="C76" s="66" t="s">
        <v>1258</v>
      </c>
      <c r="D76" s="67">
        <v>10</v>
      </c>
      <c r="E76" s="66" t="s">
        <v>136</v>
      </c>
      <c r="F76" s="69">
        <v>7.706340378197996</v>
      </c>
      <c r="G76" s="66"/>
      <c r="H76" s="70"/>
      <c r="I76" s="71"/>
      <c r="J76" s="71"/>
      <c r="K76" s="34" t="s">
        <v>65</v>
      </c>
      <c r="L76" s="72">
        <v>123</v>
      </c>
      <c r="M76" s="72"/>
      <c r="N76" s="73"/>
      <c r="O76" s="79" t="s">
        <v>257</v>
      </c>
      <c r="P76" s="81">
        <v>43758.072118055556</v>
      </c>
      <c r="Q76" s="79" t="s">
        <v>294</v>
      </c>
      <c r="R76" s="83" t="s">
        <v>323</v>
      </c>
      <c r="S76" s="79" t="s">
        <v>330</v>
      </c>
      <c r="T76" s="79"/>
      <c r="U76" s="79"/>
      <c r="V76" s="83" t="s">
        <v>381</v>
      </c>
      <c r="W76" s="81">
        <v>43758.072118055556</v>
      </c>
      <c r="X76" s="85">
        <v>43758</v>
      </c>
      <c r="Y76" s="87" t="s">
        <v>455</v>
      </c>
      <c r="Z76" s="83" t="s">
        <v>535</v>
      </c>
      <c r="AA76" s="79"/>
      <c r="AB76" s="79"/>
      <c r="AC76" s="87" t="s">
        <v>615</v>
      </c>
      <c r="AD76" s="79"/>
      <c r="AE76" s="79" t="b">
        <v>0</v>
      </c>
      <c r="AF76" s="79">
        <v>0</v>
      </c>
      <c r="AG76" s="87" t="s">
        <v>623</v>
      </c>
      <c r="AH76" s="79" t="b">
        <v>0</v>
      </c>
      <c r="AI76" s="79" t="s">
        <v>627</v>
      </c>
      <c r="AJ76" s="79"/>
      <c r="AK76" s="87" t="s">
        <v>623</v>
      </c>
      <c r="AL76" s="79" t="b">
        <v>0</v>
      </c>
      <c r="AM76" s="79">
        <v>1</v>
      </c>
      <c r="AN76" s="87" t="s">
        <v>586</v>
      </c>
      <c r="AO76" s="79" t="s">
        <v>634</v>
      </c>
      <c r="AP76" s="79" t="b">
        <v>0</v>
      </c>
      <c r="AQ76" s="87" t="s">
        <v>586</v>
      </c>
      <c r="AR76" s="79" t="s">
        <v>196</v>
      </c>
      <c r="AS76" s="79">
        <v>0</v>
      </c>
      <c r="AT76" s="79">
        <v>0</v>
      </c>
      <c r="AU76" s="79"/>
      <c r="AV76" s="79"/>
      <c r="AW76" s="79"/>
      <c r="AX76" s="79"/>
      <c r="AY76" s="79"/>
      <c r="AZ76" s="79"/>
      <c r="BA76" s="79"/>
      <c r="BB76" s="79"/>
      <c r="BC76">
        <v>24389</v>
      </c>
      <c r="BD76" s="78" t="str">
        <f>REPLACE(INDEX(GroupVertices[Group],MATCH(Edges45[[#This Row],[Vertex 1]],GroupVertices[Vertex],0)),1,1,"")</f>
        <v>1</v>
      </c>
      <c r="BE76" s="78" t="str">
        <f>REPLACE(INDEX(GroupVertices[Group],MATCH(Edges45[[#This Row],[Vertex 2]],GroupVertices[Vertex],0)),1,1,"")</f>
        <v>1</v>
      </c>
      <c r="BF76" s="48">
        <v>0</v>
      </c>
      <c r="BG76" s="49">
        <v>0</v>
      </c>
      <c r="BH76" s="48">
        <v>0</v>
      </c>
      <c r="BI76" s="49">
        <v>0</v>
      </c>
      <c r="BJ76" s="48">
        <v>0</v>
      </c>
      <c r="BK76" s="49">
        <v>0</v>
      </c>
      <c r="BL76" s="48">
        <v>11</v>
      </c>
      <c r="BM76" s="49">
        <v>100</v>
      </c>
      <c r="BN76" s="48">
        <v>11</v>
      </c>
    </row>
    <row r="77" spans="1:66" ht="15">
      <c r="A77" s="65" t="s">
        <v>249</v>
      </c>
      <c r="B77" s="65" t="s">
        <v>248</v>
      </c>
      <c r="C77" s="66" t="s">
        <v>1258</v>
      </c>
      <c r="D77" s="67">
        <v>10</v>
      </c>
      <c r="E77" s="66" t="s">
        <v>136</v>
      </c>
      <c r="F77" s="69">
        <v>7.706340378197996</v>
      </c>
      <c r="G77" s="66"/>
      <c r="H77" s="70"/>
      <c r="I77" s="71"/>
      <c r="J77" s="71"/>
      <c r="K77" s="34" t="s">
        <v>65</v>
      </c>
      <c r="L77" s="72">
        <v>124</v>
      </c>
      <c r="M77" s="72"/>
      <c r="N77" s="73"/>
      <c r="O77" s="79" t="s">
        <v>257</v>
      </c>
      <c r="P77" s="81">
        <v>43758.072384259256</v>
      </c>
      <c r="Q77" s="79" t="s">
        <v>295</v>
      </c>
      <c r="R77" s="83" t="s">
        <v>324</v>
      </c>
      <c r="S77" s="79" t="s">
        <v>330</v>
      </c>
      <c r="T77" s="79"/>
      <c r="U77" s="83" t="s">
        <v>364</v>
      </c>
      <c r="V77" s="83" t="s">
        <v>364</v>
      </c>
      <c r="W77" s="81">
        <v>43758.072384259256</v>
      </c>
      <c r="X77" s="85">
        <v>43758</v>
      </c>
      <c r="Y77" s="87" t="s">
        <v>456</v>
      </c>
      <c r="Z77" s="83" t="s">
        <v>536</v>
      </c>
      <c r="AA77" s="79"/>
      <c r="AB77" s="79"/>
      <c r="AC77" s="87" t="s">
        <v>616</v>
      </c>
      <c r="AD77" s="79"/>
      <c r="AE77" s="79" t="b">
        <v>0</v>
      </c>
      <c r="AF77" s="79">
        <v>0</v>
      </c>
      <c r="AG77" s="87" t="s">
        <v>623</v>
      </c>
      <c r="AH77" s="79" t="b">
        <v>0</v>
      </c>
      <c r="AI77" s="79" t="s">
        <v>627</v>
      </c>
      <c r="AJ77" s="79"/>
      <c r="AK77" s="87" t="s">
        <v>623</v>
      </c>
      <c r="AL77" s="79" t="b">
        <v>0</v>
      </c>
      <c r="AM77" s="79">
        <v>1</v>
      </c>
      <c r="AN77" s="87" t="s">
        <v>587</v>
      </c>
      <c r="AO77" s="79" t="s">
        <v>634</v>
      </c>
      <c r="AP77" s="79" t="b">
        <v>0</v>
      </c>
      <c r="AQ77" s="87" t="s">
        <v>587</v>
      </c>
      <c r="AR77" s="79" t="s">
        <v>196</v>
      </c>
      <c r="AS77" s="79">
        <v>0</v>
      </c>
      <c r="AT77" s="79">
        <v>0</v>
      </c>
      <c r="AU77" s="79"/>
      <c r="AV77" s="79"/>
      <c r="AW77" s="79"/>
      <c r="AX77" s="79"/>
      <c r="AY77" s="79"/>
      <c r="AZ77" s="79"/>
      <c r="BA77" s="79"/>
      <c r="BB77" s="79"/>
      <c r="BC77">
        <v>24389</v>
      </c>
      <c r="BD77" s="78" t="str">
        <f>REPLACE(INDEX(GroupVertices[Group],MATCH(Edges45[[#This Row],[Vertex 1]],GroupVertices[Vertex],0)),1,1,"")</f>
        <v>1</v>
      </c>
      <c r="BE77" s="78" t="str">
        <f>REPLACE(INDEX(GroupVertices[Group],MATCH(Edges45[[#This Row],[Vertex 2]],GroupVertices[Vertex],0)),1,1,"")</f>
        <v>1</v>
      </c>
      <c r="BF77" s="48">
        <v>0</v>
      </c>
      <c r="BG77" s="49">
        <v>0</v>
      </c>
      <c r="BH77" s="48">
        <v>0</v>
      </c>
      <c r="BI77" s="49">
        <v>0</v>
      </c>
      <c r="BJ77" s="48">
        <v>0</v>
      </c>
      <c r="BK77" s="49">
        <v>0</v>
      </c>
      <c r="BL77" s="48">
        <v>9</v>
      </c>
      <c r="BM77" s="49">
        <v>100</v>
      </c>
      <c r="BN77" s="48">
        <v>9</v>
      </c>
    </row>
    <row r="78" spans="1:66" ht="15">
      <c r="A78" s="65" t="s">
        <v>249</v>
      </c>
      <c r="B78" s="65" t="s">
        <v>248</v>
      </c>
      <c r="C78" s="66" t="s">
        <v>1258</v>
      </c>
      <c r="D78" s="67">
        <v>10</v>
      </c>
      <c r="E78" s="66" t="s">
        <v>136</v>
      </c>
      <c r="F78" s="69">
        <v>7.706340378197996</v>
      </c>
      <c r="G78" s="66"/>
      <c r="H78" s="70"/>
      <c r="I78" s="71"/>
      <c r="J78" s="71"/>
      <c r="K78" s="34" t="s">
        <v>65</v>
      </c>
      <c r="L78" s="72">
        <v>125</v>
      </c>
      <c r="M78" s="72"/>
      <c r="N78" s="73"/>
      <c r="O78" s="79" t="s">
        <v>257</v>
      </c>
      <c r="P78" s="81">
        <v>43758.07251157407</v>
      </c>
      <c r="Q78" s="79" t="s">
        <v>296</v>
      </c>
      <c r="R78" s="83" t="s">
        <v>325</v>
      </c>
      <c r="S78" s="79" t="s">
        <v>330</v>
      </c>
      <c r="T78" s="79"/>
      <c r="U78" s="83" t="s">
        <v>365</v>
      </c>
      <c r="V78" s="83" t="s">
        <v>365</v>
      </c>
      <c r="W78" s="81">
        <v>43758.07251157407</v>
      </c>
      <c r="X78" s="85">
        <v>43758</v>
      </c>
      <c r="Y78" s="87" t="s">
        <v>457</v>
      </c>
      <c r="Z78" s="83" t="s">
        <v>537</v>
      </c>
      <c r="AA78" s="79"/>
      <c r="AB78" s="79"/>
      <c r="AC78" s="87" t="s">
        <v>617</v>
      </c>
      <c r="AD78" s="79"/>
      <c r="AE78" s="79" t="b">
        <v>0</v>
      </c>
      <c r="AF78" s="79">
        <v>0</v>
      </c>
      <c r="AG78" s="87" t="s">
        <v>623</v>
      </c>
      <c r="AH78" s="79" t="b">
        <v>0</v>
      </c>
      <c r="AI78" s="79" t="s">
        <v>627</v>
      </c>
      <c r="AJ78" s="79"/>
      <c r="AK78" s="87" t="s">
        <v>623</v>
      </c>
      <c r="AL78" s="79" t="b">
        <v>0</v>
      </c>
      <c r="AM78" s="79">
        <v>1</v>
      </c>
      <c r="AN78" s="87" t="s">
        <v>588</v>
      </c>
      <c r="AO78" s="79" t="s">
        <v>634</v>
      </c>
      <c r="AP78" s="79" t="b">
        <v>0</v>
      </c>
      <c r="AQ78" s="87" t="s">
        <v>588</v>
      </c>
      <c r="AR78" s="79" t="s">
        <v>196</v>
      </c>
      <c r="AS78" s="79">
        <v>0</v>
      </c>
      <c r="AT78" s="79">
        <v>0</v>
      </c>
      <c r="AU78" s="79"/>
      <c r="AV78" s="79"/>
      <c r="AW78" s="79"/>
      <c r="AX78" s="79"/>
      <c r="AY78" s="79"/>
      <c r="AZ78" s="79"/>
      <c r="BA78" s="79"/>
      <c r="BB78" s="79"/>
      <c r="BC78">
        <v>24389</v>
      </c>
      <c r="BD78" s="78" t="str">
        <f>REPLACE(INDEX(GroupVertices[Group],MATCH(Edges45[[#This Row],[Vertex 1]],GroupVertices[Vertex],0)),1,1,"")</f>
        <v>1</v>
      </c>
      <c r="BE78" s="78" t="str">
        <f>REPLACE(INDEX(GroupVertices[Group],MATCH(Edges45[[#This Row],[Vertex 2]],GroupVertices[Vertex],0)),1,1,"")</f>
        <v>1</v>
      </c>
      <c r="BF78" s="48">
        <v>0</v>
      </c>
      <c r="BG78" s="49">
        <v>0</v>
      </c>
      <c r="BH78" s="48">
        <v>0</v>
      </c>
      <c r="BI78" s="49">
        <v>0</v>
      </c>
      <c r="BJ78" s="48">
        <v>0</v>
      </c>
      <c r="BK78" s="49">
        <v>0</v>
      </c>
      <c r="BL78" s="48">
        <v>11</v>
      </c>
      <c r="BM78" s="49">
        <v>100</v>
      </c>
      <c r="BN78" s="48">
        <v>11</v>
      </c>
    </row>
    <row r="79" spans="1:66" ht="15">
      <c r="A79" s="65" t="s">
        <v>249</v>
      </c>
      <c r="B79" s="65" t="s">
        <v>248</v>
      </c>
      <c r="C79" s="66" t="s">
        <v>1258</v>
      </c>
      <c r="D79" s="67">
        <v>10</v>
      </c>
      <c r="E79" s="66" t="s">
        <v>136</v>
      </c>
      <c r="F79" s="69">
        <v>7.706340378197996</v>
      </c>
      <c r="G79" s="66"/>
      <c r="H79" s="70"/>
      <c r="I79" s="71"/>
      <c r="J79" s="71"/>
      <c r="K79" s="34" t="s">
        <v>65</v>
      </c>
      <c r="L79" s="72">
        <v>126</v>
      </c>
      <c r="M79" s="72"/>
      <c r="N79" s="73"/>
      <c r="O79" s="79" t="s">
        <v>257</v>
      </c>
      <c r="P79" s="81">
        <v>43758.07256944444</v>
      </c>
      <c r="Q79" s="79" t="s">
        <v>297</v>
      </c>
      <c r="R79" s="83" t="s">
        <v>326</v>
      </c>
      <c r="S79" s="79" t="s">
        <v>330</v>
      </c>
      <c r="T79" s="79"/>
      <c r="U79" s="83" t="s">
        <v>366</v>
      </c>
      <c r="V79" s="83" t="s">
        <v>366</v>
      </c>
      <c r="W79" s="81">
        <v>43758.07256944444</v>
      </c>
      <c r="X79" s="85">
        <v>43758</v>
      </c>
      <c r="Y79" s="87" t="s">
        <v>458</v>
      </c>
      <c r="Z79" s="83" t="s">
        <v>538</v>
      </c>
      <c r="AA79" s="79"/>
      <c r="AB79" s="79"/>
      <c r="AC79" s="87" t="s">
        <v>618</v>
      </c>
      <c r="AD79" s="79"/>
      <c r="AE79" s="79" t="b">
        <v>0</v>
      </c>
      <c r="AF79" s="79">
        <v>0</v>
      </c>
      <c r="AG79" s="87" t="s">
        <v>623</v>
      </c>
      <c r="AH79" s="79" t="b">
        <v>0</v>
      </c>
      <c r="AI79" s="79" t="s">
        <v>627</v>
      </c>
      <c r="AJ79" s="79"/>
      <c r="AK79" s="87" t="s">
        <v>623</v>
      </c>
      <c r="AL79" s="79" t="b">
        <v>0</v>
      </c>
      <c r="AM79" s="79">
        <v>1</v>
      </c>
      <c r="AN79" s="87" t="s">
        <v>589</v>
      </c>
      <c r="AO79" s="79" t="s">
        <v>634</v>
      </c>
      <c r="AP79" s="79" t="b">
        <v>0</v>
      </c>
      <c r="AQ79" s="87" t="s">
        <v>589</v>
      </c>
      <c r="AR79" s="79" t="s">
        <v>196</v>
      </c>
      <c r="AS79" s="79">
        <v>0</v>
      </c>
      <c r="AT79" s="79">
        <v>0</v>
      </c>
      <c r="AU79" s="79"/>
      <c r="AV79" s="79"/>
      <c r="AW79" s="79"/>
      <c r="AX79" s="79"/>
      <c r="AY79" s="79"/>
      <c r="AZ79" s="79"/>
      <c r="BA79" s="79"/>
      <c r="BB79" s="79"/>
      <c r="BC79">
        <v>24389</v>
      </c>
      <c r="BD79" s="78" t="str">
        <f>REPLACE(INDEX(GroupVertices[Group],MATCH(Edges45[[#This Row],[Vertex 1]],GroupVertices[Vertex],0)),1,1,"")</f>
        <v>1</v>
      </c>
      <c r="BE79" s="78" t="str">
        <f>REPLACE(INDEX(GroupVertices[Group],MATCH(Edges45[[#This Row],[Vertex 2]],GroupVertices[Vertex],0)),1,1,"")</f>
        <v>1</v>
      </c>
      <c r="BF79" s="48">
        <v>0</v>
      </c>
      <c r="BG79" s="49">
        <v>0</v>
      </c>
      <c r="BH79" s="48">
        <v>0</v>
      </c>
      <c r="BI79" s="49">
        <v>0</v>
      </c>
      <c r="BJ79" s="48">
        <v>0</v>
      </c>
      <c r="BK79" s="49">
        <v>0</v>
      </c>
      <c r="BL79" s="48">
        <v>8</v>
      </c>
      <c r="BM79" s="49">
        <v>100</v>
      </c>
      <c r="BN79" s="48">
        <v>8</v>
      </c>
    </row>
    <row r="80" spans="1:66" ht="15">
      <c r="A80" s="65" t="s">
        <v>249</v>
      </c>
      <c r="B80" s="65" t="s">
        <v>248</v>
      </c>
      <c r="C80" s="66" t="s">
        <v>1258</v>
      </c>
      <c r="D80" s="67">
        <v>10</v>
      </c>
      <c r="E80" s="66" t="s">
        <v>136</v>
      </c>
      <c r="F80" s="69">
        <v>7.706340378197996</v>
      </c>
      <c r="G80" s="66"/>
      <c r="H80" s="70"/>
      <c r="I80" s="71"/>
      <c r="J80" s="71"/>
      <c r="K80" s="34" t="s">
        <v>65</v>
      </c>
      <c r="L80" s="72">
        <v>127</v>
      </c>
      <c r="M80" s="72"/>
      <c r="N80" s="73"/>
      <c r="O80" s="79" t="s">
        <v>257</v>
      </c>
      <c r="P80" s="81">
        <v>43758.07261574074</v>
      </c>
      <c r="Q80" s="79" t="s">
        <v>298</v>
      </c>
      <c r="R80" s="83" t="s">
        <v>327</v>
      </c>
      <c r="S80" s="79" t="s">
        <v>330</v>
      </c>
      <c r="T80" s="79"/>
      <c r="U80" s="83" t="s">
        <v>367</v>
      </c>
      <c r="V80" s="83" t="s">
        <v>367</v>
      </c>
      <c r="W80" s="81">
        <v>43758.07261574074</v>
      </c>
      <c r="X80" s="85">
        <v>43758</v>
      </c>
      <c r="Y80" s="87" t="s">
        <v>459</v>
      </c>
      <c r="Z80" s="83" t="s">
        <v>539</v>
      </c>
      <c r="AA80" s="79"/>
      <c r="AB80" s="79"/>
      <c r="AC80" s="87" t="s">
        <v>619</v>
      </c>
      <c r="AD80" s="79"/>
      <c r="AE80" s="79" t="b">
        <v>0</v>
      </c>
      <c r="AF80" s="79">
        <v>0</v>
      </c>
      <c r="AG80" s="87" t="s">
        <v>623</v>
      </c>
      <c r="AH80" s="79" t="b">
        <v>0</v>
      </c>
      <c r="AI80" s="79" t="s">
        <v>627</v>
      </c>
      <c r="AJ80" s="79"/>
      <c r="AK80" s="87" t="s">
        <v>623</v>
      </c>
      <c r="AL80" s="79" t="b">
        <v>0</v>
      </c>
      <c r="AM80" s="79">
        <v>1</v>
      </c>
      <c r="AN80" s="87" t="s">
        <v>590</v>
      </c>
      <c r="AO80" s="79" t="s">
        <v>634</v>
      </c>
      <c r="AP80" s="79" t="b">
        <v>0</v>
      </c>
      <c r="AQ80" s="87" t="s">
        <v>590</v>
      </c>
      <c r="AR80" s="79" t="s">
        <v>196</v>
      </c>
      <c r="AS80" s="79">
        <v>0</v>
      </c>
      <c r="AT80" s="79">
        <v>0</v>
      </c>
      <c r="AU80" s="79"/>
      <c r="AV80" s="79"/>
      <c r="AW80" s="79"/>
      <c r="AX80" s="79"/>
      <c r="AY80" s="79"/>
      <c r="AZ80" s="79"/>
      <c r="BA80" s="79"/>
      <c r="BB80" s="79"/>
      <c r="BC80">
        <v>24389</v>
      </c>
      <c r="BD80" s="78" t="str">
        <f>REPLACE(INDEX(GroupVertices[Group],MATCH(Edges45[[#This Row],[Vertex 1]],GroupVertices[Vertex],0)),1,1,"")</f>
        <v>1</v>
      </c>
      <c r="BE80" s="78" t="str">
        <f>REPLACE(INDEX(GroupVertices[Group],MATCH(Edges45[[#This Row],[Vertex 2]],GroupVertices[Vertex],0)),1,1,"")</f>
        <v>1</v>
      </c>
      <c r="BF80" s="48">
        <v>0</v>
      </c>
      <c r="BG80" s="49">
        <v>0</v>
      </c>
      <c r="BH80" s="48">
        <v>0</v>
      </c>
      <c r="BI80" s="49">
        <v>0</v>
      </c>
      <c r="BJ80" s="48">
        <v>0</v>
      </c>
      <c r="BK80" s="49">
        <v>0</v>
      </c>
      <c r="BL80" s="48">
        <v>8</v>
      </c>
      <c r="BM80" s="49">
        <v>100</v>
      </c>
      <c r="BN80" s="48">
        <v>8</v>
      </c>
    </row>
    <row r="81" spans="1:66" ht="15">
      <c r="A81" s="65" t="s">
        <v>249</v>
      </c>
      <c r="B81" s="65" t="s">
        <v>248</v>
      </c>
      <c r="C81" s="66" t="s">
        <v>1258</v>
      </c>
      <c r="D81" s="67">
        <v>10</v>
      </c>
      <c r="E81" s="66" t="s">
        <v>136</v>
      </c>
      <c r="F81" s="69">
        <v>7.706340378197996</v>
      </c>
      <c r="G81" s="66"/>
      <c r="H81" s="70"/>
      <c r="I81" s="71"/>
      <c r="J81" s="71"/>
      <c r="K81" s="34" t="s">
        <v>65</v>
      </c>
      <c r="L81" s="72">
        <v>128</v>
      </c>
      <c r="M81" s="72"/>
      <c r="N81" s="73"/>
      <c r="O81" s="79" t="s">
        <v>257</v>
      </c>
      <c r="P81" s="81">
        <v>43758.07266203704</v>
      </c>
      <c r="Q81" s="79" t="s">
        <v>299</v>
      </c>
      <c r="R81" s="83" t="s">
        <v>328</v>
      </c>
      <c r="S81" s="79" t="s">
        <v>330</v>
      </c>
      <c r="T81" s="79"/>
      <c r="U81" s="83" t="s">
        <v>368</v>
      </c>
      <c r="V81" s="83" t="s">
        <v>368</v>
      </c>
      <c r="W81" s="81">
        <v>43758.07266203704</v>
      </c>
      <c r="X81" s="85">
        <v>43758</v>
      </c>
      <c r="Y81" s="87" t="s">
        <v>460</v>
      </c>
      <c r="Z81" s="83" t="s">
        <v>540</v>
      </c>
      <c r="AA81" s="79"/>
      <c r="AB81" s="79"/>
      <c r="AC81" s="87" t="s">
        <v>620</v>
      </c>
      <c r="AD81" s="79"/>
      <c r="AE81" s="79" t="b">
        <v>0</v>
      </c>
      <c r="AF81" s="79">
        <v>0</v>
      </c>
      <c r="AG81" s="87" t="s">
        <v>623</v>
      </c>
      <c r="AH81" s="79" t="b">
        <v>0</v>
      </c>
      <c r="AI81" s="79" t="s">
        <v>627</v>
      </c>
      <c r="AJ81" s="79"/>
      <c r="AK81" s="87" t="s">
        <v>623</v>
      </c>
      <c r="AL81" s="79" t="b">
        <v>0</v>
      </c>
      <c r="AM81" s="79">
        <v>1</v>
      </c>
      <c r="AN81" s="87" t="s">
        <v>591</v>
      </c>
      <c r="AO81" s="79" t="s">
        <v>634</v>
      </c>
      <c r="AP81" s="79" t="b">
        <v>0</v>
      </c>
      <c r="AQ81" s="87" t="s">
        <v>591</v>
      </c>
      <c r="AR81" s="79" t="s">
        <v>196</v>
      </c>
      <c r="AS81" s="79">
        <v>0</v>
      </c>
      <c r="AT81" s="79">
        <v>0</v>
      </c>
      <c r="AU81" s="79"/>
      <c r="AV81" s="79"/>
      <c r="AW81" s="79"/>
      <c r="AX81" s="79"/>
      <c r="AY81" s="79"/>
      <c r="AZ81" s="79"/>
      <c r="BA81" s="79"/>
      <c r="BB81" s="79"/>
      <c r="BC81">
        <v>24389</v>
      </c>
      <c r="BD81" s="78" t="str">
        <f>REPLACE(INDEX(GroupVertices[Group],MATCH(Edges45[[#This Row],[Vertex 1]],GroupVertices[Vertex],0)),1,1,"")</f>
        <v>1</v>
      </c>
      <c r="BE81" s="78" t="str">
        <f>REPLACE(INDEX(GroupVertices[Group],MATCH(Edges45[[#This Row],[Vertex 2]],GroupVertices[Vertex],0)),1,1,"")</f>
        <v>1</v>
      </c>
      <c r="BF81" s="48">
        <v>0</v>
      </c>
      <c r="BG81" s="49">
        <v>0</v>
      </c>
      <c r="BH81" s="48">
        <v>0</v>
      </c>
      <c r="BI81" s="49">
        <v>0</v>
      </c>
      <c r="BJ81" s="48">
        <v>0</v>
      </c>
      <c r="BK81" s="49">
        <v>0</v>
      </c>
      <c r="BL81" s="48">
        <v>10</v>
      </c>
      <c r="BM81" s="49">
        <v>100</v>
      </c>
      <c r="BN81" s="48">
        <v>10</v>
      </c>
    </row>
    <row r="82" spans="1:66" ht="15">
      <c r="A82" s="65" t="s">
        <v>249</v>
      </c>
      <c r="B82" s="65" t="s">
        <v>248</v>
      </c>
      <c r="C82" s="66" t="s">
        <v>1258</v>
      </c>
      <c r="D82" s="67">
        <v>10</v>
      </c>
      <c r="E82" s="66" t="s">
        <v>136</v>
      </c>
      <c r="F82" s="69">
        <v>7.706340378197996</v>
      </c>
      <c r="G82" s="66"/>
      <c r="H82" s="70"/>
      <c r="I82" s="71"/>
      <c r="J82" s="71"/>
      <c r="K82" s="34" t="s">
        <v>65</v>
      </c>
      <c r="L82" s="72">
        <v>129</v>
      </c>
      <c r="M82" s="72"/>
      <c r="N82" s="73"/>
      <c r="O82" s="79" t="s">
        <v>257</v>
      </c>
      <c r="P82" s="81">
        <v>43758.07271990741</v>
      </c>
      <c r="Q82" s="79" t="s">
        <v>300</v>
      </c>
      <c r="R82" s="83" t="s">
        <v>329</v>
      </c>
      <c r="S82" s="79" t="s">
        <v>330</v>
      </c>
      <c r="T82" s="79"/>
      <c r="U82" s="79"/>
      <c r="V82" s="83" t="s">
        <v>381</v>
      </c>
      <c r="W82" s="81">
        <v>43758.07271990741</v>
      </c>
      <c r="X82" s="85">
        <v>43758</v>
      </c>
      <c r="Y82" s="87" t="s">
        <v>461</v>
      </c>
      <c r="Z82" s="83" t="s">
        <v>541</v>
      </c>
      <c r="AA82" s="79"/>
      <c r="AB82" s="79"/>
      <c r="AC82" s="87" t="s">
        <v>621</v>
      </c>
      <c r="AD82" s="79"/>
      <c r="AE82" s="79" t="b">
        <v>0</v>
      </c>
      <c r="AF82" s="79">
        <v>0</v>
      </c>
      <c r="AG82" s="87" t="s">
        <v>623</v>
      </c>
      <c r="AH82" s="79" t="b">
        <v>0</v>
      </c>
      <c r="AI82" s="79" t="s">
        <v>627</v>
      </c>
      <c r="AJ82" s="79"/>
      <c r="AK82" s="87" t="s">
        <v>623</v>
      </c>
      <c r="AL82" s="79" t="b">
        <v>0</v>
      </c>
      <c r="AM82" s="79">
        <v>1</v>
      </c>
      <c r="AN82" s="87" t="s">
        <v>592</v>
      </c>
      <c r="AO82" s="79" t="s">
        <v>634</v>
      </c>
      <c r="AP82" s="79" t="b">
        <v>0</v>
      </c>
      <c r="AQ82" s="87" t="s">
        <v>592</v>
      </c>
      <c r="AR82" s="79" t="s">
        <v>196</v>
      </c>
      <c r="AS82" s="79">
        <v>0</v>
      </c>
      <c r="AT82" s="79">
        <v>0</v>
      </c>
      <c r="AU82" s="79"/>
      <c r="AV82" s="79"/>
      <c r="AW82" s="79"/>
      <c r="AX82" s="79"/>
      <c r="AY82" s="79"/>
      <c r="AZ82" s="79"/>
      <c r="BA82" s="79"/>
      <c r="BB82" s="79"/>
      <c r="BC82">
        <v>24389</v>
      </c>
      <c r="BD82" s="78" t="str">
        <f>REPLACE(INDEX(GroupVertices[Group],MATCH(Edges45[[#This Row],[Vertex 1]],GroupVertices[Vertex],0)),1,1,"")</f>
        <v>1</v>
      </c>
      <c r="BE82" s="78" t="str">
        <f>REPLACE(INDEX(GroupVertices[Group],MATCH(Edges45[[#This Row],[Vertex 2]],GroupVertices[Vertex],0)),1,1,"")</f>
        <v>1</v>
      </c>
      <c r="BF82" s="48">
        <v>0</v>
      </c>
      <c r="BG82" s="49">
        <v>0</v>
      </c>
      <c r="BH82" s="48">
        <v>0</v>
      </c>
      <c r="BI82" s="49">
        <v>0</v>
      </c>
      <c r="BJ82" s="48">
        <v>0</v>
      </c>
      <c r="BK82" s="49">
        <v>0</v>
      </c>
      <c r="BL82" s="48">
        <v>9</v>
      </c>
      <c r="BM82" s="49">
        <v>100</v>
      </c>
      <c r="BN82" s="48">
        <v>9</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hyperlinks>
    <hyperlink ref="R3" r:id="rId1" display="https://myemail.constantcontact.com/Greensboro-College-Offers-Adult-Classes-and-Certificate-Programs-Open-House-Nov--5.html?soid=1102192932236&amp;aid=KV8BNBDsh30"/>
    <hyperlink ref="R4" r:id="rId2" display="https://myemail.constantcontact.com/Greensboro-College-Dean-Will-Speak-on-Financial-Independence-Oct--16.html?soid=1102192932236&amp;aid=pXI3Fby7E1U"/>
    <hyperlink ref="R6" r:id="rId3" display="https://myemail.constantcontact.com/Greensboro-College-Dean-Will-Speak-on-Financial-Independence-Oct--16.html?soid=1102192932236&amp;aid=pXI3Fby7E1U"/>
    <hyperlink ref="R9" r:id="rId4" display="https://www.newsobserver.com/news/local/education/article236247498.html"/>
    <hyperlink ref="R10" r:id="rId5" display="https://www.greensboro.com/blogs/retail_therapy/n-c-a-t-pop-up-shop-opening-in-time/article_ba8b7f29-b318-5378-8e47-68b8b28021aa.html"/>
    <hyperlink ref="R11" r:id="rId6" display="https://www.greensboro.com/blogs/the_syllabus/the-syllabus-your-college-campus-speakers-for-october-mid-oct/article_cda6c914-f98e-5f76-ad72-69204d214b2e.html"/>
    <hyperlink ref="R12" r:id="rId7" display="https://www.greensboro.com/blogs/the_syllabus/the-syllabus-your-college-campus-speakers-for-october-mid-oct/article_cda6c914-f98e-5f76-ad72-69204d214b2e.html"/>
    <hyperlink ref="R13" r:id="rId8" display="https://thehill.com/homenews/house/466264-maloney-to-serve-as-acting-oversight-chairwoman-after-cummingss-death"/>
    <hyperlink ref="R21" r:id="rId9" display="https://twitter.com/gcpridebaseball/status/1185662329754673152"/>
    <hyperlink ref="R23" r:id="rId10" display="https://myemail.constantcontact.com/Greensboro-College-Dean-Will-Speak-on-Financial-Independence-Oct--16.html?soid=1102192932236&amp;aid=pXI3Fby7E1U"/>
    <hyperlink ref="R24" r:id="rId11" display="https://myemail.constantcontact.com/Greensboro-College-Dean-Will-Speak-on-Financial-Independence-Oct--16.html?soid=1102192932236&amp;aid=pXI3Fby7E1U"/>
    <hyperlink ref="R25" r:id="rId12" display="https://myemail.constantcontact.com/Greensboro-College-Postpones-Fall-Brass-and-Woodwind-Ensembles-Concert-Until-Nov--5.html?soid=1102192932236&amp;aid=jiWJlFB2eoI"/>
    <hyperlink ref="R26" r:id="rId13" display="https://myemail.constantcontact.com/Greensboro-College-Alumna-Becomes-Acting-Chair-of-U-S--House-Oversight-Committee.html?soid=1102192932236&amp;aid=pw9MNFp48Vc"/>
    <hyperlink ref="R27" r:id="rId14" display="https://myemail.constantcontact.com/Greensboro-College-Certification-Programs-Will-Offer-Open-House-Nov--5.html?soid=1102192932236&amp;aid=CqtRzhO6I6g"/>
    <hyperlink ref="R28" r:id="rId15" display="https://myemail.constantcontact.com/Greensboro-College-Will-Hold-Saturday-Admissions-Information-Sessions-Nov--2--16.html?soid=1102192932236&amp;aid=uAqyZ7KYqiI"/>
    <hyperlink ref="R29" r:id="rId16" display="https://myemail.constantcontact.com/Business-Leader-Stan-Banks-Will-Address-Greensboro-College-s-Leadership-Fitness-Class-on-Goals-Oct--23.html?soid=1102192932236&amp;aid=6PB4b2RD3dw"/>
    <hyperlink ref="R30" r:id="rId17" display="https://myemail.constantcontact.com/Greensboro-College-Dean-Will-Speak-on-Financial-Independence-Oct--16.html?soid=1102192932236&amp;aid=pXI3Fby7E1U"/>
    <hyperlink ref="R31" r:id="rId18" display="https://myemail.constantcontact.com/Greensboro-College-Presents-Fall-Brass-and-Woodwind-Ensemble-Concert-Oct--22.html?soid=1102192932236&amp;aid=88MwIYMW8RM"/>
    <hyperlink ref="R32" r:id="rId19" display="https://myemail.constantcontact.com/UPDATE--Greensboro-College-Will-Host-Guest-Lecturer-on-Retaining-College-Students.html?soid=1102192932236&amp;aid=I2nNj8df6sM"/>
    <hyperlink ref="R33" r:id="rId20" display="https://myemail.constantcontact.com/Greensboro-College-Presents-Fall-Choral-Concert-Oct--20.html?soid=1102192932236&amp;aid=SRfMirIalSk"/>
    <hyperlink ref="R34" r:id="rId21" display="https://myemail.constantcontact.com/Two-Greensboro-College-Students-are-High-on-the-Leader-Board-of-a-Global-Business-Simulation.html?soid=1102192932236&amp;aid=RfsW6kwGeJk"/>
    <hyperlink ref="R35" r:id="rId22" display="https://myemail.constantcontact.com/Greensboro-College-Theatre-Presents-Shakespeare-s--The-Winter-s-Tale--Oct--17-20.html?soid=1102192932236&amp;aid=ixdS1Jd_Q9k"/>
    <hyperlink ref="R36" r:id="rId23" display="https://myemail.constantcontact.com/Greensboro-College-Presents-Fall-Choral-Concert-Oct--20.html?soid=1102192932236&amp;aid=SRfMirIalSk"/>
    <hyperlink ref="R37" r:id="rId24" display="https://myemail.constantcontact.com/Greensboro-College-Presents-Fall-Brass-and-Woodwind-Ensemble-Concert-Oct--22.html?soid=1102192932236&amp;aid=88MwIYMW8RM"/>
    <hyperlink ref="R38" r:id="rId25" display="https://myemail.constantcontact.com/UPDATE--Greensboro-College-Will-Host-Guest-Lecturer-on-Retaining-College-Students.html?soid=1102192932236&amp;aid=I2nNj8df6sM"/>
    <hyperlink ref="R39" r:id="rId26" display="https://myemail.constantcontact.com/Greensboro-College-Theatre-Presents-Shakespeare-s--The-Winter-s-Tale--Oct--17-20.html?soid=1102192932236&amp;aid=ixdS1Jd_Q9k"/>
    <hyperlink ref="R40" r:id="rId27" display="https://myemail.constantcontact.com/Greensboro-College-Presents-Fall-Brass-and-Woodwind-Ensemble-Concert-Oct--22.html?soid=1102192932236&amp;aid=88MwIYMW8RM"/>
    <hyperlink ref="R41" r:id="rId28" display="https://myemail.constantcontact.com/Greensboro-College-Offers-Adult-Classes-and-Certificate-Programs-Open-House-Nov--5.html?soid=1102192932236&amp;aid=KV8BNBDsh30"/>
    <hyperlink ref="R42" r:id="rId29" display="https://myemail.constantcontact.com/Greensboro-College-Will-Hold-Admissions-Open-House-Oct--19.html?soid=1102192932236&amp;aid=3RpgUTR13H8"/>
    <hyperlink ref="R43" r:id="rId30" display="https://myemail.constantcontact.com/subject.html?soid=1102192932236&amp;aid=Uk085J8iDRI"/>
    <hyperlink ref="R44" r:id="rId31" display="https://myemail.constantcontact.com/Attorney-Lee-Levinson-Will-Speak-at-Greensboro-College-Oct--2.html?soid=1102192932236&amp;aid=Hq7dU06OotA"/>
    <hyperlink ref="R45" r:id="rId32" display="https://myemail.constantcontact.com/Greensboro-College-Art-Exhibit-by-James-Brooks-III-Opens-Oct--7.html?soid=1102192932236&amp;aid=xUVPXZKrHmw"/>
    <hyperlink ref="R46" r:id="rId33" display="https://myemail.constantcontact.com/Greensboro-College-Offers-Admissions-Information-Sessions-Sept--21-and-28.html?soid=1102192932236&amp;aid=-G4VO4gFOV0"/>
    <hyperlink ref="R47" r:id="rId34" display="https://myemail.constantcontact.com/Greensboro-College-Professor-Certified-as-John-Maxwell-Coach--Speaker-and-Trainer.html?soid=1102192932236&amp;aid=p88l1RaFTKQ"/>
    <hyperlink ref="R48" r:id="rId35" display="https://myemail.constantcontact.com/Greensboro-College-Names-Asia-Hinton-Admissions-Counselor-Visit-Coordinator.html?soid=1102192932236&amp;aid=B7yCZQvl1eM"/>
    <hyperlink ref="R49" r:id="rId36" display="https://myemail.constantcontact.com/Greensboro-College-Staffer-Will-Present-Paper-at-NCAHEAD-Conference-in-October.html?soid=1102192932236&amp;aid=jZOwMeLRJ9o"/>
    <hyperlink ref="R50" r:id="rId37" display="https://myemail.constantcontact.com/Greensboro-College-Appoints-Faye-Simon-to-Mathematics-Faculty.html?soid=1102192932236&amp;aid=b1xi4Rw_e4s"/>
    <hyperlink ref="R51" r:id="rId38" display="https://myemail.constantcontact.com/Greensboro-College-Names-Molly-Riddle-to-Education-Faculty.html?soid=1102192932236&amp;aid=KICghZBxP7M"/>
    <hyperlink ref="R52" r:id="rId39" display="https://myemail.constantcontact.com/Greensboro-College-Appoints-Nasir-H--Assar-to-the-Business-Faculty.html?soid=1102192932236&amp;aid=ZbVf33e6TGQ"/>
    <hyperlink ref="R53" r:id="rId40" display="https://myemail.constantcontact.com/Greensboro-College-Names-MaKayla-Humphreys--19-Admissions-Administrative-Assistant.html?soid=1102192932236&amp;aid=Z8570RAmYao"/>
    <hyperlink ref="R54" r:id="rId41" display="https://myemail.constantcontact.com/Greensboro-College-Postpones-Fall-Brass-and-Woodwind-Ensembles-Concert-Until-Nov--5.html?soid=1102192932236&amp;aid=jiWJlFB2eoI"/>
    <hyperlink ref="R55" r:id="rId42" display="https://myemail.constantcontact.com/Greensboro-College-Alumna-Becomes-Acting-Chair-of-U-S--House-Oversight-Committee.html?soid=1102192932236&amp;aid=pw9MNFp48Vc"/>
    <hyperlink ref="R56" r:id="rId43" display="https://myemail.constantcontact.com/Greensboro-College-Certification-Programs-Will-Offer-Open-House-Nov--5.html?soid=1102192932236&amp;aid=CqtRzhO6I6g"/>
    <hyperlink ref="R57" r:id="rId44" display="https://myemail.constantcontact.com/Greensboro-College-Will-Hold-Saturday-Admissions-Information-Sessions-Nov--2--16.html?soid=1102192932236&amp;aid=uAqyZ7KYqiI"/>
    <hyperlink ref="R58" r:id="rId45" display="https://myemail.constantcontact.com/Business-Leader-Stan-Banks-Will-Address-Greensboro-College-s-Leadership-Fitness-Class-on-Goals-Oct--23.html?soid=1102192932236&amp;aid=6PB4b2RD3dw"/>
    <hyperlink ref="R59" r:id="rId46" display="https://myemail.constantcontact.com/Greensboro-College-Dean-Will-Speak-on-Financial-Independence-Oct--16.html?soid=1102192932236&amp;aid=pXI3Fby7E1U"/>
    <hyperlink ref="R60" r:id="rId47" display="https://myemail.constantcontact.com/Greensboro-College-Presents-Fall-Brass-and-Woodwind-Ensemble-Concert-Oct--22.html?soid=1102192932236&amp;aid=88MwIYMW8RM"/>
    <hyperlink ref="R61" r:id="rId48" display="https://myemail.constantcontact.com/UPDATE--Greensboro-College-Will-Host-Guest-Lecturer-on-Retaining-College-Students.html?soid=1102192932236&amp;aid=I2nNj8df6sM"/>
    <hyperlink ref="R62" r:id="rId49" display="https://myemail.constantcontact.com/Greensboro-College-Presents-Fall-Choral-Concert-Oct--20.html?soid=1102192932236&amp;aid=SRfMirIalSk"/>
    <hyperlink ref="R63" r:id="rId50" display="https://myemail.constantcontact.com/Two-Greensboro-College-Students-are-High-on-the-Leader-Board-of-a-Global-Business-Simulation.html?soid=1102192932236&amp;aid=RfsW6kwGeJk"/>
    <hyperlink ref="R64" r:id="rId51" display="https://myemail.constantcontact.com/Greensboro-College-Theatre-Presents-Shakespeare-s--The-Winter-s-Tale--Oct--17-20.html?soid=1102192932236&amp;aid=ixdS1Jd_Q9k"/>
    <hyperlink ref="R65" r:id="rId52" display="https://myemail.constantcontact.com/Greensboro-College-Presents-Fall-Choral-Concert-Oct--20.html?soid=1102192932236&amp;aid=SRfMirIalSk"/>
    <hyperlink ref="R66" r:id="rId53" display="https://myemail.constantcontact.com/Greensboro-College-Presents-Fall-Brass-and-Woodwind-Ensemble-Concert-Oct--22.html?soid=1102192932236&amp;aid=88MwIYMW8RM"/>
    <hyperlink ref="R67" r:id="rId54" display="https://myemail.constantcontact.com/UPDATE--Greensboro-College-Will-Host-Guest-Lecturer-on-Retaining-College-Students.html?soid=1102192932236&amp;aid=I2nNj8df6sM"/>
    <hyperlink ref="R68" r:id="rId55" display="https://myemail.constantcontact.com/Greensboro-College-Theatre-Presents-Shakespeare-s--The-Winter-s-Tale--Oct--17-20.html?soid=1102192932236&amp;aid=ixdS1Jd_Q9k"/>
    <hyperlink ref="R69" r:id="rId56" display="https://myemail.constantcontact.com/Greensboro-College-Presents-Fall-Brass-and-Woodwind-Ensemble-Concert-Oct--22.html?soid=1102192932236&amp;aid=88MwIYMW8RM"/>
    <hyperlink ref="R70" r:id="rId57" display="https://myemail.constantcontact.com/Greensboro-College-Offers-Adult-Classes-and-Certificate-Programs-Open-House-Nov--5.html?soid=1102192932236&amp;aid=KV8BNBDsh30"/>
    <hyperlink ref="R71" r:id="rId58" display="https://myemail.constantcontact.com/Greensboro-College-Will-Hold-Admissions-Open-House-Oct--19.html?soid=1102192932236&amp;aid=3RpgUTR13H8"/>
    <hyperlink ref="R72" r:id="rId59" display="https://myemail.constantcontact.com/subject.html?soid=1102192932236&amp;aid=Uk085J8iDRI"/>
    <hyperlink ref="R73" r:id="rId60" display="https://myemail.constantcontact.com/Attorney-Lee-Levinson-Will-Speak-at-Greensboro-College-Oct--2.html?soid=1102192932236&amp;aid=Hq7dU06OotA"/>
    <hyperlink ref="R74" r:id="rId61" display="https://myemail.constantcontact.com/Greensboro-College-Art-Exhibit-by-James-Brooks-III-Opens-Oct--7.html?soid=1102192932236&amp;aid=xUVPXZKrHmw"/>
    <hyperlink ref="R75" r:id="rId62" display="https://myemail.constantcontact.com/Greensboro-College-Offers-Admissions-Information-Sessions-Sept--21-and-28.html?soid=1102192932236&amp;aid=-G4VO4gFOV0"/>
    <hyperlink ref="R76" r:id="rId63" display="https://myemail.constantcontact.com/Greensboro-College-Professor-Certified-as-John-Maxwell-Coach--Speaker-and-Trainer.html?soid=1102192932236&amp;aid=p88l1RaFTKQ"/>
    <hyperlink ref="R77" r:id="rId64" display="https://myemail.constantcontact.com/Greensboro-College-Names-Asia-Hinton-Admissions-Counselor-Visit-Coordinator.html?soid=1102192932236&amp;aid=B7yCZQvl1eM"/>
    <hyperlink ref="R78" r:id="rId65" display="https://myemail.constantcontact.com/Greensboro-College-Staffer-Will-Present-Paper-at-NCAHEAD-Conference-in-October.html?soid=1102192932236&amp;aid=jZOwMeLRJ9o"/>
    <hyperlink ref="R79" r:id="rId66" display="https://myemail.constantcontact.com/Greensboro-College-Appoints-Faye-Simon-to-Mathematics-Faculty.html?soid=1102192932236&amp;aid=b1xi4Rw_e4s"/>
    <hyperlink ref="R80" r:id="rId67" display="https://myemail.constantcontact.com/Greensboro-College-Names-Molly-Riddle-to-Education-Faculty.html?soid=1102192932236&amp;aid=KICghZBxP7M"/>
    <hyperlink ref="R81" r:id="rId68" display="https://myemail.constantcontact.com/Greensboro-College-Appoints-Nasir-H--Assar-to-the-Business-Faculty.html?soid=1102192932236&amp;aid=ZbVf33e6TGQ"/>
    <hyperlink ref="R82" r:id="rId69" display="https://myemail.constantcontact.com/Greensboro-College-Names-MaKayla-Humphreys--19-Admissions-Administrative-Assistant.html?soid=1102192932236&amp;aid=Z8570RAmYao"/>
    <hyperlink ref="U4" r:id="rId70" display="https://pbs.twimg.com/media/EGmVnKYX0AEWq1G.jpg"/>
    <hyperlink ref="U5" r:id="rId71" display="https://pbs.twimg.com/ext_tw_video_thumb/1183903113658458116/pu/img/P3t_QwgSaffQFOu3.jpg"/>
    <hyperlink ref="U6" r:id="rId72" display="https://pbs.twimg.com/media/EG7ZBpbXYAEQGhz.jpg"/>
    <hyperlink ref="U23" r:id="rId73" display="https://pbs.twimg.com/media/EGmVnKYX0AEWq1G.jpg"/>
    <hyperlink ref="U24" r:id="rId74" display="https://pbs.twimg.com/media/EGmVnKYX0AEWq1G.jpg"/>
    <hyperlink ref="U25" r:id="rId75" display="https://pbs.twimg.com/media/EHLiUDmXUAEj-Z3.png"/>
    <hyperlink ref="U26" r:id="rId76" display="https://pbs.twimg.com/media/EHLFFC9WkAEW1J8.jpg"/>
    <hyperlink ref="U27" r:id="rId77" display="https://pbs.twimg.com/media/EHFuFuoW4AAGKy2.png"/>
    <hyperlink ref="U28" r:id="rId78" display="https://pbs.twimg.com/media/EHFpceOWoAApkeK.png"/>
    <hyperlink ref="U29" r:id="rId79" display="https://pbs.twimg.com/media/EHFg85FW4AIRko4.png"/>
    <hyperlink ref="U30" r:id="rId80" display="https://pbs.twimg.com/media/EG7ZBpbXYAEQGhz.jpg"/>
    <hyperlink ref="U31" r:id="rId81" display="https://pbs.twimg.com/media/EGbHEsQWoAIV_IK.jpg"/>
    <hyperlink ref="U32" r:id="rId82" display="https://pbs.twimg.com/media/EGWql8aX0AA8aIn.png"/>
    <hyperlink ref="U33" r:id="rId83" display="https://pbs.twimg.com/media/EGbDVc9W4AAHAjF.png"/>
    <hyperlink ref="U34" r:id="rId84" display="https://pbs.twimg.com/media/EGTHWoKXYAAiSyT.png"/>
    <hyperlink ref="U35" r:id="rId85" display="https://pbs.twimg.com/media/EGQ4bAfW4AAn67h.jpg"/>
    <hyperlink ref="U36" r:id="rId86" display="https://pbs.twimg.com/media/EGNC7MiXUAAlDka.png"/>
    <hyperlink ref="U37" r:id="rId87" display="https://pbs.twimg.com/media/EGNCZusWwAAFCJg.jpg"/>
    <hyperlink ref="U38" r:id="rId88" display="https://pbs.twimg.com/media/EGH501tXYAIDT3M.png"/>
    <hyperlink ref="U39" r:id="rId89" display="https://pbs.twimg.com/media/EGCwlJSW4AEt2fd.jpg"/>
    <hyperlink ref="U40" r:id="rId90" display="https://pbs.twimg.com/media/EF4WXTDWoAIUPv9.jpg"/>
    <hyperlink ref="U41" r:id="rId91" display="https://pbs.twimg.com/media/EF4CWWWX0AAAwzF.png"/>
    <hyperlink ref="U42" r:id="rId92" display="https://pbs.twimg.com/media/EFzYQPcXUAUz8ip.png"/>
    <hyperlink ref="U43" r:id="rId93" display="https://pbs.twimg.com/media/EFy3bQwWoAI0uFm.png"/>
    <hyperlink ref="U44" r:id="rId94" display="https://pbs.twimg.com/media/EFfhCrxXYAMjeS1.png"/>
    <hyperlink ref="U45" r:id="rId95" display="https://pbs.twimg.com/media/EFUNFqbXoAA5wmO.jpg"/>
    <hyperlink ref="U46" r:id="rId96" display="https://pbs.twimg.com/media/EEQG88lXsAUrOdg.jpg"/>
    <hyperlink ref="U47" r:id="rId97" display="https://pbs.twimg.com/media/EDyQ0SuXsAEtVqm.jpg"/>
    <hyperlink ref="U48" r:id="rId98" display="https://pbs.twimg.com/media/EC6xjWYWkAEcm2t.jpg"/>
    <hyperlink ref="U49" r:id="rId99" display="https://pbs.twimg.com/media/ECb1tZ-W4AIR8ju.jpg"/>
    <hyperlink ref="U50" r:id="rId100" display="https://pbs.twimg.com/media/ECBYQn5WsAIioQJ.jpg"/>
    <hyperlink ref="U51" r:id="rId101" display="https://pbs.twimg.com/media/EB8x7XJXsAIEEkr.jpg"/>
    <hyperlink ref="U52" r:id="rId102" display="https://pbs.twimg.com/media/EB3ENowW4AElE-I.jpg"/>
    <hyperlink ref="U53" r:id="rId103" display="https://pbs.twimg.com/media/EBeD96SWsAEEz1U.jpg"/>
    <hyperlink ref="U56" r:id="rId104" display="https://pbs.twimg.com/media/EHFuFuoW4AAGKy2.png"/>
    <hyperlink ref="U59" r:id="rId105" display="https://pbs.twimg.com/media/EG7ZBpbXYAEQGhz.jpg"/>
    <hyperlink ref="U60" r:id="rId106" display="https://pbs.twimg.com/media/EGbHEsQWoAIV_IK.jpg"/>
    <hyperlink ref="U62" r:id="rId107" display="https://pbs.twimg.com/media/EGbDVc9W4AAHAjF.png"/>
    <hyperlink ref="U65" r:id="rId108" display="https://pbs.twimg.com/media/EGNC7MiXUAAlDka.png"/>
    <hyperlink ref="U66" r:id="rId109" display="https://pbs.twimg.com/media/EGNCZusWwAAFCJg.jpg"/>
    <hyperlink ref="U69" r:id="rId110" display="https://pbs.twimg.com/media/EF4WXTDWoAIUPv9.jpg"/>
    <hyperlink ref="U71" r:id="rId111" display="https://pbs.twimg.com/media/EFzYQPcXUAUz8ip.png"/>
    <hyperlink ref="U72" r:id="rId112" display="https://pbs.twimg.com/media/EFy3bQwWoAI0uFm.png"/>
    <hyperlink ref="U73" r:id="rId113" display="https://pbs.twimg.com/media/EFfhCrxXYAMjeS1.png"/>
    <hyperlink ref="U74" r:id="rId114" display="https://pbs.twimg.com/media/EFUNFqbXoAA5wmO.jpg"/>
    <hyperlink ref="U75" r:id="rId115" display="https://pbs.twimg.com/media/EEQG88lXsAUrOdg.jpg"/>
    <hyperlink ref="U77" r:id="rId116" display="https://pbs.twimg.com/media/EC6xjWYWkAEcm2t.jpg"/>
    <hyperlink ref="U78" r:id="rId117" display="https://pbs.twimg.com/media/ECb1tZ-W4AIR8ju.jpg"/>
    <hyperlink ref="U79" r:id="rId118" display="https://pbs.twimg.com/media/ECBYQn5WsAIioQJ.jpg"/>
    <hyperlink ref="U80" r:id="rId119" display="https://pbs.twimg.com/media/EB8x7XJXsAIEEkr.jpg"/>
    <hyperlink ref="U81" r:id="rId120" display="https://pbs.twimg.com/media/EB3ENowW4AElE-I.jpg"/>
    <hyperlink ref="V3" r:id="rId121" display="http://pbs.twimg.com/profile_images/1165047289532112897/UcNAoJAD_normal.jpg"/>
    <hyperlink ref="V4" r:id="rId122" display="https://pbs.twimg.com/media/EGmVnKYX0AEWq1G.jpg"/>
    <hyperlink ref="V5" r:id="rId123" display="https://pbs.twimg.com/ext_tw_video_thumb/1183903113658458116/pu/img/P3t_QwgSaffQFOu3.jpg"/>
    <hyperlink ref="V6" r:id="rId124" display="https://pbs.twimg.com/media/EG7ZBpbXYAEQGhz.jpg"/>
    <hyperlink ref="V7" r:id="rId125" display="http://pbs.twimg.com/profile_images/858272506096037888/03Ng4CE-_normal.jpg"/>
    <hyperlink ref="V8" r:id="rId126" display="http://pbs.twimg.com/profile_images/930484988730052608/6chrg5yA_normal.jpg"/>
    <hyperlink ref="V9" r:id="rId127" display="http://pbs.twimg.com/profile_images/580363431171088384/U7NjssjL_normal.jpg"/>
    <hyperlink ref="V10" r:id="rId128" display="http://pbs.twimg.com/profile_images/580363431171088384/U7NjssjL_normal.jpg"/>
    <hyperlink ref="V11" r:id="rId129" display="http://pbs.twimg.com/profile_images/580363431171088384/U7NjssjL_normal.jpg"/>
    <hyperlink ref="V12" r:id="rId130" display="http://pbs.twimg.com/profile_images/580363431171088384/U7NjssjL_normal.jpg"/>
    <hyperlink ref="V13" r:id="rId131" display="http://pbs.twimg.com/profile_images/580363431171088384/U7NjssjL_normal.jpg"/>
    <hyperlink ref="V14" r:id="rId132" display="http://pbs.twimg.com/profile_images/580363431171088384/U7NjssjL_normal.jpg"/>
    <hyperlink ref="V15" r:id="rId133" display="http://pbs.twimg.com/profile_images/771511799229317120/yaz5_yBB_normal.jpg"/>
    <hyperlink ref="V16" r:id="rId134" display="http://pbs.twimg.com/profile_images/528555105273253888/6z1x9Nr2_normal.jpeg"/>
    <hyperlink ref="V17" r:id="rId135" display="http://pbs.twimg.com/profile_images/1132819224026595330/hS7riXey_normal.jpg"/>
    <hyperlink ref="V18" r:id="rId136" display="http://pbs.twimg.com/profile_images/1132819224026595330/hS7riXey_normal.jpg"/>
    <hyperlink ref="V19" r:id="rId137" display="http://pbs.twimg.com/profile_images/747243008077275137/_-JPDBtp_normal.jpg"/>
    <hyperlink ref="V20" r:id="rId138" display="http://pbs.twimg.com/profile_images/1138533426703818752/BaYTr3NU_normal.jpg"/>
    <hyperlink ref="V21" r:id="rId139" display="http://pbs.twimg.com/profile_images/1002016732633059328/LlbyndD0_normal.jpg"/>
    <hyperlink ref="V22" r:id="rId140" display="http://pbs.twimg.com/profile_images/1126570561306595328/mV8q5DI2_normal.jpg"/>
    <hyperlink ref="V23" r:id="rId141" display="https://pbs.twimg.com/media/EGmVnKYX0AEWq1G.jpg"/>
    <hyperlink ref="V24" r:id="rId142" display="https://pbs.twimg.com/media/EGmVnKYX0AEWq1G.jpg"/>
    <hyperlink ref="V25" r:id="rId143" display="https://pbs.twimg.com/media/EHLiUDmXUAEj-Z3.png"/>
    <hyperlink ref="V26" r:id="rId144" display="https://pbs.twimg.com/media/EHLFFC9WkAEW1J8.jpg"/>
    <hyperlink ref="V27" r:id="rId145" display="https://pbs.twimg.com/media/EHFuFuoW4AAGKy2.png"/>
    <hyperlink ref="V28" r:id="rId146" display="https://pbs.twimg.com/media/EHFpceOWoAApkeK.png"/>
    <hyperlink ref="V29" r:id="rId147" display="https://pbs.twimg.com/media/EHFg85FW4AIRko4.png"/>
    <hyperlink ref="V30" r:id="rId148" display="https://pbs.twimg.com/media/EG7ZBpbXYAEQGhz.jpg"/>
    <hyperlink ref="V31" r:id="rId149" display="https://pbs.twimg.com/media/EGbHEsQWoAIV_IK.jpg"/>
    <hyperlink ref="V32" r:id="rId150" display="https://pbs.twimg.com/media/EGWql8aX0AA8aIn.png"/>
    <hyperlink ref="V33" r:id="rId151" display="https://pbs.twimg.com/media/EGbDVc9W4AAHAjF.png"/>
    <hyperlink ref="V34" r:id="rId152" display="https://pbs.twimg.com/media/EGTHWoKXYAAiSyT.png"/>
    <hyperlink ref="V35" r:id="rId153" display="https://pbs.twimg.com/media/EGQ4bAfW4AAn67h.jpg"/>
    <hyperlink ref="V36" r:id="rId154" display="https://pbs.twimg.com/media/EGNC7MiXUAAlDka.png"/>
    <hyperlink ref="V37" r:id="rId155" display="https://pbs.twimg.com/media/EGNCZusWwAAFCJg.jpg"/>
    <hyperlink ref="V38" r:id="rId156" display="https://pbs.twimg.com/media/EGH501tXYAIDT3M.png"/>
    <hyperlink ref="V39" r:id="rId157" display="https://pbs.twimg.com/media/EGCwlJSW4AEt2fd.jpg"/>
    <hyperlink ref="V40" r:id="rId158" display="https://pbs.twimg.com/media/EF4WXTDWoAIUPv9.jpg"/>
    <hyperlink ref="V41" r:id="rId159" display="https://pbs.twimg.com/media/EF4CWWWX0AAAwzF.png"/>
    <hyperlink ref="V42" r:id="rId160" display="https://pbs.twimg.com/media/EFzYQPcXUAUz8ip.png"/>
    <hyperlink ref="V43" r:id="rId161" display="https://pbs.twimg.com/media/EFy3bQwWoAI0uFm.png"/>
    <hyperlink ref="V44" r:id="rId162" display="https://pbs.twimg.com/media/EFfhCrxXYAMjeS1.png"/>
    <hyperlink ref="V45" r:id="rId163" display="https://pbs.twimg.com/media/EFUNFqbXoAA5wmO.jpg"/>
    <hyperlink ref="V46" r:id="rId164" display="https://pbs.twimg.com/media/EEQG88lXsAUrOdg.jpg"/>
    <hyperlink ref="V47" r:id="rId165" display="https://pbs.twimg.com/media/EDyQ0SuXsAEtVqm.jpg"/>
    <hyperlink ref="V48" r:id="rId166" display="https://pbs.twimg.com/media/EC6xjWYWkAEcm2t.jpg"/>
    <hyperlink ref="V49" r:id="rId167" display="https://pbs.twimg.com/media/ECb1tZ-W4AIR8ju.jpg"/>
    <hyperlink ref="V50" r:id="rId168" display="https://pbs.twimg.com/media/ECBYQn5WsAIioQJ.jpg"/>
    <hyperlink ref="V51" r:id="rId169" display="https://pbs.twimg.com/media/EB8x7XJXsAIEEkr.jpg"/>
    <hyperlink ref="V52" r:id="rId170" display="https://pbs.twimg.com/media/EB3ENowW4AElE-I.jpg"/>
    <hyperlink ref="V53" r:id="rId171" display="https://pbs.twimg.com/media/EBeD96SWsAEEz1U.jpg"/>
    <hyperlink ref="V54" r:id="rId172" display="http://pbs.twimg.com/profile_images/993645134372798469/pAZy1Q6j_normal.jpg"/>
    <hyperlink ref="V55" r:id="rId173" display="http://pbs.twimg.com/profile_images/993645134372798469/pAZy1Q6j_normal.jpg"/>
    <hyperlink ref="V56" r:id="rId174" display="https://pbs.twimg.com/media/EHFuFuoW4AAGKy2.png"/>
    <hyperlink ref="V57" r:id="rId175" display="http://pbs.twimg.com/profile_images/993645134372798469/pAZy1Q6j_normal.jpg"/>
    <hyperlink ref="V58" r:id="rId176" display="http://pbs.twimg.com/profile_images/993645134372798469/pAZy1Q6j_normal.jpg"/>
    <hyperlink ref="V59" r:id="rId177" display="https://pbs.twimg.com/media/EG7ZBpbXYAEQGhz.jpg"/>
    <hyperlink ref="V60" r:id="rId178" display="https://pbs.twimg.com/media/EGbHEsQWoAIV_IK.jpg"/>
    <hyperlink ref="V61" r:id="rId179" display="http://pbs.twimg.com/profile_images/993645134372798469/pAZy1Q6j_normal.jpg"/>
    <hyperlink ref="V62" r:id="rId180" display="https://pbs.twimg.com/media/EGbDVc9W4AAHAjF.png"/>
    <hyperlink ref="V63" r:id="rId181" display="http://pbs.twimg.com/profile_images/993645134372798469/pAZy1Q6j_normal.jpg"/>
    <hyperlink ref="V64" r:id="rId182" display="http://pbs.twimg.com/profile_images/993645134372798469/pAZy1Q6j_normal.jpg"/>
    <hyperlink ref="V65" r:id="rId183" display="https://pbs.twimg.com/media/EGNC7MiXUAAlDka.png"/>
    <hyperlink ref="V66" r:id="rId184" display="https://pbs.twimg.com/media/EGNCZusWwAAFCJg.jpg"/>
    <hyperlink ref="V67" r:id="rId185" display="http://pbs.twimg.com/profile_images/993645134372798469/pAZy1Q6j_normal.jpg"/>
    <hyperlink ref="V68" r:id="rId186" display="http://pbs.twimg.com/profile_images/993645134372798469/pAZy1Q6j_normal.jpg"/>
    <hyperlink ref="V69" r:id="rId187" display="https://pbs.twimg.com/media/EF4WXTDWoAIUPv9.jpg"/>
    <hyperlink ref="V70" r:id="rId188" display="http://pbs.twimg.com/profile_images/993645134372798469/pAZy1Q6j_normal.jpg"/>
    <hyperlink ref="V71" r:id="rId189" display="https://pbs.twimg.com/media/EFzYQPcXUAUz8ip.png"/>
    <hyperlink ref="V72" r:id="rId190" display="https://pbs.twimg.com/media/EFy3bQwWoAI0uFm.png"/>
    <hyperlink ref="V73" r:id="rId191" display="https://pbs.twimg.com/media/EFfhCrxXYAMjeS1.png"/>
    <hyperlink ref="V74" r:id="rId192" display="https://pbs.twimg.com/media/EFUNFqbXoAA5wmO.jpg"/>
    <hyperlink ref="V75" r:id="rId193" display="https://pbs.twimg.com/media/EEQG88lXsAUrOdg.jpg"/>
    <hyperlink ref="V76" r:id="rId194" display="http://pbs.twimg.com/profile_images/993645134372798469/pAZy1Q6j_normal.jpg"/>
    <hyperlink ref="V77" r:id="rId195" display="https://pbs.twimg.com/media/EC6xjWYWkAEcm2t.jpg"/>
    <hyperlink ref="V78" r:id="rId196" display="https://pbs.twimg.com/media/ECb1tZ-W4AIR8ju.jpg"/>
    <hyperlink ref="V79" r:id="rId197" display="https://pbs.twimg.com/media/ECBYQn5WsAIioQJ.jpg"/>
    <hyperlink ref="V80" r:id="rId198" display="https://pbs.twimg.com/media/EB8x7XJXsAIEEkr.jpg"/>
    <hyperlink ref="V81" r:id="rId199" display="https://pbs.twimg.com/media/EB3ENowW4AElE-I.jpg"/>
    <hyperlink ref="V82" r:id="rId200" display="http://pbs.twimg.com/profile_images/993645134372798469/pAZy1Q6j_normal.jpg"/>
    <hyperlink ref="Z3" r:id="rId201" display="https://twitter.com/thriveuprva/status/1179383689865814017"/>
    <hyperlink ref="Z4" r:id="rId202" display="https://twitter.com/jrlewisauthor/status/1182640956258078720"/>
    <hyperlink ref="Z5" r:id="rId203" display="https://twitter.com/antoine31161905/status/1183903223356284928"/>
    <hyperlink ref="Z6" r:id="rId204" display="https://twitter.com/leafy_green7/status/1184200499060510720"/>
    <hyperlink ref="Z7" r:id="rId205" display="https://twitter.com/thaddomina/status/1184475550129283075"/>
    <hyperlink ref="Z8" r:id="rId206" display="https://twitter.com/setctweet/status/1184808913595781120"/>
    <hyperlink ref="Z9" r:id="rId207" display="https://twitter.com/johnnewsomnr/status/1184475333002743808"/>
    <hyperlink ref="Z10" r:id="rId208" display="https://twitter.com/johnnewsomnr/status/1184475942321872896"/>
    <hyperlink ref="Z11" r:id="rId209" display="https://twitter.com/johnnewsomnr/status/1184474120098144256"/>
    <hyperlink ref="Z12" r:id="rId210" display="https://twitter.com/johnnewsomnr/status/1184179721363492866"/>
    <hyperlink ref="Z13" r:id="rId211" display="https://twitter.com/johnnewsomnr/status/1185226688977948673"/>
    <hyperlink ref="Z14" r:id="rId212" display="https://twitter.com/johnnewsomnr/status/1185227926469533702"/>
    <hyperlink ref="Z15" r:id="rId213" display="https://twitter.com/craigcaskie/status/1185229600021975040"/>
    <hyperlink ref="Z16" r:id="rId214" display="https://twitter.com/swd85unc/status/1185687508966875136"/>
    <hyperlink ref="Z17" r:id="rId215" display="https://twitter.com/cheers464646/status/1185718823586013184"/>
    <hyperlink ref="Z18" r:id="rId216" display="https://twitter.com/cheers464646/status/1185719059532406784"/>
    <hyperlink ref="Z19" r:id="rId217" display="https://twitter.com/jeniferkari/status/1185719163198816256"/>
    <hyperlink ref="Z20" r:id="rId218" display="https://twitter.com/enad_haddad/status/1185716318022049793"/>
    <hyperlink ref="Z21" r:id="rId219" display="https://twitter.com/frankmaldonad30/status/1185666362225676294"/>
    <hyperlink ref="Z22" r:id="rId220" display="https://twitter.com/gcpridebaseball/status/1185667098615394307"/>
    <hyperlink ref="Z23" r:id="rId221" display="https://twitter.com/frankmaldonad30/status/1182644851373948930"/>
    <hyperlink ref="Z24" r:id="rId222" display="https://twitter.com/gcpride/status/1182640878470553601"/>
    <hyperlink ref="Z25" r:id="rId223" display="https://twitter.com/gcpride/status/1185258487330328581"/>
    <hyperlink ref="Z26" r:id="rId224" display="https://twitter.com/gcpride/status/1185226343988060162"/>
    <hyperlink ref="Z27" r:id="rId225" display="https://twitter.com/gcpride/status/1184849223604490240"/>
    <hyperlink ref="Z28" r:id="rId226" display="https://twitter.com/gcpride/status/1184844116057821191"/>
    <hyperlink ref="Z29" r:id="rId227" display="https://twitter.com/gcpride/status/1184834778165661697"/>
    <hyperlink ref="Z30" r:id="rId228" display="https://twitter.com/gcpride/status/1184122375589240833"/>
    <hyperlink ref="Z31" r:id="rId229" display="https://twitter.com/gcpride/status/1181850836428890112"/>
    <hyperlink ref="Z32" r:id="rId230" display="https://twitter.com/gcpride/status/1181538047671885824"/>
    <hyperlink ref="Z33" r:id="rId231" display="https://twitter.com/gcpride/status/1181846726925312001"/>
    <hyperlink ref="Z34" r:id="rId232" display="https://twitter.com/gcpride/status/1181288194920390656"/>
    <hyperlink ref="Z35" r:id="rId233" display="https://twitter.com/gcpride/status/1181131040032743424"/>
    <hyperlink ref="Z36" r:id="rId234" display="https://twitter.com/gcpride/status/1180861113606574080"/>
    <hyperlink ref="Z37" r:id="rId235" display="https://twitter.com/gcpride/status/1180860538198351872"/>
    <hyperlink ref="Z38" r:id="rId236" display="https://twitter.com/gcpride/status/1180499264566386688"/>
    <hyperlink ref="Z39" r:id="rId237" display="https://twitter.com/gcpride/status/1180137256377606151"/>
    <hyperlink ref="Z40" r:id="rId238" display="https://twitter.com/gcpride/status/1179404743229227009"/>
    <hyperlink ref="Z41" r:id="rId239" display="https://twitter.com/gcpride/status/1179382737188376577"/>
    <hyperlink ref="Z42" r:id="rId240" display="https://twitter.com/gcpride/status/1179054976892620801"/>
    <hyperlink ref="Z43" r:id="rId241" display="https://twitter.com/gcpride/status/1179018882637545472"/>
    <hyperlink ref="Z44" r:id="rId242" display="https://twitter.com/gcpride/status/1177657264833994754"/>
    <hyperlink ref="Z45" r:id="rId243" display="https://twitter.com/gcpride/status/1176861269661536256"/>
    <hyperlink ref="Z46" r:id="rId244" display="https://twitter.com/gcpride/status/1172069448532004865"/>
    <hyperlink ref="Z47" r:id="rId245" display="https://twitter.com/gcpride/status/1169969232316129280"/>
    <hyperlink ref="Z48" r:id="rId246" display="https://twitter.com/gcpride/status/1166064575424450562"/>
    <hyperlink ref="Z49" r:id="rId247" display="https://twitter.com/gcpride/status/1163887715710119936"/>
    <hyperlink ref="Z50" r:id="rId248" display="https://twitter.com/gcpride/status/1162025747797684226"/>
    <hyperlink ref="Z51" r:id="rId249" display="https://twitter.com/gcpride/status/1161702126478925825"/>
    <hyperlink ref="Z52" r:id="rId250" display="https://twitter.com/gcpride/status/1161300018558590976"/>
    <hyperlink ref="Z53" r:id="rId251" display="https://twitter.com/gcpride/status/1159540529677422592"/>
    <hyperlink ref="Z54" r:id="rId252" display="https://twitter.com/docassar/status/1185732466025418754"/>
    <hyperlink ref="Z55" r:id="rId253" display="https://twitter.com/docassar/status/1185732493976244225"/>
    <hyperlink ref="Z56" r:id="rId254" display="https://twitter.com/docassar/status/1185732544563683329"/>
    <hyperlink ref="Z57" r:id="rId255" display="https://twitter.com/docassar/status/1185732579212824581"/>
    <hyperlink ref="Z58" r:id="rId256" display="https://twitter.com/docassar/status/1185732689841836033"/>
    <hyperlink ref="Z59" r:id="rId257" display="https://twitter.com/docassar/status/1185732707197820929"/>
    <hyperlink ref="Z60" r:id="rId258" display="https://twitter.com/docassar/status/1185732756535463936"/>
    <hyperlink ref="Z61" r:id="rId259" display="https://twitter.com/docassar/status/1185732787535519744"/>
    <hyperlink ref="Z62" r:id="rId260" display="https://twitter.com/docassar/status/1185732817705226241"/>
    <hyperlink ref="Z63" r:id="rId261" display="https://twitter.com/docassar/status/1185732854468239361"/>
    <hyperlink ref="Z64" r:id="rId262" display="https://twitter.com/docassar/status/1185732875007733760"/>
    <hyperlink ref="Z65" r:id="rId263" display="https://twitter.com/docassar/status/1185732892430872576"/>
    <hyperlink ref="Z66" r:id="rId264" display="https://twitter.com/docassar/status/1185732909354946561"/>
    <hyperlink ref="Z67" r:id="rId265" display="https://twitter.com/docassar/status/1185732925989556225"/>
    <hyperlink ref="Z68" r:id="rId266" display="https://twitter.com/docassar/status/1185732940208230400"/>
    <hyperlink ref="Z69" r:id="rId267" display="https://twitter.com/docassar/status/1185732961909575680"/>
    <hyperlink ref="Z70" r:id="rId268" display="https://twitter.com/docassar/status/1185732984835661824"/>
    <hyperlink ref="Z71" r:id="rId269" display="https://twitter.com/docassar/status/1185733036110995458"/>
    <hyperlink ref="Z72" r:id="rId270" display="https://twitter.com/docassar/status/1185733063621447680"/>
    <hyperlink ref="Z73" r:id="rId271" display="https://twitter.com/docassar/status/1185733208995979267"/>
    <hyperlink ref="Z74" r:id="rId272" display="https://twitter.com/docassar/status/1185733242445586432"/>
    <hyperlink ref="Z75" r:id="rId273" display="https://twitter.com/docassar/status/1185733305804742657"/>
    <hyperlink ref="Z76" r:id="rId274" display="https://twitter.com/docassar/status/1185733335462678528"/>
    <hyperlink ref="Z77" r:id="rId275" display="https://twitter.com/docassar/status/1185733431080210432"/>
    <hyperlink ref="Z78" r:id="rId276" display="https://twitter.com/docassar/status/1185733476169011200"/>
    <hyperlink ref="Z79" r:id="rId277" display="https://twitter.com/docassar/status/1185733498973360128"/>
    <hyperlink ref="Z80" r:id="rId278" display="https://twitter.com/docassar/status/1185733514949468160"/>
    <hyperlink ref="Z81" r:id="rId279" display="https://twitter.com/docassar/status/1185733530262888449"/>
    <hyperlink ref="Z82" r:id="rId280" display="https://twitter.com/docassar/status/1185733552413052928"/>
    <hyperlink ref="BB21" r:id="rId281" display="https://api.twitter.com/1.1/geo/id/aef8c3da277ca498.json"/>
  </hyperlinks>
  <printOptions/>
  <pageMargins left="0.7" right="0.7" top="0.75" bottom="0.75" header="0.3" footer="0.3"/>
  <pageSetup horizontalDpi="600" verticalDpi="600" orientation="portrait" r:id="rId285"/>
  <legacyDrawing r:id="rId283"/>
  <tableParts>
    <tablePart r:id="rId28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6FACD-9835-4EC7-A956-8F0839EBC488}">
  <dimension ref="A25:B92"/>
  <sheetViews>
    <sheetView workbookViewId="0" topLeftCell="A1"/>
  </sheetViews>
  <sheetFormatPr defaultColWidth="9.140625" defaultRowHeight="15"/>
  <cols>
    <col min="1" max="1" width="14.28125" style="0" bestFit="1" customWidth="1"/>
    <col min="2" max="2" width="23.8515625" style="0" bestFit="1" customWidth="1"/>
  </cols>
  <sheetData>
    <row r="25" spans="1:2" ht="15">
      <c r="A25" s="122" t="s">
        <v>1193</v>
      </c>
      <c r="B25" t="s">
        <v>1192</v>
      </c>
    </row>
    <row r="26" spans="1:2" ht="15">
      <c r="A26" s="123" t="s">
        <v>1090</v>
      </c>
      <c r="B26" s="3">
        <v>80</v>
      </c>
    </row>
    <row r="27" spans="1:2" ht="15">
      <c r="A27" s="124" t="s">
        <v>1195</v>
      </c>
      <c r="B27" s="3">
        <v>6</v>
      </c>
    </row>
    <row r="28" spans="1:2" ht="15">
      <c r="A28" s="125" t="s">
        <v>1196</v>
      </c>
      <c r="B28" s="3">
        <v>1</v>
      </c>
    </row>
    <row r="29" spans="1:2" ht="15">
      <c r="A29" s="126" t="s">
        <v>1197</v>
      </c>
      <c r="B29" s="3">
        <v>1</v>
      </c>
    </row>
    <row r="30" spans="1:2" ht="15">
      <c r="A30" s="125" t="s">
        <v>1198</v>
      </c>
      <c r="B30" s="3">
        <v>1</v>
      </c>
    </row>
    <row r="31" spans="1:2" ht="15">
      <c r="A31" s="126" t="s">
        <v>1199</v>
      </c>
      <c r="B31" s="3">
        <v>1</v>
      </c>
    </row>
    <row r="32" spans="1:2" ht="15">
      <c r="A32" s="125" t="s">
        <v>1200</v>
      </c>
      <c r="B32" s="3">
        <v>1</v>
      </c>
    </row>
    <row r="33" spans="1:2" ht="15">
      <c r="A33" s="126" t="s">
        <v>1201</v>
      </c>
      <c r="B33" s="3">
        <v>1</v>
      </c>
    </row>
    <row r="34" spans="1:2" ht="15">
      <c r="A34" s="125" t="s">
        <v>1202</v>
      </c>
      <c r="B34" s="3">
        <v>1</v>
      </c>
    </row>
    <row r="35" spans="1:2" ht="15">
      <c r="A35" s="126" t="s">
        <v>1199</v>
      </c>
      <c r="B35" s="3">
        <v>1</v>
      </c>
    </row>
    <row r="36" spans="1:2" ht="15">
      <c r="A36" s="125" t="s">
        <v>1203</v>
      </c>
      <c r="B36" s="3">
        <v>1</v>
      </c>
    </row>
    <row r="37" spans="1:2" ht="15">
      <c r="A37" s="126" t="s">
        <v>1201</v>
      </c>
      <c r="B37" s="3">
        <v>1</v>
      </c>
    </row>
    <row r="38" spans="1:2" ht="15">
      <c r="A38" s="125" t="s">
        <v>1204</v>
      </c>
      <c r="B38" s="3">
        <v>1</v>
      </c>
    </row>
    <row r="39" spans="1:2" ht="15">
      <c r="A39" s="126" t="s">
        <v>1197</v>
      </c>
      <c r="B39" s="3">
        <v>1</v>
      </c>
    </row>
    <row r="40" spans="1:2" ht="15">
      <c r="A40" s="124" t="s">
        <v>1205</v>
      </c>
      <c r="B40" s="3">
        <v>4</v>
      </c>
    </row>
    <row r="41" spans="1:2" ht="15">
      <c r="A41" s="125" t="s">
        <v>1206</v>
      </c>
      <c r="B41" s="3">
        <v>1</v>
      </c>
    </row>
    <row r="42" spans="1:2" ht="15">
      <c r="A42" s="126" t="s">
        <v>1207</v>
      </c>
      <c r="B42" s="3">
        <v>1</v>
      </c>
    </row>
    <row r="43" spans="1:2" ht="15">
      <c r="A43" s="125" t="s">
        <v>1208</v>
      </c>
      <c r="B43" s="3">
        <v>1</v>
      </c>
    </row>
    <row r="44" spans="1:2" ht="15">
      <c r="A44" s="126" t="s">
        <v>1209</v>
      </c>
      <c r="B44" s="3">
        <v>1</v>
      </c>
    </row>
    <row r="45" spans="1:2" ht="15">
      <c r="A45" s="125" t="s">
        <v>1210</v>
      </c>
      <c r="B45" s="3">
        <v>1</v>
      </c>
    </row>
    <row r="46" spans="1:2" ht="15">
      <c r="A46" s="126" t="s">
        <v>1211</v>
      </c>
      <c r="B46" s="3">
        <v>1</v>
      </c>
    </row>
    <row r="47" spans="1:2" ht="15">
      <c r="A47" s="125" t="s">
        <v>1212</v>
      </c>
      <c r="B47" s="3">
        <v>1</v>
      </c>
    </row>
    <row r="48" spans="1:2" ht="15">
      <c r="A48" s="126" t="s">
        <v>1201</v>
      </c>
      <c r="B48" s="3">
        <v>1</v>
      </c>
    </row>
    <row r="49" spans="1:2" ht="15">
      <c r="A49" s="124" t="s">
        <v>1213</v>
      </c>
      <c r="B49" s="3">
        <v>70</v>
      </c>
    </row>
    <row r="50" spans="1:2" ht="15">
      <c r="A50" s="125" t="s">
        <v>1214</v>
      </c>
      <c r="B50" s="3">
        <v>2</v>
      </c>
    </row>
    <row r="51" spans="1:2" ht="15">
      <c r="A51" s="126" t="s">
        <v>1207</v>
      </c>
      <c r="B51" s="3">
        <v>1</v>
      </c>
    </row>
    <row r="52" spans="1:2" ht="15">
      <c r="A52" s="126" t="s">
        <v>1199</v>
      </c>
      <c r="B52" s="3">
        <v>1</v>
      </c>
    </row>
    <row r="53" spans="1:2" ht="15">
      <c r="A53" s="125" t="s">
        <v>1215</v>
      </c>
      <c r="B53" s="3">
        <v>3</v>
      </c>
    </row>
    <row r="54" spans="1:2" ht="15">
      <c r="A54" s="126" t="s">
        <v>1207</v>
      </c>
      <c r="B54" s="3">
        <v>2</v>
      </c>
    </row>
    <row r="55" spans="1:2" ht="15">
      <c r="A55" s="126" t="s">
        <v>1211</v>
      </c>
      <c r="B55" s="3">
        <v>1</v>
      </c>
    </row>
    <row r="56" spans="1:2" ht="15">
      <c r="A56" s="125" t="s">
        <v>1216</v>
      </c>
      <c r="B56" s="3">
        <v>1</v>
      </c>
    </row>
    <row r="57" spans="1:2" ht="15">
      <c r="A57" s="126" t="s">
        <v>1199</v>
      </c>
      <c r="B57" s="3">
        <v>1</v>
      </c>
    </row>
    <row r="58" spans="1:2" ht="15">
      <c r="A58" s="125" t="s">
        <v>1217</v>
      </c>
      <c r="B58" s="3">
        <v>1</v>
      </c>
    </row>
    <row r="59" spans="1:2" ht="15">
      <c r="A59" s="126" t="s">
        <v>1199</v>
      </c>
      <c r="B59" s="3">
        <v>1</v>
      </c>
    </row>
    <row r="60" spans="1:2" ht="15">
      <c r="A60" s="125" t="s">
        <v>1218</v>
      </c>
      <c r="B60" s="3">
        <v>2</v>
      </c>
    </row>
    <row r="61" spans="1:2" ht="15">
      <c r="A61" s="126" t="s">
        <v>1199</v>
      </c>
      <c r="B61" s="3">
        <v>2</v>
      </c>
    </row>
    <row r="62" spans="1:2" ht="15">
      <c r="A62" s="125" t="s">
        <v>1219</v>
      </c>
      <c r="B62" s="3">
        <v>2</v>
      </c>
    </row>
    <row r="63" spans="1:2" ht="15">
      <c r="A63" s="126" t="s">
        <v>1209</v>
      </c>
      <c r="B63" s="3">
        <v>1</v>
      </c>
    </row>
    <row r="64" spans="1:2" ht="15">
      <c r="A64" s="126" t="s">
        <v>1197</v>
      </c>
      <c r="B64" s="3">
        <v>1</v>
      </c>
    </row>
    <row r="65" spans="1:2" ht="15">
      <c r="A65" s="125" t="s">
        <v>1220</v>
      </c>
      <c r="B65" s="3">
        <v>1</v>
      </c>
    </row>
    <row r="66" spans="1:2" ht="15">
      <c r="A66" s="126" t="s">
        <v>1221</v>
      </c>
      <c r="B66" s="3">
        <v>1</v>
      </c>
    </row>
    <row r="67" spans="1:2" ht="15">
      <c r="A67" s="125" t="s">
        <v>1222</v>
      </c>
      <c r="B67" s="3">
        <v>2</v>
      </c>
    </row>
    <row r="68" spans="1:2" ht="15">
      <c r="A68" s="126" t="s">
        <v>1209</v>
      </c>
      <c r="B68" s="3">
        <v>2</v>
      </c>
    </row>
    <row r="69" spans="1:2" ht="15">
      <c r="A69" s="125" t="s">
        <v>1223</v>
      </c>
      <c r="B69" s="3">
        <v>3</v>
      </c>
    </row>
    <row r="70" spans="1:2" ht="15">
      <c r="A70" s="126" t="s">
        <v>1224</v>
      </c>
      <c r="B70" s="3">
        <v>2</v>
      </c>
    </row>
    <row r="71" spans="1:2" ht="15">
      <c r="A71" s="126" t="s">
        <v>1207</v>
      </c>
      <c r="B71" s="3">
        <v>1</v>
      </c>
    </row>
    <row r="72" spans="1:2" ht="15">
      <c r="A72" s="125" t="s">
        <v>1225</v>
      </c>
      <c r="B72" s="3">
        <v>4</v>
      </c>
    </row>
    <row r="73" spans="1:2" ht="15">
      <c r="A73" s="126" t="s">
        <v>1226</v>
      </c>
      <c r="B73" s="3">
        <v>1</v>
      </c>
    </row>
    <row r="74" spans="1:2" ht="15">
      <c r="A74" s="126" t="s">
        <v>1199</v>
      </c>
      <c r="B74" s="3">
        <v>1</v>
      </c>
    </row>
    <row r="75" spans="1:2" ht="15">
      <c r="A75" s="126" t="s">
        <v>1201</v>
      </c>
      <c r="B75" s="3">
        <v>1</v>
      </c>
    </row>
    <row r="76" spans="1:2" ht="15">
      <c r="A76" s="126" t="s">
        <v>1227</v>
      </c>
      <c r="B76" s="3">
        <v>1</v>
      </c>
    </row>
    <row r="77" spans="1:2" ht="15">
      <c r="A77" s="125" t="s">
        <v>1228</v>
      </c>
      <c r="B77" s="3">
        <v>4</v>
      </c>
    </row>
    <row r="78" spans="1:2" ht="15">
      <c r="A78" s="126" t="s">
        <v>1211</v>
      </c>
      <c r="B78" s="3">
        <v>4</v>
      </c>
    </row>
    <row r="79" spans="1:2" ht="15">
      <c r="A79" s="125" t="s">
        <v>1229</v>
      </c>
      <c r="B79" s="3">
        <v>4</v>
      </c>
    </row>
    <row r="80" spans="1:2" ht="15">
      <c r="A80" s="126" t="s">
        <v>1224</v>
      </c>
      <c r="B80" s="3">
        <v>1</v>
      </c>
    </row>
    <row r="81" spans="1:2" ht="15">
      <c r="A81" s="126" t="s">
        <v>1211</v>
      </c>
      <c r="B81" s="3">
        <v>2</v>
      </c>
    </row>
    <row r="82" spans="1:2" ht="15">
      <c r="A82" s="126" t="s">
        <v>1199</v>
      </c>
      <c r="B82" s="3">
        <v>1</v>
      </c>
    </row>
    <row r="83" spans="1:2" ht="15">
      <c r="A83" s="125" t="s">
        <v>1230</v>
      </c>
      <c r="B83" s="3">
        <v>5</v>
      </c>
    </row>
    <row r="84" spans="1:2" ht="15">
      <c r="A84" s="126" t="s">
        <v>1231</v>
      </c>
      <c r="B84" s="3">
        <v>4</v>
      </c>
    </row>
    <row r="85" spans="1:2" ht="15">
      <c r="A85" s="126" t="s">
        <v>1201</v>
      </c>
      <c r="B85" s="3">
        <v>1</v>
      </c>
    </row>
    <row r="86" spans="1:2" ht="15">
      <c r="A86" s="125" t="s">
        <v>1232</v>
      </c>
      <c r="B86" s="3">
        <v>3</v>
      </c>
    </row>
    <row r="87" spans="1:2" ht="15">
      <c r="A87" s="126" t="s">
        <v>1233</v>
      </c>
      <c r="B87" s="3">
        <v>2</v>
      </c>
    </row>
    <row r="88" spans="1:2" ht="15">
      <c r="A88" s="126" t="s">
        <v>1234</v>
      </c>
      <c r="B88" s="3">
        <v>1</v>
      </c>
    </row>
    <row r="89" spans="1:2" ht="15">
      <c r="A89" s="125" t="s">
        <v>1235</v>
      </c>
      <c r="B89" s="3">
        <v>33</v>
      </c>
    </row>
    <row r="90" spans="1:2" ht="15">
      <c r="A90" s="126" t="s">
        <v>1226</v>
      </c>
      <c r="B90" s="3">
        <v>4</v>
      </c>
    </row>
    <row r="91" spans="1:2" ht="15">
      <c r="A91" s="126" t="s">
        <v>1236</v>
      </c>
      <c r="B91" s="3">
        <v>29</v>
      </c>
    </row>
    <row r="92" spans="1:2" ht="15">
      <c r="A92" s="123" t="s">
        <v>1194</v>
      </c>
      <c r="B92"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140625" style="0" customWidth="1"/>
    <col min="41" max="41" width="14.421875" style="0" customWidth="1"/>
    <col min="42" max="42" width="11.7109375" style="0" customWidth="1"/>
    <col min="43" max="43" width="9.140625" style="0" customWidth="1"/>
    <col min="44" max="44" width="14.8515625" style="0" customWidth="1"/>
    <col min="45" max="45" width="9.57421875" style="0" customWidth="1"/>
    <col min="46" max="46" width="11.00390625" style="0" customWidth="1"/>
    <col min="47" max="47" width="8.00390625" style="0" customWidth="1"/>
    <col min="48" max="48" width="18.421875" style="0" customWidth="1"/>
    <col min="49" max="49" width="9.421875" style="0" customWidth="1"/>
    <col min="50" max="51" width="14.421875" style="0" customWidth="1"/>
    <col min="52" max="52" width="16.140625" style="0" customWidth="1"/>
    <col min="53" max="53" width="8.8515625" style="0" customWidth="1"/>
    <col min="54" max="54" width="15.8515625" style="0" customWidth="1"/>
    <col min="55" max="55" width="17.8515625" style="0" customWidth="1"/>
    <col min="56" max="56" width="16.421875" style="0" customWidth="1"/>
    <col min="57" max="57" width="17.8515625" style="0" customWidth="1"/>
    <col min="58" max="58" width="16.8515625" style="0" customWidth="1"/>
    <col min="59" max="59" width="17.8515625" style="0" customWidth="1"/>
    <col min="60" max="60" width="15.8515625" style="0" customWidth="1"/>
    <col min="61" max="62" width="17.8515625" style="0" customWidth="1"/>
    <col min="63" max="63" width="18.140625" style="0" customWidth="1"/>
    <col min="64" max="64" width="19.8515625" style="0" customWidth="1"/>
    <col min="65" max="65" width="25.421875" style="0" customWidth="1"/>
    <col min="66" max="66" width="20.7109375" style="0" customWidth="1"/>
    <col min="67" max="67" width="26.28125" style="0" customWidth="1"/>
    <col min="68" max="68" width="24.7109375" style="0" customWidth="1"/>
    <col min="69" max="69" width="30.28125" style="0" customWidth="1"/>
    <col min="70" max="70" width="17.00390625" style="0" customWidth="1"/>
    <col min="71" max="71" width="20.421875" style="0" customWidth="1"/>
    <col min="72" max="72" width="15.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1" customHeight="1">
      <c r="A2" s="11" t="s">
        <v>5</v>
      </c>
      <c r="B2" t="s">
        <v>1243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646</v>
      </c>
      <c r="AF2" s="13" t="s">
        <v>647</v>
      </c>
      <c r="AG2" s="13" t="s">
        <v>648</v>
      </c>
      <c r="AH2" s="13" t="s">
        <v>649</v>
      </c>
      <c r="AI2" s="13" t="s">
        <v>650</v>
      </c>
      <c r="AJ2" s="13" t="s">
        <v>651</v>
      </c>
      <c r="AK2" s="13" t="s">
        <v>652</v>
      </c>
      <c r="AL2" s="13" t="s">
        <v>653</v>
      </c>
      <c r="AM2" s="13" t="s">
        <v>654</v>
      </c>
      <c r="AN2" s="13" t="s">
        <v>655</v>
      </c>
      <c r="AO2" s="13" t="s">
        <v>656</v>
      </c>
      <c r="AP2" s="13" t="s">
        <v>657</v>
      </c>
      <c r="AQ2" s="13" t="s">
        <v>658</v>
      </c>
      <c r="AR2" s="13" t="s">
        <v>659</v>
      </c>
      <c r="AS2" s="13" t="s">
        <v>660</v>
      </c>
      <c r="AT2" s="13" t="s">
        <v>214</v>
      </c>
      <c r="AU2" s="13" t="s">
        <v>661</v>
      </c>
      <c r="AV2" s="13" t="s">
        <v>662</v>
      </c>
      <c r="AW2" s="13" t="s">
        <v>663</v>
      </c>
      <c r="AX2" s="13" t="s">
        <v>664</v>
      </c>
      <c r="AY2" s="13" t="s">
        <v>665</v>
      </c>
      <c r="AZ2" s="13" t="s">
        <v>666</v>
      </c>
      <c r="BA2" s="13" t="s">
        <v>836</v>
      </c>
      <c r="BB2" s="114" t="s">
        <v>960</v>
      </c>
      <c r="BC2" s="114" t="s">
        <v>964</v>
      </c>
      <c r="BD2" s="114" t="s">
        <v>965</v>
      </c>
      <c r="BE2" s="114" t="s">
        <v>967</v>
      </c>
      <c r="BF2" s="114" t="s">
        <v>969</v>
      </c>
      <c r="BG2" s="114" t="s">
        <v>970</v>
      </c>
      <c r="BH2" s="114" t="s">
        <v>971</v>
      </c>
      <c r="BI2" s="114" t="s">
        <v>983</v>
      </c>
      <c r="BJ2" s="114" t="s">
        <v>988</v>
      </c>
      <c r="BK2" s="114" t="s">
        <v>999</v>
      </c>
      <c r="BL2" s="114" t="s">
        <v>1151</v>
      </c>
      <c r="BM2" s="114" t="s">
        <v>1152</v>
      </c>
      <c r="BN2" s="114" t="s">
        <v>1153</v>
      </c>
      <c r="BO2" s="114" t="s">
        <v>1154</v>
      </c>
      <c r="BP2" s="114" t="s">
        <v>1155</v>
      </c>
      <c r="BQ2" s="114" t="s">
        <v>1156</v>
      </c>
      <c r="BR2" s="114" t="s">
        <v>1157</v>
      </c>
      <c r="BS2" s="114" t="s">
        <v>1158</v>
      </c>
      <c r="BT2" s="114" t="s">
        <v>1160</v>
      </c>
      <c r="BU2" s="3"/>
      <c r="BV2" s="3"/>
    </row>
    <row r="3" spans="1:74" ht="37.9" customHeight="1">
      <c r="A3" s="65" t="s">
        <v>234</v>
      </c>
      <c r="C3" s="66"/>
      <c r="D3" s="66" t="s">
        <v>64</v>
      </c>
      <c r="E3" s="67">
        <v>166.83573521858668</v>
      </c>
      <c r="F3" s="69"/>
      <c r="G3" s="102" t="s">
        <v>370</v>
      </c>
      <c r="H3" s="66"/>
      <c r="I3" s="70" t="s">
        <v>234</v>
      </c>
      <c r="J3" s="71"/>
      <c r="K3" s="71"/>
      <c r="L3" s="70" t="s">
        <v>804</v>
      </c>
      <c r="M3" s="74">
        <v>16.383149262508358</v>
      </c>
      <c r="N3" s="75">
        <v>1349.4271240234375</v>
      </c>
      <c r="O3" s="75">
        <v>7164.24853515625</v>
      </c>
      <c r="P3" s="76"/>
      <c r="Q3" s="77"/>
      <c r="R3" s="77"/>
      <c r="S3" s="48"/>
      <c r="T3" s="48">
        <v>0</v>
      </c>
      <c r="U3" s="48">
        <v>1</v>
      </c>
      <c r="V3" s="49">
        <v>0</v>
      </c>
      <c r="W3" s="49">
        <v>0.02</v>
      </c>
      <c r="X3" s="49">
        <v>0.019987</v>
      </c>
      <c r="Y3" s="49">
        <v>0.359678</v>
      </c>
      <c r="Z3" s="49">
        <v>0</v>
      </c>
      <c r="AA3" s="49">
        <v>0</v>
      </c>
      <c r="AB3" s="72">
        <v>3</v>
      </c>
      <c r="AC3" s="72"/>
      <c r="AD3" s="73"/>
      <c r="AE3" s="78" t="s">
        <v>667</v>
      </c>
      <c r="AF3" s="78">
        <v>814</v>
      </c>
      <c r="AG3" s="78">
        <v>198</v>
      </c>
      <c r="AH3" s="78">
        <v>4037</v>
      </c>
      <c r="AI3" s="78">
        <v>5821</v>
      </c>
      <c r="AJ3" s="78"/>
      <c r="AK3" s="78" t="s">
        <v>690</v>
      </c>
      <c r="AL3" s="78" t="s">
        <v>712</v>
      </c>
      <c r="AM3" s="78"/>
      <c r="AN3" s="78"/>
      <c r="AO3" s="80">
        <v>42679.894791666666</v>
      </c>
      <c r="AP3" s="82" t="s">
        <v>741</v>
      </c>
      <c r="AQ3" s="78" t="b">
        <v>1</v>
      </c>
      <c r="AR3" s="78" t="b">
        <v>0</v>
      </c>
      <c r="AS3" s="78" t="b">
        <v>1</v>
      </c>
      <c r="AT3" s="78"/>
      <c r="AU3" s="78">
        <v>0</v>
      </c>
      <c r="AV3" s="78"/>
      <c r="AW3" s="78" t="b">
        <v>0</v>
      </c>
      <c r="AX3" s="78" t="s">
        <v>780</v>
      </c>
      <c r="AY3" s="82" t="s">
        <v>781</v>
      </c>
      <c r="AZ3" s="78" t="s">
        <v>66</v>
      </c>
      <c r="BA3" s="78" t="str">
        <f>REPLACE(INDEX(GroupVertices[Group],MATCH(Vertices[[#This Row],[Vertex]],GroupVertices[Vertex],0)),1,1,"")</f>
        <v>1</v>
      </c>
      <c r="BB3" s="48" t="s">
        <v>301</v>
      </c>
      <c r="BC3" s="48" t="s">
        <v>301</v>
      </c>
      <c r="BD3" s="48" t="s">
        <v>330</v>
      </c>
      <c r="BE3" s="48" t="s">
        <v>330</v>
      </c>
      <c r="BF3" s="48"/>
      <c r="BG3" s="48"/>
      <c r="BH3" s="115" t="s">
        <v>972</v>
      </c>
      <c r="BI3" s="115" t="s">
        <v>972</v>
      </c>
      <c r="BJ3" s="115" t="s">
        <v>989</v>
      </c>
      <c r="BK3" s="115" t="s">
        <v>989</v>
      </c>
      <c r="BL3" s="115">
        <v>0</v>
      </c>
      <c r="BM3" s="118">
        <v>0</v>
      </c>
      <c r="BN3" s="115">
        <v>0</v>
      </c>
      <c r="BO3" s="118">
        <v>0</v>
      </c>
      <c r="BP3" s="115">
        <v>0</v>
      </c>
      <c r="BQ3" s="118">
        <v>0</v>
      </c>
      <c r="BR3" s="115">
        <v>12</v>
      </c>
      <c r="BS3" s="118">
        <v>100</v>
      </c>
      <c r="BT3" s="115">
        <v>12</v>
      </c>
      <c r="BU3" s="3"/>
      <c r="BV3" s="3"/>
    </row>
    <row r="4" spans="1:77" ht="37.9" customHeight="1">
      <c r="A4" s="65" t="s">
        <v>248</v>
      </c>
      <c r="C4" s="66"/>
      <c r="D4" s="66" t="s">
        <v>64</v>
      </c>
      <c r="E4" s="67">
        <v>261.85413456599895</v>
      </c>
      <c r="F4" s="69"/>
      <c r="G4" s="102" t="s">
        <v>769</v>
      </c>
      <c r="H4" s="66"/>
      <c r="I4" s="70" t="s">
        <v>248</v>
      </c>
      <c r="J4" s="71"/>
      <c r="K4" s="71"/>
      <c r="L4" s="70" t="s">
        <v>805</v>
      </c>
      <c r="M4" s="74">
        <v>318.64995126352335</v>
      </c>
      <c r="N4" s="75">
        <v>2469.153564453125</v>
      </c>
      <c r="O4" s="75">
        <v>5305.71728515625</v>
      </c>
      <c r="P4" s="76"/>
      <c r="Q4" s="77"/>
      <c r="R4" s="77"/>
      <c r="S4" s="88"/>
      <c r="T4" s="48">
        <v>16</v>
      </c>
      <c r="U4" s="48">
        <v>1</v>
      </c>
      <c r="V4" s="49">
        <v>364.5</v>
      </c>
      <c r="W4" s="49">
        <v>0.034483</v>
      </c>
      <c r="X4" s="49">
        <v>0.131439</v>
      </c>
      <c r="Y4" s="49">
        <v>3.946899</v>
      </c>
      <c r="Z4" s="49">
        <v>0.07142857142857142</v>
      </c>
      <c r="AA4" s="49">
        <v>0</v>
      </c>
      <c r="AB4" s="72">
        <v>4</v>
      </c>
      <c r="AC4" s="72"/>
      <c r="AD4" s="73"/>
      <c r="AE4" s="78" t="s">
        <v>668</v>
      </c>
      <c r="AF4" s="78">
        <v>278</v>
      </c>
      <c r="AG4" s="78">
        <v>3951</v>
      </c>
      <c r="AH4" s="78">
        <v>8847</v>
      </c>
      <c r="AI4" s="78">
        <v>31</v>
      </c>
      <c r="AJ4" s="78"/>
      <c r="AK4" s="78" t="s">
        <v>691</v>
      </c>
      <c r="AL4" s="78" t="s">
        <v>713</v>
      </c>
      <c r="AM4" s="82" t="s">
        <v>726</v>
      </c>
      <c r="AN4" s="78"/>
      <c r="AO4" s="80">
        <v>39882.07188657407</v>
      </c>
      <c r="AP4" s="82" t="s">
        <v>742</v>
      </c>
      <c r="AQ4" s="78" t="b">
        <v>0</v>
      </c>
      <c r="AR4" s="78" t="b">
        <v>0</v>
      </c>
      <c r="AS4" s="78" t="b">
        <v>0</v>
      </c>
      <c r="AT4" s="78"/>
      <c r="AU4" s="78">
        <v>111</v>
      </c>
      <c r="AV4" s="82" t="s">
        <v>761</v>
      </c>
      <c r="AW4" s="78" t="b">
        <v>0</v>
      </c>
      <c r="AX4" s="78" t="s">
        <v>780</v>
      </c>
      <c r="AY4" s="82" t="s">
        <v>782</v>
      </c>
      <c r="AZ4" s="78" t="s">
        <v>66</v>
      </c>
      <c r="BA4" s="78" t="str">
        <f>REPLACE(INDEX(GroupVertices[Group],MATCH(Vertices[[#This Row],[Vertex]],GroupVertices[Vertex],0)),1,1,"")</f>
        <v>1</v>
      </c>
      <c r="BB4" s="48" t="s">
        <v>961</v>
      </c>
      <c r="BC4" s="48" t="s">
        <v>961</v>
      </c>
      <c r="BD4" s="48" t="s">
        <v>330</v>
      </c>
      <c r="BE4" s="48" t="s">
        <v>330</v>
      </c>
      <c r="BF4" s="48"/>
      <c r="BG4" s="48"/>
      <c r="BH4" s="115" t="s">
        <v>973</v>
      </c>
      <c r="BI4" s="115" t="s">
        <v>984</v>
      </c>
      <c r="BJ4" s="115" t="s">
        <v>990</v>
      </c>
      <c r="BK4" s="115" t="s">
        <v>1000</v>
      </c>
      <c r="BL4" s="115">
        <v>0</v>
      </c>
      <c r="BM4" s="118">
        <v>0</v>
      </c>
      <c r="BN4" s="115">
        <v>7</v>
      </c>
      <c r="BO4" s="118">
        <v>2.287581699346405</v>
      </c>
      <c r="BP4" s="115">
        <v>0</v>
      </c>
      <c r="BQ4" s="118">
        <v>0</v>
      </c>
      <c r="BR4" s="115">
        <v>299</v>
      </c>
      <c r="BS4" s="118">
        <v>97.7124183006536</v>
      </c>
      <c r="BT4" s="115">
        <v>306</v>
      </c>
      <c r="BU4" s="2"/>
      <c r="BV4" s="3"/>
      <c r="BW4" s="3"/>
      <c r="BX4" s="3"/>
      <c r="BY4" s="3"/>
    </row>
    <row r="5" spans="1:77" ht="37.9" customHeight="1">
      <c r="A5" s="65" t="s">
        <v>235</v>
      </c>
      <c r="C5" s="66"/>
      <c r="D5" s="66" t="s">
        <v>64</v>
      </c>
      <c r="E5" s="67">
        <v>350.4670835976918</v>
      </c>
      <c r="F5" s="69"/>
      <c r="G5" s="102" t="s">
        <v>770</v>
      </c>
      <c r="H5" s="66"/>
      <c r="I5" s="70" t="s">
        <v>235</v>
      </c>
      <c r="J5" s="71"/>
      <c r="K5" s="71"/>
      <c r="L5" s="70" t="s">
        <v>806</v>
      </c>
      <c r="M5" s="74">
        <v>600.5401209953519</v>
      </c>
      <c r="N5" s="75">
        <v>3744.365966796875</v>
      </c>
      <c r="O5" s="75">
        <v>6138.46240234375</v>
      </c>
      <c r="P5" s="76"/>
      <c r="Q5" s="77"/>
      <c r="R5" s="77"/>
      <c r="S5" s="88"/>
      <c r="T5" s="48">
        <v>0</v>
      </c>
      <c r="U5" s="48">
        <v>1</v>
      </c>
      <c r="V5" s="49">
        <v>0</v>
      </c>
      <c r="W5" s="49">
        <v>0.02</v>
      </c>
      <c r="X5" s="49">
        <v>0.019987</v>
      </c>
      <c r="Y5" s="49">
        <v>0.359678</v>
      </c>
      <c r="Z5" s="49">
        <v>0</v>
      </c>
      <c r="AA5" s="49">
        <v>0</v>
      </c>
      <c r="AB5" s="72">
        <v>5</v>
      </c>
      <c r="AC5" s="72"/>
      <c r="AD5" s="73"/>
      <c r="AE5" s="78" t="s">
        <v>669</v>
      </c>
      <c r="AF5" s="78">
        <v>7139</v>
      </c>
      <c r="AG5" s="78">
        <v>7451</v>
      </c>
      <c r="AH5" s="78">
        <v>92091</v>
      </c>
      <c r="AI5" s="78">
        <v>37386</v>
      </c>
      <c r="AJ5" s="78"/>
      <c r="AK5" s="78" t="s">
        <v>692</v>
      </c>
      <c r="AL5" s="78" t="s">
        <v>714</v>
      </c>
      <c r="AM5" s="82" t="s">
        <v>727</v>
      </c>
      <c r="AN5" s="78"/>
      <c r="AO5" s="80">
        <v>41247.04615740741</v>
      </c>
      <c r="AP5" s="82" t="s">
        <v>743</v>
      </c>
      <c r="AQ5" s="78" t="b">
        <v>1</v>
      </c>
      <c r="AR5" s="78" t="b">
        <v>0</v>
      </c>
      <c r="AS5" s="78" t="b">
        <v>1</v>
      </c>
      <c r="AT5" s="78"/>
      <c r="AU5" s="78">
        <v>375</v>
      </c>
      <c r="AV5" s="82" t="s">
        <v>761</v>
      </c>
      <c r="AW5" s="78" t="b">
        <v>0</v>
      </c>
      <c r="AX5" s="78" t="s">
        <v>780</v>
      </c>
      <c r="AY5" s="82" t="s">
        <v>783</v>
      </c>
      <c r="AZ5" s="78" t="s">
        <v>66</v>
      </c>
      <c r="BA5" s="78" t="str">
        <f>REPLACE(INDEX(GroupVertices[Group],MATCH(Vertices[[#This Row],[Vertex]],GroupVertices[Vertex],0)),1,1,"")</f>
        <v>1</v>
      </c>
      <c r="BB5" s="48" t="s">
        <v>302</v>
      </c>
      <c r="BC5" s="48" t="s">
        <v>302</v>
      </c>
      <c r="BD5" s="48" t="s">
        <v>330</v>
      </c>
      <c r="BE5" s="48" t="s">
        <v>330</v>
      </c>
      <c r="BF5" s="48"/>
      <c r="BG5" s="48"/>
      <c r="BH5" s="115" t="s">
        <v>974</v>
      </c>
      <c r="BI5" s="115" t="s">
        <v>974</v>
      </c>
      <c r="BJ5" s="115" t="s">
        <v>991</v>
      </c>
      <c r="BK5" s="115" t="s">
        <v>991</v>
      </c>
      <c r="BL5" s="115">
        <v>0</v>
      </c>
      <c r="BM5" s="118">
        <v>0</v>
      </c>
      <c r="BN5" s="115">
        <v>0</v>
      </c>
      <c r="BO5" s="118">
        <v>0</v>
      </c>
      <c r="BP5" s="115">
        <v>0</v>
      </c>
      <c r="BQ5" s="118">
        <v>0</v>
      </c>
      <c r="BR5" s="115">
        <v>10</v>
      </c>
      <c r="BS5" s="118">
        <v>100</v>
      </c>
      <c r="BT5" s="115">
        <v>10</v>
      </c>
      <c r="BU5" s="2"/>
      <c r="BV5" s="3"/>
      <c r="BW5" s="3"/>
      <c r="BX5" s="3"/>
      <c r="BY5" s="3"/>
    </row>
    <row r="6" spans="1:77" ht="37.9" customHeight="1">
      <c r="A6" s="65" t="s">
        <v>236</v>
      </c>
      <c r="C6" s="66"/>
      <c r="D6" s="66" t="s">
        <v>64</v>
      </c>
      <c r="E6" s="67">
        <v>162</v>
      </c>
      <c r="F6" s="69"/>
      <c r="G6" s="102" t="s">
        <v>771</v>
      </c>
      <c r="H6" s="66"/>
      <c r="I6" s="70" t="s">
        <v>236</v>
      </c>
      <c r="J6" s="71"/>
      <c r="K6" s="71"/>
      <c r="L6" s="70" t="s">
        <v>807</v>
      </c>
      <c r="M6" s="74">
        <v>1</v>
      </c>
      <c r="N6" s="75">
        <v>2087.70361328125</v>
      </c>
      <c r="O6" s="75">
        <v>9134.5654296875</v>
      </c>
      <c r="P6" s="76"/>
      <c r="Q6" s="77"/>
      <c r="R6" s="77"/>
      <c r="S6" s="88"/>
      <c r="T6" s="48">
        <v>0</v>
      </c>
      <c r="U6" s="48">
        <v>1</v>
      </c>
      <c r="V6" s="49">
        <v>0</v>
      </c>
      <c r="W6" s="49">
        <v>0.02</v>
      </c>
      <c r="X6" s="49">
        <v>0.019987</v>
      </c>
      <c r="Y6" s="49">
        <v>0.359678</v>
      </c>
      <c r="Z6" s="49">
        <v>0</v>
      </c>
      <c r="AA6" s="49">
        <v>0</v>
      </c>
      <c r="AB6" s="72">
        <v>6</v>
      </c>
      <c r="AC6" s="72"/>
      <c r="AD6" s="73"/>
      <c r="AE6" s="78" t="s">
        <v>670</v>
      </c>
      <c r="AF6" s="78">
        <v>44</v>
      </c>
      <c r="AG6" s="78">
        <v>7</v>
      </c>
      <c r="AH6" s="78">
        <v>31</v>
      </c>
      <c r="AI6" s="78">
        <v>213</v>
      </c>
      <c r="AJ6" s="78"/>
      <c r="AK6" s="78"/>
      <c r="AL6" s="78"/>
      <c r="AM6" s="78"/>
      <c r="AN6" s="78"/>
      <c r="AO6" s="80">
        <v>43617.776504629626</v>
      </c>
      <c r="AP6" s="78"/>
      <c r="AQ6" s="78" t="b">
        <v>1</v>
      </c>
      <c r="AR6" s="78" t="b">
        <v>0</v>
      </c>
      <c r="AS6" s="78" t="b">
        <v>0</v>
      </c>
      <c r="AT6" s="78"/>
      <c r="AU6" s="78">
        <v>0</v>
      </c>
      <c r="AV6" s="78"/>
      <c r="AW6" s="78" t="b">
        <v>0</v>
      </c>
      <c r="AX6" s="78" t="s">
        <v>780</v>
      </c>
      <c r="AY6" s="82" t="s">
        <v>784</v>
      </c>
      <c r="AZ6" s="78" t="s">
        <v>66</v>
      </c>
      <c r="BA6" s="78" t="str">
        <f>REPLACE(INDEX(GroupVertices[Group],MATCH(Vertices[[#This Row],[Vertex]],GroupVertices[Vertex],0)),1,1,"")</f>
        <v>1</v>
      </c>
      <c r="BB6" s="48"/>
      <c r="BC6" s="48"/>
      <c r="BD6" s="48"/>
      <c r="BE6" s="48"/>
      <c r="BF6" s="48"/>
      <c r="BG6" s="48"/>
      <c r="BH6" s="115" t="s">
        <v>248</v>
      </c>
      <c r="BI6" s="115" t="s">
        <v>248</v>
      </c>
      <c r="BJ6" s="115" t="s">
        <v>623</v>
      </c>
      <c r="BK6" s="115" t="s">
        <v>623</v>
      </c>
      <c r="BL6" s="115">
        <v>0</v>
      </c>
      <c r="BM6" s="118">
        <v>0</v>
      </c>
      <c r="BN6" s="115">
        <v>0</v>
      </c>
      <c r="BO6" s="118">
        <v>0</v>
      </c>
      <c r="BP6" s="115">
        <v>0</v>
      </c>
      <c r="BQ6" s="118">
        <v>0</v>
      </c>
      <c r="BR6" s="115">
        <v>1</v>
      </c>
      <c r="BS6" s="118">
        <v>100</v>
      </c>
      <c r="BT6" s="115">
        <v>1</v>
      </c>
      <c r="BU6" s="2"/>
      <c r="BV6" s="3"/>
      <c r="BW6" s="3"/>
      <c r="BX6" s="3"/>
      <c r="BY6" s="3"/>
    </row>
    <row r="7" spans="1:77" ht="37.9" customHeight="1">
      <c r="A7" s="65" t="s">
        <v>237</v>
      </c>
      <c r="C7" s="66"/>
      <c r="D7" s="66" t="s">
        <v>64</v>
      </c>
      <c r="E7" s="67">
        <v>167.31677694190157</v>
      </c>
      <c r="F7" s="69"/>
      <c r="G7" s="102" t="s">
        <v>772</v>
      </c>
      <c r="H7" s="66"/>
      <c r="I7" s="70" t="s">
        <v>237</v>
      </c>
      <c r="J7" s="71"/>
      <c r="K7" s="71"/>
      <c r="L7" s="70" t="s">
        <v>808</v>
      </c>
      <c r="M7" s="74">
        <v>17.91341018390971</v>
      </c>
      <c r="N7" s="75">
        <v>3125.44921875</v>
      </c>
      <c r="O7" s="75">
        <v>8745.4482421875</v>
      </c>
      <c r="P7" s="76"/>
      <c r="Q7" s="77"/>
      <c r="R7" s="77"/>
      <c r="S7" s="88"/>
      <c r="T7" s="48">
        <v>0</v>
      </c>
      <c r="U7" s="48">
        <v>1</v>
      </c>
      <c r="V7" s="49">
        <v>0</v>
      </c>
      <c r="W7" s="49">
        <v>0.02</v>
      </c>
      <c r="X7" s="49">
        <v>0.019987</v>
      </c>
      <c r="Y7" s="49">
        <v>0.359678</v>
      </c>
      <c r="Z7" s="49">
        <v>0</v>
      </c>
      <c r="AA7" s="49">
        <v>0</v>
      </c>
      <c r="AB7" s="72">
        <v>7</v>
      </c>
      <c r="AC7" s="72"/>
      <c r="AD7" s="73"/>
      <c r="AE7" s="78" t="s">
        <v>671</v>
      </c>
      <c r="AF7" s="78">
        <v>598</v>
      </c>
      <c r="AG7" s="78">
        <v>217</v>
      </c>
      <c r="AH7" s="78">
        <v>3461</v>
      </c>
      <c r="AI7" s="78">
        <v>3111</v>
      </c>
      <c r="AJ7" s="78"/>
      <c r="AK7" s="78" t="s">
        <v>693</v>
      </c>
      <c r="AL7" s="78"/>
      <c r="AM7" s="78"/>
      <c r="AN7" s="78"/>
      <c r="AO7" s="80">
        <v>40895.90087962963</v>
      </c>
      <c r="AP7" s="82" t="s">
        <v>744</v>
      </c>
      <c r="AQ7" s="78" t="b">
        <v>0</v>
      </c>
      <c r="AR7" s="78" t="b">
        <v>0</v>
      </c>
      <c r="AS7" s="78" t="b">
        <v>1</v>
      </c>
      <c r="AT7" s="78"/>
      <c r="AU7" s="78">
        <v>11</v>
      </c>
      <c r="AV7" s="82" t="s">
        <v>762</v>
      </c>
      <c r="AW7" s="78" t="b">
        <v>0</v>
      </c>
      <c r="AX7" s="78" t="s">
        <v>780</v>
      </c>
      <c r="AY7" s="82" t="s">
        <v>785</v>
      </c>
      <c r="AZ7" s="78" t="s">
        <v>66</v>
      </c>
      <c r="BA7" s="78" t="str">
        <f>REPLACE(INDEX(GroupVertices[Group],MATCH(Vertices[[#This Row],[Vertex]],GroupVertices[Vertex],0)),1,1,"")</f>
        <v>1</v>
      </c>
      <c r="BB7" s="48" t="s">
        <v>302</v>
      </c>
      <c r="BC7" s="48" t="s">
        <v>302</v>
      </c>
      <c r="BD7" s="48" t="s">
        <v>330</v>
      </c>
      <c r="BE7" s="48" t="s">
        <v>330</v>
      </c>
      <c r="BF7" s="48"/>
      <c r="BG7" s="48"/>
      <c r="BH7" s="115" t="s">
        <v>974</v>
      </c>
      <c r="BI7" s="115" t="s">
        <v>974</v>
      </c>
      <c r="BJ7" s="115" t="s">
        <v>991</v>
      </c>
      <c r="BK7" s="115" t="s">
        <v>991</v>
      </c>
      <c r="BL7" s="115">
        <v>0</v>
      </c>
      <c r="BM7" s="118">
        <v>0</v>
      </c>
      <c r="BN7" s="115">
        <v>0</v>
      </c>
      <c r="BO7" s="118">
        <v>0</v>
      </c>
      <c r="BP7" s="115">
        <v>0</v>
      </c>
      <c r="BQ7" s="118">
        <v>0</v>
      </c>
      <c r="BR7" s="115">
        <v>10</v>
      </c>
      <c r="BS7" s="118">
        <v>100</v>
      </c>
      <c r="BT7" s="115">
        <v>10</v>
      </c>
      <c r="BU7" s="2"/>
      <c r="BV7" s="3"/>
      <c r="BW7" s="3"/>
      <c r="BX7" s="3"/>
      <c r="BY7" s="3"/>
    </row>
    <row r="8" spans="1:77" ht="37.9" customHeight="1">
      <c r="A8" s="65" t="s">
        <v>238</v>
      </c>
      <c r="C8" s="66"/>
      <c r="D8" s="66" t="s">
        <v>64</v>
      </c>
      <c r="E8" s="67">
        <v>233.2194930360434</v>
      </c>
      <c r="F8" s="69"/>
      <c r="G8" s="102" t="s">
        <v>371</v>
      </c>
      <c r="H8" s="66"/>
      <c r="I8" s="70" t="s">
        <v>238</v>
      </c>
      <c r="J8" s="71"/>
      <c r="K8" s="71"/>
      <c r="L8" s="70" t="s">
        <v>809</v>
      </c>
      <c r="M8" s="74">
        <v>227.55915641589533</v>
      </c>
      <c r="N8" s="75">
        <v>5391.18994140625</v>
      </c>
      <c r="O8" s="75">
        <v>6213.2412109375</v>
      </c>
      <c r="P8" s="76"/>
      <c r="Q8" s="77"/>
      <c r="R8" s="77"/>
      <c r="S8" s="88"/>
      <c r="T8" s="48">
        <v>0</v>
      </c>
      <c r="U8" s="48">
        <v>7</v>
      </c>
      <c r="V8" s="49">
        <v>85</v>
      </c>
      <c r="W8" s="49">
        <v>0.025641</v>
      </c>
      <c r="X8" s="49">
        <v>0.033879</v>
      </c>
      <c r="Y8" s="49">
        <v>1.857171</v>
      </c>
      <c r="Z8" s="49">
        <v>0.14285714285714285</v>
      </c>
      <c r="AA8" s="49">
        <v>0</v>
      </c>
      <c r="AB8" s="72">
        <v>8</v>
      </c>
      <c r="AC8" s="72"/>
      <c r="AD8" s="73"/>
      <c r="AE8" s="78" t="s">
        <v>672</v>
      </c>
      <c r="AF8" s="78">
        <v>3290</v>
      </c>
      <c r="AG8" s="78">
        <v>2820</v>
      </c>
      <c r="AH8" s="78">
        <v>9501</v>
      </c>
      <c r="AI8" s="78">
        <v>25413</v>
      </c>
      <c r="AJ8" s="78"/>
      <c r="AK8" s="78" t="s">
        <v>694</v>
      </c>
      <c r="AL8" s="78" t="s">
        <v>715</v>
      </c>
      <c r="AM8" s="82" t="s">
        <v>728</v>
      </c>
      <c r="AN8" s="78"/>
      <c r="AO8" s="80">
        <v>41014.145891203705</v>
      </c>
      <c r="AP8" s="82" t="s">
        <v>745</v>
      </c>
      <c r="AQ8" s="78" t="b">
        <v>1</v>
      </c>
      <c r="AR8" s="78" t="b">
        <v>0</v>
      </c>
      <c r="AS8" s="78" t="b">
        <v>1</v>
      </c>
      <c r="AT8" s="78"/>
      <c r="AU8" s="78">
        <v>80</v>
      </c>
      <c r="AV8" s="82" t="s">
        <v>761</v>
      </c>
      <c r="AW8" s="78" t="b">
        <v>0</v>
      </c>
      <c r="AX8" s="78" t="s">
        <v>780</v>
      </c>
      <c r="AY8" s="82" t="s">
        <v>786</v>
      </c>
      <c r="AZ8" s="78" t="s">
        <v>66</v>
      </c>
      <c r="BA8" s="78" t="str">
        <f>REPLACE(INDEX(GroupVertices[Group],MATCH(Vertices[[#This Row],[Vertex]],GroupVertices[Vertex],0)),1,1,"")</f>
        <v>3</v>
      </c>
      <c r="BB8" s="48"/>
      <c r="BC8" s="48"/>
      <c r="BD8" s="48"/>
      <c r="BE8" s="48"/>
      <c r="BF8" s="48"/>
      <c r="BG8" s="48"/>
      <c r="BH8" s="115" t="s">
        <v>975</v>
      </c>
      <c r="BI8" s="115" t="s">
        <v>975</v>
      </c>
      <c r="BJ8" s="115" t="s">
        <v>936</v>
      </c>
      <c r="BK8" s="115" t="s">
        <v>936</v>
      </c>
      <c r="BL8" s="115">
        <v>0</v>
      </c>
      <c r="BM8" s="118">
        <v>0</v>
      </c>
      <c r="BN8" s="115">
        <v>3</v>
      </c>
      <c r="BO8" s="118">
        <v>9.090909090909092</v>
      </c>
      <c r="BP8" s="115">
        <v>0</v>
      </c>
      <c r="BQ8" s="118">
        <v>0</v>
      </c>
      <c r="BR8" s="115">
        <v>30</v>
      </c>
      <c r="BS8" s="118">
        <v>90.9090909090909</v>
      </c>
      <c r="BT8" s="115">
        <v>33</v>
      </c>
      <c r="BU8" s="2"/>
      <c r="BV8" s="3"/>
      <c r="BW8" s="3"/>
      <c r="BX8" s="3"/>
      <c r="BY8" s="3"/>
    </row>
    <row r="9" spans="1:77" ht="37.9" customHeight="1">
      <c r="A9" s="65" t="s">
        <v>240</v>
      </c>
      <c r="C9" s="66"/>
      <c r="D9" s="66" t="s">
        <v>64</v>
      </c>
      <c r="E9" s="67">
        <v>204.55953352065018</v>
      </c>
      <c r="F9" s="69"/>
      <c r="G9" s="102" t="s">
        <v>373</v>
      </c>
      <c r="H9" s="66"/>
      <c r="I9" s="70" t="s">
        <v>240</v>
      </c>
      <c r="J9" s="71"/>
      <c r="K9" s="71"/>
      <c r="L9" s="70" t="s">
        <v>810</v>
      </c>
      <c r="M9" s="74">
        <v>136.3878215197725</v>
      </c>
      <c r="N9" s="75">
        <v>5372.33349609375</v>
      </c>
      <c r="O9" s="75">
        <v>4491.302734375</v>
      </c>
      <c r="P9" s="76"/>
      <c r="Q9" s="77"/>
      <c r="R9" s="77"/>
      <c r="S9" s="88"/>
      <c r="T9" s="48">
        <v>2</v>
      </c>
      <c r="U9" s="48">
        <v>6</v>
      </c>
      <c r="V9" s="49">
        <v>96</v>
      </c>
      <c r="W9" s="49">
        <v>0.026316</v>
      </c>
      <c r="X9" s="49">
        <v>0.037265</v>
      </c>
      <c r="Y9" s="49">
        <v>2.106832</v>
      </c>
      <c r="Z9" s="49">
        <v>0.125</v>
      </c>
      <c r="AA9" s="49">
        <v>0</v>
      </c>
      <c r="AB9" s="72">
        <v>9</v>
      </c>
      <c r="AC9" s="72"/>
      <c r="AD9" s="73"/>
      <c r="AE9" s="78" t="s">
        <v>673</v>
      </c>
      <c r="AF9" s="78">
        <v>1908</v>
      </c>
      <c r="AG9" s="78">
        <v>1688</v>
      </c>
      <c r="AH9" s="78">
        <v>14506</v>
      </c>
      <c r="AI9" s="78">
        <v>1375</v>
      </c>
      <c r="AJ9" s="78"/>
      <c r="AK9" s="78" t="s">
        <v>695</v>
      </c>
      <c r="AL9" s="78" t="s">
        <v>716</v>
      </c>
      <c r="AM9" s="82" t="s">
        <v>729</v>
      </c>
      <c r="AN9" s="78"/>
      <c r="AO9" s="80">
        <v>41330.627488425926</v>
      </c>
      <c r="AP9" s="82" t="s">
        <v>746</v>
      </c>
      <c r="AQ9" s="78" t="b">
        <v>0</v>
      </c>
      <c r="AR9" s="78" t="b">
        <v>0</v>
      </c>
      <c r="AS9" s="78" t="b">
        <v>1</v>
      </c>
      <c r="AT9" s="78"/>
      <c r="AU9" s="78">
        <v>59</v>
      </c>
      <c r="AV9" s="82" t="s">
        <v>763</v>
      </c>
      <c r="AW9" s="78" t="b">
        <v>0</v>
      </c>
      <c r="AX9" s="78" t="s">
        <v>780</v>
      </c>
      <c r="AY9" s="82" t="s">
        <v>787</v>
      </c>
      <c r="AZ9" s="78" t="s">
        <v>66</v>
      </c>
      <c r="BA9" s="78" t="str">
        <f>REPLACE(INDEX(GroupVertices[Group],MATCH(Vertices[[#This Row],[Vertex]],GroupVertices[Vertex],0)),1,1,"")</f>
        <v>3</v>
      </c>
      <c r="BB9" s="48" t="s">
        <v>962</v>
      </c>
      <c r="BC9" s="48" t="s">
        <v>962</v>
      </c>
      <c r="BD9" s="48" t="s">
        <v>966</v>
      </c>
      <c r="BE9" s="48" t="s">
        <v>968</v>
      </c>
      <c r="BF9" s="48" t="s">
        <v>865</v>
      </c>
      <c r="BG9" s="48" t="s">
        <v>865</v>
      </c>
      <c r="BH9" s="115" t="s">
        <v>976</v>
      </c>
      <c r="BI9" s="115" t="s">
        <v>985</v>
      </c>
      <c r="BJ9" s="115" t="s">
        <v>992</v>
      </c>
      <c r="BK9" s="115" t="s">
        <v>1001</v>
      </c>
      <c r="BL9" s="115">
        <v>2</v>
      </c>
      <c r="BM9" s="118">
        <v>1.1764705882352942</v>
      </c>
      <c r="BN9" s="115">
        <v>3</v>
      </c>
      <c r="BO9" s="118">
        <v>1.7647058823529411</v>
      </c>
      <c r="BP9" s="115">
        <v>0</v>
      </c>
      <c r="BQ9" s="118">
        <v>0</v>
      </c>
      <c r="BR9" s="115">
        <v>165</v>
      </c>
      <c r="BS9" s="118">
        <v>97.05882352941177</v>
      </c>
      <c r="BT9" s="115">
        <v>170</v>
      </c>
      <c r="BU9" s="2"/>
      <c r="BV9" s="3"/>
      <c r="BW9" s="3"/>
      <c r="BX9" s="3"/>
      <c r="BY9" s="3"/>
    </row>
    <row r="10" spans="1:77" ht="37.9" customHeight="1">
      <c r="A10" s="65" t="s">
        <v>250</v>
      </c>
      <c r="C10" s="66"/>
      <c r="D10" s="66" t="s">
        <v>64</v>
      </c>
      <c r="E10" s="67">
        <v>1000</v>
      </c>
      <c r="F10" s="69"/>
      <c r="G10" s="102" t="s">
        <v>773</v>
      </c>
      <c r="H10" s="66"/>
      <c r="I10" s="70" t="s">
        <v>250</v>
      </c>
      <c r="J10" s="71"/>
      <c r="K10" s="71"/>
      <c r="L10" s="70" t="s">
        <v>811</v>
      </c>
      <c r="M10" s="74">
        <v>9999</v>
      </c>
      <c r="N10" s="75">
        <v>6661.3251953125</v>
      </c>
      <c r="O10" s="75">
        <v>4354.11767578125</v>
      </c>
      <c r="P10" s="76"/>
      <c r="Q10" s="77"/>
      <c r="R10" s="77"/>
      <c r="S10" s="88"/>
      <c r="T10" s="48">
        <v>2</v>
      </c>
      <c r="U10" s="48">
        <v>0</v>
      </c>
      <c r="V10" s="49">
        <v>0</v>
      </c>
      <c r="W10" s="49">
        <v>0.017241</v>
      </c>
      <c r="X10" s="49">
        <v>0.010818</v>
      </c>
      <c r="Y10" s="49">
        <v>0.599363</v>
      </c>
      <c r="Z10" s="49">
        <v>0.5</v>
      </c>
      <c r="AA10" s="49">
        <v>0</v>
      </c>
      <c r="AB10" s="72">
        <v>10</v>
      </c>
      <c r="AC10" s="72"/>
      <c r="AD10" s="73"/>
      <c r="AE10" s="78" t="s">
        <v>674</v>
      </c>
      <c r="AF10" s="78">
        <v>1668</v>
      </c>
      <c r="AG10" s="78">
        <v>124144</v>
      </c>
      <c r="AH10" s="78">
        <v>31254</v>
      </c>
      <c r="AI10" s="78">
        <v>50225</v>
      </c>
      <c r="AJ10" s="78"/>
      <c r="AK10" s="78" t="s">
        <v>696</v>
      </c>
      <c r="AL10" s="78" t="s">
        <v>717</v>
      </c>
      <c r="AM10" s="82" t="s">
        <v>730</v>
      </c>
      <c r="AN10" s="78"/>
      <c r="AO10" s="80">
        <v>39856.62931712963</v>
      </c>
      <c r="AP10" s="82" t="s">
        <v>747</v>
      </c>
      <c r="AQ10" s="78" t="b">
        <v>0</v>
      </c>
      <c r="AR10" s="78" t="b">
        <v>0</v>
      </c>
      <c r="AS10" s="78" t="b">
        <v>1</v>
      </c>
      <c r="AT10" s="78"/>
      <c r="AU10" s="78">
        <v>1161</v>
      </c>
      <c r="AV10" s="82" t="s">
        <v>761</v>
      </c>
      <c r="AW10" s="78" t="b">
        <v>1</v>
      </c>
      <c r="AX10" s="78" t="s">
        <v>780</v>
      </c>
      <c r="AY10" s="82" t="s">
        <v>788</v>
      </c>
      <c r="AZ10" s="78" t="s">
        <v>65</v>
      </c>
      <c r="BA10" s="78" t="str">
        <f>REPLACE(INDEX(GroupVertices[Group],MATCH(Vertices[[#This Row],[Vertex]],GroupVertices[Vertex],0)),1,1,"")</f>
        <v>3</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37.9" customHeight="1">
      <c r="A11" s="65" t="s">
        <v>251</v>
      </c>
      <c r="C11" s="66"/>
      <c r="D11" s="66" t="s">
        <v>64</v>
      </c>
      <c r="E11" s="67">
        <v>165.5445179612677</v>
      </c>
      <c r="F11" s="69"/>
      <c r="G11" s="102" t="s">
        <v>774</v>
      </c>
      <c r="H11" s="66"/>
      <c r="I11" s="70" t="s">
        <v>251</v>
      </c>
      <c r="J11" s="71"/>
      <c r="K11" s="71"/>
      <c r="L11" s="70" t="s">
        <v>812</v>
      </c>
      <c r="M11" s="74">
        <v>12.275606789273143</v>
      </c>
      <c r="N11" s="75">
        <v>4165.08154296875</v>
      </c>
      <c r="O11" s="75">
        <v>3640.4130859375</v>
      </c>
      <c r="P11" s="76"/>
      <c r="Q11" s="77"/>
      <c r="R11" s="77"/>
      <c r="S11" s="88"/>
      <c r="T11" s="48">
        <v>2</v>
      </c>
      <c r="U11" s="48">
        <v>0</v>
      </c>
      <c r="V11" s="49">
        <v>0</v>
      </c>
      <c r="W11" s="49">
        <v>0.017241</v>
      </c>
      <c r="X11" s="49">
        <v>0.010818</v>
      </c>
      <c r="Y11" s="49">
        <v>0.599363</v>
      </c>
      <c r="Z11" s="49">
        <v>0.5</v>
      </c>
      <c r="AA11" s="49">
        <v>0</v>
      </c>
      <c r="AB11" s="72">
        <v>11</v>
      </c>
      <c r="AC11" s="72"/>
      <c r="AD11" s="73"/>
      <c r="AE11" s="78" t="s">
        <v>675</v>
      </c>
      <c r="AF11" s="78">
        <v>22</v>
      </c>
      <c r="AG11" s="78">
        <v>147</v>
      </c>
      <c r="AH11" s="78">
        <v>59</v>
      </c>
      <c r="AI11" s="78">
        <v>0</v>
      </c>
      <c r="AJ11" s="78"/>
      <c r="AK11" s="78" t="s">
        <v>697</v>
      </c>
      <c r="AL11" s="78" t="s">
        <v>718</v>
      </c>
      <c r="AM11" s="82" t="s">
        <v>731</v>
      </c>
      <c r="AN11" s="78"/>
      <c r="AO11" s="80">
        <v>40338.112222222226</v>
      </c>
      <c r="AP11" s="78"/>
      <c r="AQ11" s="78" t="b">
        <v>0</v>
      </c>
      <c r="AR11" s="78" t="b">
        <v>0</v>
      </c>
      <c r="AS11" s="78" t="b">
        <v>1</v>
      </c>
      <c r="AT11" s="78"/>
      <c r="AU11" s="78">
        <v>7</v>
      </c>
      <c r="AV11" s="82" t="s">
        <v>764</v>
      </c>
      <c r="AW11" s="78" t="b">
        <v>0</v>
      </c>
      <c r="AX11" s="78" t="s">
        <v>780</v>
      </c>
      <c r="AY11" s="82" t="s">
        <v>789</v>
      </c>
      <c r="AZ11" s="78" t="s">
        <v>65</v>
      </c>
      <c r="BA11" s="78" t="str">
        <f>REPLACE(INDEX(GroupVertices[Group],MATCH(Vertices[[#This Row],[Vertex]],GroupVertices[Vertex],0)),1,1,"")</f>
        <v>3</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37.9" customHeight="1">
      <c r="A12" s="65" t="s">
        <v>252</v>
      </c>
      <c r="C12" s="66"/>
      <c r="D12" s="66" t="s">
        <v>64</v>
      </c>
      <c r="E12" s="67">
        <v>740.642557176954</v>
      </c>
      <c r="F12" s="69"/>
      <c r="G12" s="102" t="s">
        <v>775</v>
      </c>
      <c r="H12" s="66"/>
      <c r="I12" s="70" t="s">
        <v>252</v>
      </c>
      <c r="J12" s="71"/>
      <c r="K12" s="71"/>
      <c r="L12" s="70" t="s">
        <v>813</v>
      </c>
      <c r="M12" s="74">
        <v>1841.7428083488403</v>
      </c>
      <c r="N12" s="75">
        <v>6088.25048828125</v>
      </c>
      <c r="O12" s="75">
        <v>8580.837890625</v>
      </c>
      <c r="P12" s="76"/>
      <c r="Q12" s="77"/>
      <c r="R12" s="77"/>
      <c r="S12" s="88"/>
      <c r="T12" s="48">
        <v>2</v>
      </c>
      <c r="U12" s="48">
        <v>0</v>
      </c>
      <c r="V12" s="49">
        <v>0</v>
      </c>
      <c r="W12" s="49">
        <v>0.017241</v>
      </c>
      <c r="X12" s="49">
        <v>0.010818</v>
      </c>
      <c r="Y12" s="49">
        <v>0.599363</v>
      </c>
      <c r="Z12" s="49">
        <v>0.5</v>
      </c>
      <c r="AA12" s="49">
        <v>0</v>
      </c>
      <c r="AB12" s="72">
        <v>12</v>
      </c>
      <c r="AC12" s="72"/>
      <c r="AD12" s="73"/>
      <c r="AE12" s="78" t="s">
        <v>676</v>
      </c>
      <c r="AF12" s="78">
        <v>8456</v>
      </c>
      <c r="AG12" s="78">
        <v>22862</v>
      </c>
      <c r="AH12" s="78">
        <v>12710</v>
      </c>
      <c r="AI12" s="78">
        <v>7049</v>
      </c>
      <c r="AJ12" s="78"/>
      <c r="AK12" s="78" t="s">
        <v>698</v>
      </c>
      <c r="AL12" s="78" t="s">
        <v>719</v>
      </c>
      <c r="AM12" s="82" t="s">
        <v>732</v>
      </c>
      <c r="AN12" s="78"/>
      <c r="AO12" s="80">
        <v>39912.614074074074</v>
      </c>
      <c r="AP12" s="82" t="s">
        <v>748</v>
      </c>
      <c r="AQ12" s="78" t="b">
        <v>0</v>
      </c>
      <c r="AR12" s="78" t="b">
        <v>0</v>
      </c>
      <c r="AS12" s="78" t="b">
        <v>1</v>
      </c>
      <c r="AT12" s="78"/>
      <c r="AU12" s="78">
        <v>235</v>
      </c>
      <c r="AV12" s="82" t="s">
        <v>765</v>
      </c>
      <c r="AW12" s="78" t="b">
        <v>1</v>
      </c>
      <c r="AX12" s="78" t="s">
        <v>780</v>
      </c>
      <c r="AY12" s="82" t="s">
        <v>790</v>
      </c>
      <c r="AZ12" s="78" t="s">
        <v>65</v>
      </c>
      <c r="BA12" s="78" t="str">
        <f>REPLACE(INDEX(GroupVertices[Group],MATCH(Vertices[[#This Row],[Vertex]],GroupVertices[Vertex],0)),1,1,"")</f>
        <v>3</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37.9" customHeight="1">
      <c r="A13" s="65" t="s">
        <v>253</v>
      </c>
      <c r="C13" s="66"/>
      <c r="D13" s="66" t="s">
        <v>64</v>
      </c>
      <c r="E13" s="67">
        <v>1000</v>
      </c>
      <c r="F13" s="69"/>
      <c r="G13" s="102" t="s">
        <v>776</v>
      </c>
      <c r="H13" s="66"/>
      <c r="I13" s="70" t="s">
        <v>253</v>
      </c>
      <c r="J13" s="71"/>
      <c r="K13" s="71"/>
      <c r="L13" s="70" t="s">
        <v>814</v>
      </c>
      <c r="M13" s="74">
        <v>2666.795065129655</v>
      </c>
      <c r="N13" s="75">
        <v>4496.0615234375</v>
      </c>
      <c r="O13" s="75">
        <v>8413.9609375</v>
      </c>
      <c r="P13" s="76"/>
      <c r="Q13" s="77"/>
      <c r="R13" s="77"/>
      <c r="S13" s="88"/>
      <c r="T13" s="48">
        <v>2</v>
      </c>
      <c r="U13" s="48">
        <v>0</v>
      </c>
      <c r="V13" s="49">
        <v>0</v>
      </c>
      <c r="W13" s="49">
        <v>0.017241</v>
      </c>
      <c r="X13" s="49">
        <v>0.010818</v>
      </c>
      <c r="Y13" s="49">
        <v>0.599363</v>
      </c>
      <c r="Z13" s="49">
        <v>0.5</v>
      </c>
      <c r="AA13" s="49">
        <v>0</v>
      </c>
      <c r="AB13" s="72">
        <v>13</v>
      </c>
      <c r="AC13" s="72"/>
      <c r="AD13" s="73"/>
      <c r="AE13" s="78" t="s">
        <v>677</v>
      </c>
      <c r="AF13" s="78">
        <v>1603</v>
      </c>
      <c r="AG13" s="78">
        <v>33106</v>
      </c>
      <c r="AH13" s="78">
        <v>15195</v>
      </c>
      <c r="AI13" s="78">
        <v>5270</v>
      </c>
      <c r="AJ13" s="78"/>
      <c r="AK13" s="78" t="s">
        <v>699</v>
      </c>
      <c r="AL13" s="78" t="s">
        <v>720</v>
      </c>
      <c r="AM13" s="82" t="s">
        <v>733</v>
      </c>
      <c r="AN13" s="78"/>
      <c r="AO13" s="80">
        <v>40039.48106481481</v>
      </c>
      <c r="AP13" s="82" t="s">
        <v>749</v>
      </c>
      <c r="AQ13" s="78" t="b">
        <v>0</v>
      </c>
      <c r="AR13" s="78" t="b">
        <v>0</v>
      </c>
      <c r="AS13" s="78" t="b">
        <v>1</v>
      </c>
      <c r="AT13" s="78"/>
      <c r="AU13" s="78">
        <v>310</v>
      </c>
      <c r="AV13" s="82" t="s">
        <v>761</v>
      </c>
      <c r="AW13" s="78" t="b">
        <v>1</v>
      </c>
      <c r="AX13" s="78" t="s">
        <v>780</v>
      </c>
      <c r="AY13" s="82" t="s">
        <v>791</v>
      </c>
      <c r="AZ13" s="78" t="s">
        <v>65</v>
      </c>
      <c r="BA13" s="78" t="str">
        <f>REPLACE(INDEX(GroupVertices[Group],MATCH(Vertices[[#This Row],[Vertex]],GroupVertices[Vertex],0)),1,1,"")</f>
        <v>3</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37.9" customHeight="1">
      <c r="A14" s="65" t="s">
        <v>254</v>
      </c>
      <c r="C14" s="66"/>
      <c r="D14" s="66" t="s">
        <v>64</v>
      </c>
      <c r="E14" s="67">
        <v>950.0729327170005</v>
      </c>
      <c r="F14" s="69"/>
      <c r="G14" s="102" t="s">
        <v>777</v>
      </c>
      <c r="H14" s="66"/>
      <c r="I14" s="70" t="s">
        <v>254</v>
      </c>
      <c r="J14" s="71"/>
      <c r="K14" s="71"/>
      <c r="L14" s="70" t="s">
        <v>815</v>
      </c>
      <c r="M14" s="74">
        <v>2507.9700894978932</v>
      </c>
      <c r="N14" s="75">
        <v>5504.8349609375</v>
      </c>
      <c r="O14" s="75">
        <v>1541.0826416015625</v>
      </c>
      <c r="P14" s="76"/>
      <c r="Q14" s="77"/>
      <c r="R14" s="77"/>
      <c r="S14" s="88"/>
      <c r="T14" s="48">
        <v>2</v>
      </c>
      <c r="U14" s="48">
        <v>0</v>
      </c>
      <c r="V14" s="49">
        <v>0</v>
      </c>
      <c r="W14" s="49">
        <v>0.017241</v>
      </c>
      <c r="X14" s="49">
        <v>0.010818</v>
      </c>
      <c r="Y14" s="49">
        <v>0.599363</v>
      </c>
      <c r="Z14" s="49">
        <v>0.5</v>
      </c>
      <c r="AA14" s="49">
        <v>0</v>
      </c>
      <c r="AB14" s="72">
        <v>14</v>
      </c>
      <c r="AC14" s="72"/>
      <c r="AD14" s="73"/>
      <c r="AE14" s="78" t="s">
        <v>678</v>
      </c>
      <c r="AF14" s="78">
        <v>4938</v>
      </c>
      <c r="AG14" s="78">
        <v>31134</v>
      </c>
      <c r="AH14" s="78">
        <v>34965</v>
      </c>
      <c r="AI14" s="78">
        <v>39625</v>
      </c>
      <c r="AJ14" s="78"/>
      <c r="AK14" s="78" t="s">
        <v>700</v>
      </c>
      <c r="AL14" s="78" t="s">
        <v>721</v>
      </c>
      <c r="AM14" s="82" t="s">
        <v>734</v>
      </c>
      <c r="AN14" s="78"/>
      <c r="AO14" s="80">
        <v>39926.76597222222</v>
      </c>
      <c r="AP14" s="82" t="s">
        <v>750</v>
      </c>
      <c r="AQ14" s="78" t="b">
        <v>0</v>
      </c>
      <c r="AR14" s="78" t="b">
        <v>0</v>
      </c>
      <c r="AS14" s="78" t="b">
        <v>1</v>
      </c>
      <c r="AT14" s="78"/>
      <c r="AU14" s="78">
        <v>333</v>
      </c>
      <c r="AV14" s="82" t="s">
        <v>763</v>
      </c>
      <c r="AW14" s="78" t="b">
        <v>1</v>
      </c>
      <c r="AX14" s="78" t="s">
        <v>780</v>
      </c>
      <c r="AY14" s="82" t="s">
        <v>792</v>
      </c>
      <c r="AZ14" s="78" t="s">
        <v>65</v>
      </c>
      <c r="BA14" s="78" t="str">
        <f>REPLACE(INDEX(GroupVertices[Group],MATCH(Vertices[[#This Row],[Vertex]],GroupVertices[Vertex],0)),1,1,"")</f>
        <v>3</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37.9" customHeight="1">
      <c r="A15" s="65" t="s">
        <v>239</v>
      </c>
      <c r="C15" s="66"/>
      <c r="D15" s="66" t="s">
        <v>64</v>
      </c>
      <c r="E15" s="67">
        <v>239.87812320613915</v>
      </c>
      <c r="F15" s="69"/>
      <c r="G15" s="102" t="s">
        <v>372</v>
      </c>
      <c r="H15" s="66"/>
      <c r="I15" s="70" t="s">
        <v>239</v>
      </c>
      <c r="J15" s="71"/>
      <c r="K15" s="71"/>
      <c r="L15" s="70" t="s">
        <v>816</v>
      </c>
      <c r="M15" s="74">
        <v>248.74118917002988</v>
      </c>
      <c r="N15" s="75">
        <v>1404.1409912109375</v>
      </c>
      <c r="O15" s="75">
        <v>2950.070556640625</v>
      </c>
      <c r="P15" s="76"/>
      <c r="Q15" s="77"/>
      <c r="R15" s="77"/>
      <c r="S15" s="88"/>
      <c r="T15" s="48">
        <v>0</v>
      </c>
      <c r="U15" s="48">
        <v>2</v>
      </c>
      <c r="V15" s="49">
        <v>42</v>
      </c>
      <c r="W15" s="49">
        <v>0.020833</v>
      </c>
      <c r="X15" s="49">
        <v>0.02046</v>
      </c>
      <c r="Y15" s="49">
        <v>0.762703</v>
      </c>
      <c r="Z15" s="49">
        <v>0</v>
      </c>
      <c r="AA15" s="49">
        <v>0</v>
      </c>
      <c r="AB15" s="72">
        <v>15</v>
      </c>
      <c r="AC15" s="72"/>
      <c r="AD15" s="73"/>
      <c r="AE15" s="78" t="s">
        <v>679</v>
      </c>
      <c r="AF15" s="78">
        <v>2355</v>
      </c>
      <c r="AG15" s="78">
        <v>3083</v>
      </c>
      <c r="AH15" s="78">
        <v>5838</v>
      </c>
      <c r="AI15" s="78">
        <v>4163</v>
      </c>
      <c r="AJ15" s="78"/>
      <c r="AK15" s="78" t="s">
        <v>701</v>
      </c>
      <c r="AL15" s="78" t="s">
        <v>679</v>
      </c>
      <c r="AM15" s="82" t="s">
        <v>735</v>
      </c>
      <c r="AN15" s="78"/>
      <c r="AO15" s="80">
        <v>40228.18766203704</v>
      </c>
      <c r="AP15" s="82" t="s">
        <v>751</v>
      </c>
      <c r="AQ15" s="78" t="b">
        <v>0</v>
      </c>
      <c r="AR15" s="78" t="b">
        <v>0</v>
      </c>
      <c r="AS15" s="78" t="b">
        <v>1</v>
      </c>
      <c r="AT15" s="78"/>
      <c r="AU15" s="78">
        <v>59</v>
      </c>
      <c r="AV15" s="82" t="s">
        <v>765</v>
      </c>
      <c r="AW15" s="78" t="b">
        <v>0</v>
      </c>
      <c r="AX15" s="78" t="s">
        <v>780</v>
      </c>
      <c r="AY15" s="82" t="s">
        <v>793</v>
      </c>
      <c r="AZ15" s="78" t="s">
        <v>66</v>
      </c>
      <c r="BA15" s="78" t="str">
        <f>REPLACE(INDEX(GroupVertices[Group],MATCH(Vertices[[#This Row],[Vertex]],GroupVertices[Vertex],0)),1,1,"")</f>
        <v>1</v>
      </c>
      <c r="BB15" s="48"/>
      <c r="BC15" s="48"/>
      <c r="BD15" s="48"/>
      <c r="BE15" s="48"/>
      <c r="BF15" s="48" t="s">
        <v>335</v>
      </c>
      <c r="BG15" s="48" t="s">
        <v>335</v>
      </c>
      <c r="BH15" s="115" t="s">
        <v>977</v>
      </c>
      <c r="BI15" s="115" t="s">
        <v>977</v>
      </c>
      <c r="BJ15" s="115" t="s">
        <v>993</v>
      </c>
      <c r="BK15" s="115" t="s">
        <v>993</v>
      </c>
      <c r="BL15" s="115">
        <v>1</v>
      </c>
      <c r="BM15" s="118">
        <v>2.9411764705882355</v>
      </c>
      <c r="BN15" s="115">
        <v>1</v>
      </c>
      <c r="BO15" s="118">
        <v>2.9411764705882355</v>
      </c>
      <c r="BP15" s="115">
        <v>0</v>
      </c>
      <c r="BQ15" s="118">
        <v>0</v>
      </c>
      <c r="BR15" s="115">
        <v>32</v>
      </c>
      <c r="BS15" s="118">
        <v>94.11764705882354</v>
      </c>
      <c r="BT15" s="115">
        <v>34</v>
      </c>
      <c r="BU15" s="2"/>
      <c r="BV15" s="3"/>
      <c r="BW15" s="3"/>
      <c r="BX15" s="3"/>
      <c r="BY15" s="3"/>
    </row>
    <row r="16" spans="1:77" ht="37.9" customHeight="1">
      <c r="A16" s="65" t="s">
        <v>255</v>
      </c>
      <c r="C16" s="66"/>
      <c r="D16" s="66" t="s">
        <v>64</v>
      </c>
      <c r="E16" s="67">
        <v>189.2168343454485</v>
      </c>
      <c r="F16" s="69"/>
      <c r="G16" s="102" t="s">
        <v>778</v>
      </c>
      <c r="H16" s="66"/>
      <c r="I16" s="70" t="s">
        <v>255</v>
      </c>
      <c r="J16" s="71"/>
      <c r="K16" s="71"/>
      <c r="L16" s="70" t="s">
        <v>817</v>
      </c>
      <c r="M16" s="74">
        <v>87.58055213191876</v>
      </c>
      <c r="N16" s="75">
        <v>491.04620361328125</v>
      </c>
      <c r="O16" s="75">
        <v>888.7457885742188</v>
      </c>
      <c r="P16" s="76"/>
      <c r="Q16" s="77"/>
      <c r="R16" s="77"/>
      <c r="S16" s="88"/>
      <c r="T16" s="48">
        <v>1</v>
      </c>
      <c r="U16" s="48">
        <v>0</v>
      </c>
      <c r="V16" s="49">
        <v>0</v>
      </c>
      <c r="W16" s="49">
        <v>0.014493</v>
      </c>
      <c r="X16" s="49">
        <v>0.003111</v>
      </c>
      <c r="Y16" s="49">
        <v>0.474148</v>
      </c>
      <c r="Z16" s="49">
        <v>0</v>
      </c>
      <c r="AA16" s="49">
        <v>0</v>
      </c>
      <c r="AB16" s="72">
        <v>16</v>
      </c>
      <c r="AC16" s="72"/>
      <c r="AD16" s="73"/>
      <c r="AE16" s="78" t="s">
        <v>680</v>
      </c>
      <c r="AF16" s="78">
        <v>497</v>
      </c>
      <c r="AG16" s="78">
        <v>1082</v>
      </c>
      <c r="AH16" s="78">
        <v>3893</v>
      </c>
      <c r="AI16" s="78">
        <v>205</v>
      </c>
      <c r="AJ16" s="78"/>
      <c r="AK16" s="78" t="s">
        <v>702</v>
      </c>
      <c r="AL16" s="78" t="s">
        <v>722</v>
      </c>
      <c r="AM16" s="82" t="s">
        <v>736</v>
      </c>
      <c r="AN16" s="78"/>
      <c r="AO16" s="80">
        <v>40672.015393518515</v>
      </c>
      <c r="AP16" s="82" t="s">
        <v>752</v>
      </c>
      <c r="AQ16" s="78" t="b">
        <v>0</v>
      </c>
      <c r="AR16" s="78" t="b">
        <v>0</v>
      </c>
      <c r="AS16" s="78" t="b">
        <v>1</v>
      </c>
      <c r="AT16" s="78"/>
      <c r="AU16" s="78">
        <v>33</v>
      </c>
      <c r="AV16" s="82" t="s">
        <v>766</v>
      </c>
      <c r="AW16" s="78" t="b">
        <v>0</v>
      </c>
      <c r="AX16" s="78" t="s">
        <v>780</v>
      </c>
      <c r="AY16" s="82" t="s">
        <v>794</v>
      </c>
      <c r="AZ16" s="78" t="s">
        <v>65</v>
      </c>
      <c r="BA16" s="78" t="str">
        <f>REPLACE(INDEX(GroupVertices[Group],MATCH(Vertices[[#This Row],[Vertex]],GroupVertices[Vertex],0)),1,1,"")</f>
        <v>1</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37.9" customHeight="1">
      <c r="A17" s="65" t="s">
        <v>241</v>
      </c>
      <c r="C17" s="66"/>
      <c r="D17" s="66" t="s">
        <v>64</v>
      </c>
      <c r="E17" s="67">
        <v>164.5824345146379</v>
      </c>
      <c r="F17" s="69"/>
      <c r="G17" s="102" t="s">
        <v>374</v>
      </c>
      <c r="H17" s="66"/>
      <c r="I17" s="70" t="s">
        <v>241</v>
      </c>
      <c r="J17" s="71"/>
      <c r="K17" s="71"/>
      <c r="L17" s="70" t="s">
        <v>818</v>
      </c>
      <c r="M17" s="74">
        <v>9.215084946470432</v>
      </c>
      <c r="N17" s="75">
        <v>2699.4130859375</v>
      </c>
      <c r="O17" s="75">
        <v>1480.1527099609375</v>
      </c>
      <c r="P17" s="76"/>
      <c r="Q17" s="77"/>
      <c r="R17" s="77"/>
      <c r="S17" s="88"/>
      <c r="T17" s="48">
        <v>0</v>
      </c>
      <c r="U17" s="48">
        <v>2</v>
      </c>
      <c r="V17" s="49">
        <v>0</v>
      </c>
      <c r="W17" s="49">
        <v>0.022727</v>
      </c>
      <c r="X17" s="49">
        <v>0.025654</v>
      </c>
      <c r="Y17" s="49">
        <v>0.583528</v>
      </c>
      <c r="Z17" s="49">
        <v>0.5</v>
      </c>
      <c r="AA17" s="49">
        <v>0</v>
      </c>
      <c r="AB17" s="72">
        <v>17</v>
      </c>
      <c r="AC17" s="72"/>
      <c r="AD17" s="73"/>
      <c r="AE17" s="78" t="s">
        <v>681</v>
      </c>
      <c r="AF17" s="78">
        <v>175</v>
      </c>
      <c r="AG17" s="78">
        <v>109</v>
      </c>
      <c r="AH17" s="78">
        <v>4995</v>
      </c>
      <c r="AI17" s="78">
        <v>9097</v>
      </c>
      <c r="AJ17" s="78"/>
      <c r="AK17" s="78" t="s">
        <v>703</v>
      </c>
      <c r="AL17" s="78"/>
      <c r="AM17" s="78"/>
      <c r="AN17" s="78"/>
      <c r="AO17" s="80">
        <v>42194.67076388889</v>
      </c>
      <c r="AP17" s="82" t="s">
        <v>753</v>
      </c>
      <c r="AQ17" s="78" t="b">
        <v>0</v>
      </c>
      <c r="AR17" s="78" t="b">
        <v>0</v>
      </c>
      <c r="AS17" s="78" t="b">
        <v>0</v>
      </c>
      <c r="AT17" s="78"/>
      <c r="AU17" s="78">
        <v>56</v>
      </c>
      <c r="AV17" s="82" t="s">
        <v>761</v>
      </c>
      <c r="AW17" s="78" t="b">
        <v>0</v>
      </c>
      <c r="AX17" s="78" t="s">
        <v>780</v>
      </c>
      <c r="AY17" s="82" t="s">
        <v>795</v>
      </c>
      <c r="AZ17" s="78" t="s">
        <v>66</v>
      </c>
      <c r="BA17" s="78" t="str">
        <f>REPLACE(INDEX(GroupVertices[Group],MATCH(Vertices[[#This Row],[Vertex]],GroupVertices[Vertex],0)),1,1,"")</f>
        <v>1</v>
      </c>
      <c r="BB17" s="48"/>
      <c r="BC17" s="48"/>
      <c r="BD17" s="48"/>
      <c r="BE17" s="48"/>
      <c r="BF17" s="48"/>
      <c r="BG17" s="48"/>
      <c r="BH17" s="115" t="s">
        <v>978</v>
      </c>
      <c r="BI17" s="115" t="s">
        <v>978</v>
      </c>
      <c r="BJ17" s="115" t="s">
        <v>994</v>
      </c>
      <c r="BK17" s="115" t="s">
        <v>994</v>
      </c>
      <c r="BL17" s="115">
        <v>1</v>
      </c>
      <c r="BM17" s="118">
        <v>9.090909090909092</v>
      </c>
      <c r="BN17" s="115">
        <v>0</v>
      </c>
      <c r="BO17" s="118">
        <v>0</v>
      </c>
      <c r="BP17" s="115">
        <v>0</v>
      </c>
      <c r="BQ17" s="118">
        <v>0</v>
      </c>
      <c r="BR17" s="115">
        <v>10</v>
      </c>
      <c r="BS17" s="118">
        <v>90.9090909090909</v>
      </c>
      <c r="BT17" s="115">
        <v>11</v>
      </c>
      <c r="BU17" s="2"/>
      <c r="BV17" s="3"/>
      <c r="BW17" s="3"/>
      <c r="BX17" s="3"/>
      <c r="BY17" s="3"/>
    </row>
    <row r="18" spans="1:77" ht="37.9" customHeight="1">
      <c r="A18" s="65" t="s">
        <v>242</v>
      </c>
      <c r="C18" s="66"/>
      <c r="D18" s="66" t="s">
        <v>64</v>
      </c>
      <c r="E18" s="67">
        <v>162.45572373787726</v>
      </c>
      <c r="F18" s="69"/>
      <c r="G18" s="102" t="s">
        <v>375</v>
      </c>
      <c r="H18" s="66"/>
      <c r="I18" s="70" t="s">
        <v>242</v>
      </c>
      <c r="J18" s="71"/>
      <c r="K18" s="71"/>
      <c r="L18" s="70" t="s">
        <v>819</v>
      </c>
      <c r="M18" s="74">
        <v>2.4497208729065467</v>
      </c>
      <c r="N18" s="75">
        <v>7082.04052734375</v>
      </c>
      <c r="O18" s="75">
        <v>9134.5654296875</v>
      </c>
      <c r="P18" s="76"/>
      <c r="Q18" s="77"/>
      <c r="R18" s="77"/>
      <c r="S18" s="88"/>
      <c r="T18" s="48">
        <v>0</v>
      </c>
      <c r="U18" s="48">
        <v>4</v>
      </c>
      <c r="V18" s="49">
        <v>5.333333</v>
      </c>
      <c r="W18" s="49">
        <v>0.021739</v>
      </c>
      <c r="X18" s="49">
        <v>0.06104</v>
      </c>
      <c r="Y18" s="49">
        <v>0.866748</v>
      </c>
      <c r="Z18" s="49">
        <v>0.5</v>
      </c>
      <c r="AA18" s="49">
        <v>0</v>
      </c>
      <c r="AB18" s="72">
        <v>18</v>
      </c>
      <c r="AC18" s="72"/>
      <c r="AD18" s="73"/>
      <c r="AE18" s="78" t="s">
        <v>682</v>
      </c>
      <c r="AF18" s="78">
        <v>15</v>
      </c>
      <c r="AG18" s="78">
        <v>25</v>
      </c>
      <c r="AH18" s="78">
        <v>69</v>
      </c>
      <c r="AI18" s="78">
        <v>1101</v>
      </c>
      <c r="AJ18" s="78"/>
      <c r="AK18" s="78" t="s">
        <v>704</v>
      </c>
      <c r="AL18" s="78"/>
      <c r="AM18" s="78"/>
      <c r="AN18" s="78"/>
      <c r="AO18" s="80">
        <v>41791.88471064815</v>
      </c>
      <c r="AP18" s="78"/>
      <c r="AQ18" s="78" t="b">
        <v>1</v>
      </c>
      <c r="AR18" s="78" t="b">
        <v>0</v>
      </c>
      <c r="AS18" s="78" t="b">
        <v>0</v>
      </c>
      <c r="AT18" s="78"/>
      <c r="AU18" s="78">
        <v>0</v>
      </c>
      <c r="AV18" s="82" t="s">
        <v>761</v>
      </c>
      <c r="AW18" s="78" t="b">
        <v>0</v>
      </c>
      <c r="AX18" s="78" t="s">
        <v>780</v>
      </c>
      <c r="AY18" s="82" t="s">
        <v>796</v>
      </c>
      <c r="AZ18" s="78" t="s">
        <v>66</v>
      </c>
      <c r="BA18" s="78" t="str">
        <f>REPLACE(INDEX(GroupVertices[Group],MATCH(Vertices[[#This Row],[Vertex]],GroupVertices[Vertex],0)),1,1,"")</f>
        <v>2</v>
      </c>
      <c r="BB18" s="48"/>
      <c r="BC18" s="48"/>
      <c r="BD18" s="48"/>
      <c r="BE18" s="48"/>
      <c r="BF18" s="48" t="s">
        <v>338</v>
      </c>
      <c r="BG18" s="48" t="s">
        <v>338</v>
      </c>
      <c r="BH18" s="115" t="s">
        <v>979</v>
      </c>
      <c r="BI18" s="115" t="s">
        <v>979</v>
      </c>
      <c r="BJ18" s="115" t="s">
        <v>995</v>
      </c>
      <c r="BK18" s="115" t="s">
        <v>995</v>
      </c>
      <c r="BL18" s="115">
        <v>1</v>
      </c>
      <c r="BM18" s="118">
        <v>6.25</v>
      </c>
      <c r="BN18" s="115">
        <v>0</v>
      </c>
      <c r="BO18" s="118">
        <v>0</v>
      </c>
      <c r="BP18" s="115">
        <v>0</v>
      </c>
      <c r="BQ18" s="118">
        <v>0</v>
      </c>
      <c r="BR18" s="115">
        <v>15</v>
      </c>
      <c r="BS18" s="118">
        <v>93.75</v>
      </c>
      <c r="BT18" s="115">
        <v>16</v>
      </c>
      <c r="BU18" s="2"/>
      <c r="BV18" s="3"/>
      <c r="BW18" s="3"/>
      <c r="BX18" s="3"/>
      <c r="BY18" s="3"/>
    </row>
    <row r="19" spans="1:77" ht="37.9" customHeight="1">
      <c r="A19" s="65" t="s">
        <v>246</v>
      </c>
      <c r="C19" s="66"/>
      <c r="D19" s="66" t="s">
        <v>64</v>
      </c>
      <c r="E19" s="67">
        <v>216.07921689477024</v>
      </c>
      <c r="F19" s="69"/>
      <c r="G19" s="102" t="s">
        <v>379</v>
      </c>
      <c r="H19" s="66"/>
      <c r="I19" s="70" t="s">
        <v>246</v>
      </c>
      <c r="J19" s="71"/>
      <c r="K19" s="71"/>
      <c r="L19" s="70" t="s">
        <v>820</v>
      </c>
      <c r="M19" s="74">
        <v>173.03354358491023</v>
      </c>
      <c r="N19" s="75">
        <v>8789.830078125</v>
      </c>
      <c r="O19" s="75">
        <v>6838.96826171875</v>
      </c>
      <c r="P19" s="76"/>
      <c r="Q19" s="77"/>
      <c r="R19" s="77"/>
      <c r="S19" s="88"/>
      <c r="T19" s="48">
        <v>5</v>
      </c>
      <c r="U19" s="48">
        <v>3</v>
      </c>
      <c r="V19" s="49">
        <v>6.833333</v>
      </c>
      <c r="W19" s="49">
        <v>0.023256</v>
      </c>
      <c r="X19" s="49">
        <v>0.095774</v>
      </c>
      <c r="Y19" s="49">
        <v>1.395479</v>
      </c>
      <c r="Z19" s="49">
        <v>0.40476190476190477</v>
      </c>
      <c r="AA19" s="49">
        <v>0.14285714285714285</v>
      </c>
      <c r="AB19" s="72">
        <v>19</v>
      </c>
      <c r="AC19" s="72"/>
      <c r="AD19" s="73"/>
      <c r="AE19" s="78" t="s">
        <v>683</v>
      </c>
      <c r="AF19" s="78">
        <v>2392</v>
      </c>
      <c r="AG19" s="78">
        <v>2143</v>
      </c>
      <c r="AH19" s="78">
        <v>2375</v>
      </c>
      <c r="AI19" s="78">
        <v>5943</v>
      </c>
      <c r="AJ19" s="78"/>
      <c r="AK19" s="78" t="s">
        <v>705</v>
      </c>
      <c r="AL19" s="78" t="s">
        <v>718</v>
      </c>
      <c r="AM19" s="82" t="s">
        <v>737</v>
      </c>
      <c r="AN19" s="78"/>
      <c r="AO19" s="80">
        <v>41221.64775462963</v>
      </c>
      <c r="AP19" s="82" t="s">
        <v>754</v>
      </c>
      <c r="AQ19" s="78" t="b">
        <v>1</v>
      </c>
      <c r="AR19" s="78" t="b">
        <v>0</v>
      </c>
      <c r="AS19" s="78" t="b">
        <v>1</v>
      </c>
      <c r="AT19" s="78"/>
      <c r="AU19" s="78">
        <v>8</v>
      </c>
      <c r="AV19" s="82" t="s">
        <v>761</v>
      </c>
      <c r="AW19" s="78" t="b">
        <v>0</v>
      </c>
      <c r="AX19" s="78" t="s">
        <v>780</v>
      </c>
      <c r="AY19" s="82" t="s">
        <v>797</v>
      </c>
      <c r="AZ19" s="78" t="s">
        <v>66</v>
      </c>
      <c r="BA19" s="78" t="str">
        <f>REPLACE(INDEX(GroupVertices[Group],MATCH(Vertices[[#This Row],[Vertex]],GroupVertices[Vertex],0)),1,1,"")</f>
        <v>2</v>
      </c>
      <c r="BB19" s="48" t="s">
        <v>849</v>
      </c>
      <c r="BC19" s="48" t="s">
        <v>849</v>
      </c>
      <c r="BD19" s="48" t="s">
        <v>856</v>
      </c>
      <c r="BE19" s="48" t="s">
        <v>856</v>
      </c>
      <c r="BF19" s="48" t="s">
        <v>338</v>
      </c>
      <c r="BG19" s="48" t="s">
        <v>338</v>
      </c>
      <c r="BH19" s="115" t="s">
        <v>980</v>
      </c>
      <c r="BI19" s="115" t="s">
        <v>986</v>
      </c>
      <c r="BJ19" s="115" t="s">
        <v>996</v>
      </c>
      <c r="BK19" s="115" t="s">
        <v>996</v>
      </c>
      <c r="BL19" s="115">
        <v>1</v>
      </c>
      <c r="BM19" s="118">
        <v>3.8461538461538463</v>
      </c>
      <c r="BN19" s="115">
        <v>0</v>
      </c>
      <c r="BO19" s="118">
        <v>0</v>
      </c>
      <c r="BP19" s="115">
        <v>0</v>
      </c>
      <c r="BQ19" s="118">
        <v>0</v>
      </c>
      <c r="BR19" s="115">
        <v>25</v>
      </c>
      <c r="BS19" s="118">
        <v>96.15384615384616</v>
      </c>
      <c r="BT19" s="115">
        <v>26</v>
      </c>
      <c r="BU19" s="2"/>
      <c r="BV19" s="3"/>
      <c r="BW19" s="3"/>
      <c r="BX19" s="3"/>
      <c r="BY19" s="3"/>
    </row>
    <row r="20" spans="1:77" ht="37.9" customHeight="1">
      <c r="A20" s="65" t="s">
        <v>256</v>
      </c>
      <c r="C20" s="66"/>
      <c r="D20" s="66" t="s">
        <v>64</v>
      </c>
      <c r="E20" s="67">
        <v>221.42131182210943</v>
      </c>
      <c r="F20" s="69"/>
      <c r="G20" s="102" t="s">
        <v>779</v>
      </c>
      <c r="H20" s="66"/>
      <c r="I20" s="70" t="s">
        <v>256</v>
      </c>
      <c r="J20" s="71"/>
      <c r="K20" s="71"/>
      <c r="L20" s="70" t="s">
        <v>821</v>
      </c>
      <c r="M20" s="74">
        <v>190.02749381731473</v>
      </c>
      <c r="N20" s="75">
        <v>8015.0869140625</v>
      </c>
      <c r="O20" s="75">
        <v>5519.9638671875</v>
      </c>
      <c r="P20" s="76"/>
      <c r="Q20" s="77"/>
      <c r="R20" s="77"/>
      <c r="S20" s="88"/>
      <c r="T20" s="48">
        <v>6</v>
      </c>
      <c r="U20" s="48">
        <v>0</v>
      </c>
      <c r="V20" s="49">
        <v>1.5</v>
      </c>
      <c r="W20" s="49">
        <v>0.016949</v>
      </c>
      <c r="X20" s="49">
        <v>0.078425</v>
      </c>
      <c r="Y20" s="49">
        <v>1.187082</v>
      </c>
      <c r="Z20" s="49">
        <v>0.43333333333333335</v>
      </c>
      <c r="AA20" s="49">
        <v>0</v>
      </c>
      <c r="AB20" s="72">
        <v>20</v>
      </c>
      <c r="AC20" s="72"/>
      <c r="AD20" s="73"/>
      <c r="AE20" s="78" t="s">
        <v>684</v>
      </c>
      <c r="AF20" s="78">
        <v>112</v>
      </c>
      <c r="AG20" s="78">
        <v>2354</v>
      </c>
      <c r="AH20" s="78">
        <v>3632</v>
      </c>
      <c r="AI20" s="78">
        <v>292</v>
      </c>
      <c r="AJ20" s="78"/>
      <c r="AK20" s="78" t="s">
        <v>706</v>
      </c>
      <c r="AL20" s="78" t="s">
        <v>718</v>
      </c>
      <c r="AM20" s="78"/>
      <c r="AN20" s="78"/>
      <c r="AO20" s="80">
        <v>40792.78228009259</v>
      </c>
      <c r="AP20" s="82" t="s">
        <v>755</v>
      </c>
      <c r="AQ20" s="78" t="b">
        <v>0</v>
      </c>
      <c r="AR20" s="78" t="b">
        <v>0</v>
      </c>
      <c r="AS20" s="78" t="b">
        <v>1</v>
      </c>
      <c r="AT20" s="78"/>
      <c r="AU20" s="78">
        <v>16</v>
      </c>
      <c r="AV20" s="82" t="s">
        <v>761</v>
      </c>
      <c r="AW20" s="78" t="b">
        <v>0</v>
      </c>
      <c r="AX20" s="78" t="s">
        <v>780</v>
      </c>
      <c r="AY20" s="82" t="s">
        <v>798</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37.9" customHeight="1">
      <c r="A21" s="65" t="s">
        <v>247</v>
      </c>
      <c r="C21" s="66"/>
      <c r="D21" s="66" t="s">
        <v>64</v>
      </c>
      <c r="E21" s="67">
        <v>182.50756820447748</v>
      </c>
      <c r="F21" s="69"/>
      <c r="G21" s="102" t="s">
        <v>380</v>
      </c>
      <c r="H21" s="66"/>
      <c r="I21" s="70" t="s">
        <v>247</v>
      </c>
      <c r="J21" s="71"/>
      <c r="K21" s="71"/>
      <c r="L21" s="70" t="s">
        <v>822</v>
      </c>
      <c r="M21" s="74">
        <v>66.2374392807946</v>
      </c>
      <c r="N21" s="75">
        <v>7335.6298828125</v>
      </c>
      <c r="O21" s="75">
        <v>3822.47412109375</v>
      </c>
      <c r="P21" s="76"/>
      <c r="Q21" s="77"/>
      <c r="R21" s="77"/>
      <c r="S21" s="88"/>
      <c r="T21" s="48">
        <v>5</v>
      </c>
      <c r="U21" s="48">
        <v>3</v>
      </c>
      <c r="V21" s="49">
        <v>6.833333</v>
      </c>
      <c r="W21" s="49">
        <v>0.023256</v>
      </c>
      <c r="X21" s="49">
        <v>0.095774</v>
      </c>
      <c r="Y21" s="49">
        <v>1.395479</v>
      </c>
      <c r="Z21" s="49">
        <v>0.40476190476190477</v>
      </c>
      <c r="AA21" s="49">
        <v>0.14285714285714285</v>
      </c>
      <c r="AB21" s="72">
        <v>21</v>
      </c>
      <c r="AC21" s="72"/>
      <c r="AD21" s="73"/>
      <c r="AE21" s="78" t="s">
        <v>685</v>
      </c>
      <c r="AF21" s="78">
        <v>500</v>
      </c>
      <c r="AG21" s="78">
        <v>817</v>
      </c>
      <c r="AH21" s="78">
        <v>955</v>
      </c>
      <c r="AI21" s="78">
        <v>196</v>
      </c>
      <c r="AJ21" s="78"/>
      <c r="AK21" s="78" t="s">
        <v>707</v>
      </c>
      <c r="AL21" s="78" t="s">
        <v>718</v>
      </c>
      <c r="AM21" s="82" t="s">
        <v>738</v>
      </c>
      <c r="AN21" s="78"/>
      <c r="AO21" s="80">
        <v>42398.89747685185</v>
      </c>
      <c r="AP21" s="82" t="s">
        <v>756</v>
      </c>
      <c r="AQ21" s="78" t="b">
        <v>1</v>
      </c>
      <c r="AR21" s="78" t="b">
        <v>0</v>
      </c>
      <c r="AS21" s="78" t="b">
        <v>0</v>
      </c>
      <c r="AT21" s="78"/>
      <c r="AU21" s="78">
        <v>0</v>
      </c>
      <c r="AV21" s="78"/>
      <c r="AW21" s="78" t="b">
        <v>0</v>
      </c>
      <c r="AX21" s="78" t="s">
        <v>780</v>
      </c>
      <c r="AY21" s="82" t="s">
        <v>799</v>
      </c>
      <c r="AZ21" s="78" t="s">
        <v>66</v>
      </c>
      <c r="BA21" s="78" t="str">
        <f>REPLACE(INDEX(GroupVertices[Group],MATCH(Vertices[[#This Row],[Vertex]],GroupVertices[Vertex],0)),1,1,"")</f>
        <v>2</v>
      </c>
      <c r="BB21" s="48"/>
      <c r="BC21" s="48"/>
      <c r="BD21" s="48"/>
      <c r="BE21" s="48"/>
      <c r="BF21" s="48" t="s">
        <v>338</v>
      </c>
      <c r="BG21" s="48" t="s">
        <v>338</v>
      </c>
      <c r="BH21" s="115" t="s">
        <v>979</v>
      </c>
      <c r="BI21" s="115" t="s">
        <v>979</v>
      </c>
      <c r="BJ21" s="115" t="s">
        <v>995</v>
      </c>
      <c r="BK21" s="115" t="s">
        <v>995</v>
      </c>
      <c r="BL21" s="115">
        <v>1</v>
      </c>
      <c r="BM21" s="118">
        <v>6.25</v>
      </c>
      <c r="BN21" s="115">
        <v>0</v>
      </c>
      <c r="BO21" s="118">
        <v>0</v>
      </c>
      <c r="BP21" s="115">
        <v>0</v>
      </c>
      <c r="BQ21" s="118">
        <v>0</v>
      </c>
      <c r="BR21" s="115">
        <v>15</v>
      </c>
      <c r="BS21" s="118">
        <v>93.75</v>
      </c>
      <c r="BT21" s="115">
        <v>16</v>
      </c>
      <c r="BU21" s="2"/>
      <c r="BV21" s="3"/>
      <c r="BW21" s="3"/>
      <c r="BX21" s="3"/>
      <c r="BY21" s="3"/>
    </row>
    <row r="22" spans="1:77" ht="37.9" customHeight="1">
      <c r="A22" s="65" t="s">
        <v>243</v>
      </c>
      <c r="C22" s="66"/>
      <c r="D22" s="66" t="s">
        <v>64</v>
      </c>
      <c r="E22" s="67">
        <v>176.6084775975105</v>
      </c>
      <c r="F22" s="69"/>
      <c r="G22" s="102" t="s">
        <v>376</v>
      </c>
      <c r="H22" s="66"/>
      <c r="I22" s="70" t="s">
        <v>243</v>
      </c>
      <c r="J22" s="71"/>
      <c r="K22" s="71"/>
      <c r="L22" s="70" t="s">
        <v>823</v>
      </c>
      <c r="M22" s="74">
        <v>47.471607981504306</v>
      </c>
      <c r="N22" s="75">
        <v>8037.23291015625</v>
      </c>
      <c r="O22" s="75">
        <v>873.5750732421875</v>
      </c>
      <c r="P22" s="76"/>
      <c r="Q22" s="77"/>
      <c r="R22" s="77"/>
      <c r="S22" s="88"/>
      <c r="T22" s="48">
        <v>1</v>
      </c>
      <c r="U22" s="48">
        <v>5</v>
      </c>
      <c r="V22" s="49">
        <v>5.333333</v>
      </c>
      <c r="W22" s="49">
        <v>0.022727</v>
      </c>
      <c r="X22" s="49">
        <v>0.087717</v>
      </c>
      <c r="Y22" s="49">
        <v>1.209414</v>
      </c>
      <c r="Z22" s="49">
        <v>0.5</v>
      </c>
      <c r="AA22" s="49">
        <v>0</v>
      </c>
      <c r="AB22" s="72">
        <v>22</v>
      </c>
      <c r="AC22" s="72"/>
      <c r="AD22" s="73"/>
      <c r="AE22" s="78" t="s">
        <v>686</v>
      </c>
      <c r="AF22" s="78">
        <v>1060</v>
      </c>
      <c r="AG22" s="78">
        <v>584</v>
      </c>
      <c r="AH22" s="78">
        <v>63530</v>
      </c>
      <c r="AI22" s="78">
        <v>45454</v>
      </c>
      <c r="AJ22" s="78"/>
      <c r="AK22" s="78" t="s">
        <v>708</v>
      </c>
      <c r="AL22" s="78" t="s">
        <v>723</v>
      </c>
      <c r="AM22" s="78"/>
      <c r="AN22" s="78"/>
      <c r="AO22" s="80">
        <v>40368.066041666665</v>
      </c>
      <c r="AP22" s="82" t="s">
        <v>757</v>
      </c>
      <c r="AQ22" s="78" t="b">
        <v>1</v>
      </c>
      <c r="AR22" s="78" t="b">
        <v>0</v>
      </c>
      <c r="AS22" s="78" t="b">
        <v>1</v>
      </c>
      <c r="AT22" s="78"/>
      <c r="AU22" s="78">
        <v>14</v>
      </c>
      <c r="AV22" s="82" t="s">
        <v>761</v>
      </c>
      <c r="AW22" s="78" t="b">
        <v>0</v>
      </c>
      <c r="AX22" s="78" t="s">
        <v>780</v>
      </c>
      <c r="AY22" s="82" t="s">
        <v>800</v>
      </c>
      <c r="AZ22" s="78" t="s">
        <v>66</v>
      </c>
      <c r="BA22" s="78" t="str">
        <f>REPLACE(INDEX(GroupVertices[Group],MATCH(Vertices[[#This Row],[Vertex]],GroupVertices[Vertex],0)),1,1,"")</f>
        <v>2</v>
      </c>
      <c r="BB22" s="48"/>
      <c r="BC22" s="48"/>
      <c r="BD22" s="48"/>
      <c r="BE22" s="48"/>
      <c r="BF22" s="48" t="s">
        <v>338</v>
      </c>
      <c r="BG22" s="48" t="s">
        <v>338</v>
      </c>
      <c r="BH22" s="115" t="s">
        <v>981</v>
      </c>
      <c r="BI22" s="115" t="s">
        <v>987</v>
      </c>
      <c r="BJ22" s="115" t="s">
        <v>997</v>
      </c>
      <c r="BK22" s="115" t="s">
        <v>1002</v>
      </c>
      <c r="BL22" s="115">
        <v>4</v>
      </c>
      <c r="BM22" s="118">
        <v>11.11111111111111</v>
      </c>
      <c r="BN22" s="115">
        <v>0</v>
      </c>
      <c r="BO22" s="118">
        <v>0</v>
      </c>
      <c r="BP22" s="115">
        <v>0</v>
      </c>
      <c r="BQ22" s="118">
        <v>0</v>
      </c>
      <c r="BR22" s="115">
        <v>32</v>
      </c>
      <c r="BS22" s="118">
        <v>88.88888888888889</v>
      </c>
      <c r="BT22" s="115">
        <v>36</v>
      </c>
      <c r="BU22" s="2"/>
      <c r="BV22" s="3"/>
      <c r="BW22" s="3"/>
      <c r="BX22" s="3"/>
      <c r="BY22" s="3"/>
    </row>
    <row r="23" spans="1:77" ht="37.9" customHeight="1">
      <c r="A23" s="65" t="s">
        <v>245</v>
      </c>
      <c r="C23" s="66"/>
      <c r="D23" s="66" t="s">
        <v>64</v>
      </c>
      <c r="E23" s="67">
        <v>177.4692891023898</v>
      </c>
      <c r="F23" s="69"/>
      <c r="G23" s="102" t="s">
        <v>378</v>
      </c>
      <c r="H23" s="66"/>
      <c r="I23" s="70" t="s">
        <v>245</v>
      </c>
      <c r="J23" s="71"/>
      <c r="K23" s="71"/>
      <c r="L23" s="70" t="s">
        <v>824</v>
      </c>
      <c r="M23" s="74">
        <v>50.209969630327784</v>
      </c>
      <c r="N23" s="75">
        <v>9067.4609375</v>
      </c>
      <c r="O23" s="75">
        <v>1339.9793701171875</v>
      </c>
      <c r="P23" s="76"/>
      <c r="Q23" s="77"/>
      <c r="R23" s="77"/>
      <c r="S23" s="88"/>
      <c r="T23" s="48">
        <v>2</v>
      </c>
      <c r="U23" s="48">
        <v>4</v>
      </c>
      <c r="V23" s="49">
        <v>5.333333</v>
      </c>
      <c r="W23" s="49">
        <v>0.022727</v>
      </c>
      <c r="X23" s="49">
        <v>0.087717</v>
      </c>
      <c r="Y23" s="49">
        <v>1.209414</v>
      </c>
      <c r="Z23" s="49">
        <v>0.5</v>
      </c>
      <c r="AA23" s="49">
        <v>0</v>
      </c>
      <c r="AB23" s="72">
        <v>23</v>
      </c>
      <c r="AC23" s="72"/>
      <c r="AD23" s="73"/>
      <c r="AE23" s="78" t="s">
        <v>687</v>
      </c>
      <c r="AF23" s="78">
        <v>4527</v>
      </c>
      <c r="AG23" s="78">
        <v>618</v>
      </c>
      <c r="AH23" s="78">
        <v>2640</v>
      </c>
      <c r="AI23" s="78">
        <v>2989</v>
      </c>
      <c r="AJ23" s="78"/>
      <c r="AK23" s="78" t="s">
        <v>709</v>
      </c>
      <c r="AL23" s="78" t="s">
        <v>718</v>
      </c>
      <c r="AM23" s="82" t="s">
        <v>739</v>
      </c>
      <c r="AN23" s="78"/>
      <c r="AO23" s="80">
        <v>39919.18115740741</v>
      </c>
      <c r="AP23" s="82" t="s">
        <v>758</v>
      </c>
      <c r="AQ23" s="78" t="b">
        <v>0</v>
      </c>
      <c r="AR23" s="78" t="b">
        <v>0</v>
      </c>
      <c r="AS23" s="78" t="b">
        <v>1</v>
      </c>
      <c r="AT23" s="78"/>
      <c r="AU23" s="78">
        <v>8</v>
      </c>
      <c r="AV23" s="82" t="s">
        <v>767</v>
      </c>
      <c r="AW23" s="78" t="b">
        <v>0</v>
      </c>
      <c r="AX23" s="78" t="s">
        <v>780</v>
      </c>
      <c r="AY23" s="82" t="s">
        <v>801</v>
      </c>
      <c r="AZ23" s="78" t="s">
        <v>66</v>
      </c>
      <c r="BA23" s="78" t="str">
        <f>REPLACE(INDEX(GroupVertices[Group],MATCH(Vertices[[#This Row],[Vertex]],GroupVertices[Vertex],0)),1,1,"")</f>
        <v>2</v>
      </c>
      <c r="BB23" s="48"/>
      <c r="BC23" s="48"/>
      <c r="BD23" s="48"/>
      <c r="BE23" s="48"/>
      <c r="BF23" s="48" t="s">
        <v>338</v>
      </c>
      <c r="BG23" s="48" t="s">
        <v>338</v>
      </c>
      <c r="BH23" s="115" t="s">
        <v>979</v>
      </c>
      <c r="BI23" s="115" t="s">
        <v>979</v>
      </c>
      <c r="BJ23" s="115" t="s">
        <v>995</v>
      </c>
      <c r="BK23" s="115" t="s">
        <v>995</v>
      </c>
      <c r="BL23" s="115">
        <v>1</v>
      </c>
      <c r="BM23" s="118">
        <v>6.25</v>
      </c>
      <c r="BN23" s="115">
        <v>0</v>
      </c>
      <c r="BO23" s="118">
        <v>0</v>
      </c>
      <c r="BP23" s="115">
        <v>0</v>
      </c>
      <c r="BQ23" s="118">
        <v>0</v>
      </c>
      <c r="BR23" s="115">
        <v>15</v>
      </c>
      <c r="BS23" s="118">
        <v>93.75</v>
      </c>
      <c r="BT23" s="115">
        <v>16</v>
      </c>
      <c r="BU23" s="2"/>
      <c r="BV23" s="3"/>
      <c r="BW23" s="3"/>
      <c r="BX23" s="3"/>
      <c r="BY23" s="3"/>
    </row>
    <row r="24" spans="1:77" ht="37.9" customHeight="1">
      <c r="A24" s="65" t="s">
        <v>244</v>
      </c>
      <c r="C24" s="66"/>
      <c r="D24" s="66" t="s">
        <v>64</v>
      </c>
      <c r="E24" s="67">
        <v>168.7599021118463</v>
      </c>
      <c r="F24" s="69"/>
      <c r="G24" s="102" t="s">
        <v>377</v>
      </c>
      <c r="H24" s="66"/>
      <c r="I24" s="70" t="s">
        <v>244</v>
      </c>
      <c r="J24" s="71"/>
      <c r="K24" s="71"/>
      <c r="L24" s="70" t="s">
        <v>825</v>
      </c>
      <c r="M24" s="74">
        <v>22.50419294811378</v>
      </c>
      <c r="N24" s="75">
        <v>9533.7255859375</v>
      </c>
      <c r="O24" s="75">
        <v>3969.708740234375</v>
      </c>
      <c r="P24" s="76"/>
      <c r="Q24" s="77"/>
      <c r="R24" s="77"/>
      <c r="S24" s="88"/>
      <c r="T24" s="48">
        <v>0</v>
      </c>
      <c r="U24" s="48">
        <v>6</v>
      </c>
      <c r="V24" s="49">
        <v>5.333333</v>
      </c>
      <c r="W24" s="49">
        <v>0.022727</v>
      </c>
      <c r="X24" s="49">
        <v>0.087717</v>
      </c>
      <c r="Y24" s="49">
        <v>1.209414</v>
      </c>
      <c r="Z24" s="49">
        <v>0.5</v>
      </c>
      <c r="AA24" s="49">
        <v>0</v>
      </c>
      <c r="AB24" s="72">
        <v>24</v>
      </c>
      <c r="AC24" s="72"/>
      <c r="AD24" s="73"/>
      <c r="AE24" s="78" t="s">
        <v>688</v>
      </c>
      <c r="AF24" s="78">
        <v>693</v>
      </c>
      <c r="AG24" s="78">
        <v>274</v>
      </c>
      <c r="AH24" s="78">
        <v>5314</v>
      </c>
      <c r="AI24" s="78">
        <v>38734</v>
      </c>
      <c r="AJ24" s="78"/>
      <c r="AK24" s="78" t="s">
        <v>710</v>
      </c>
      <c r="AL24" s="78" t="s">
        <v>724</v>
      </c>
      <c r="AM24" s="78"/>
      <c r="AN24" s="78"/>
      <c r="AO24" s="80">
        <v>39975.86787037037</v>
      </c>
      <c r="AP24" s="82" t="s">
        <v>759</v>
      </c>
      <c r="AQ24" s="78" t="b">
        <v>0</v>
      </c>
      <c r="AR24" s="78" t="b">
        <v>0</v>
      </c>
      <c r="AS24" s="78" t="b">
        <v>0</v>
      </c>
      <c r="AT24" s="78"/>
      <c r="AU24" s="78">
        <v>3</v>
      </c>
      <c r="AV24" s="82" t="s">
        <v>761</v>
      </c>
      <c r="AW24" s="78" t="b">
        <v>0</v>
      </c>
      <c r="AX24" s="78" t="s">
        <v>780</v>
      </c>
      <c r="AY24" s="82" t="s">
        <v>802</v>
      </c>
      <c r="AZ24" s="78" t="s">
        <v>66</v>
      </c>
      <c r="BA24" s="78" t="str">
        <f>REPLACE(INDEX(GroupVertices[Group],MATCH(Vertices[[#This Row],[Vertex]],GroupVertices[Vertex],0)),1,1,"")</f>
        <v>2</v>
      </c>
      <c r="BB24" s="48"/>
      <c r="BC24" s="48"/>
      <c r="BD24" s="48"/>
      <c r="BE24" s="48"/>
      <c r="BF24" s="48"/>
      <c r="BG24" s="48"/>
      <c r="BH24" s="115" t="s">
        <v>982</v>
      </c>
      <c r="BI24" s="115" t="s">
        <v>982</v>
      </c>
      <c r="BJ24" s="115" t="s">
        <v>998</v>
      </c>
      <c r="BK24" s="115" t="s">
        <v>998</v>
      </c>
      <c r="BL24" s="115">
        <v>3</v>
      </c>
      <c r="BM24" s="118">
        <v>15</v>
      </c>
      <c r="BN24" s="115">
        <v>0</v>
      </c>
      <c r="BO24" s="118">
        <v>0</v>
      </c>
      <c r="BP24" s="115">
        <v>0</v>
      </c>
      <c r="BQ24" s="118">
        <v>0</v>
      </c>
      <c r="BR24" s="115">
        <v>17</v>
      </c>
      <c r="BS24" s="118">
        <v>85</v>
      </c>
      <c r="BT24" s="115">
        <v>20</v>
      </c>
      <c r="BU24" s="2"/>
      <c r="BV24" s="3"/>
      <c r="BW24" s="3"/>
      <c r="BX24" s="3"/>
      <c r="BY24" s="3"/>
    </row>
    <row r="25" spans="1:77" ht="37.9" customHeight="1">
      <c r="A25" s="89" t="s">
        <v>249</v>
      </c>
      <c r="C25" s="90"/>
      <c r="D25" s="90" t="s">
        <v>64</v>
      </c>
      <c r="E25" s="91">
        <v>190.33082570470407</v>
      </c>
      <c r="F25" s="92"/>
      <c r="G25" s="103" t="s">
        <v>381</v>
      </c>
      <c r="H25" s="90"/>
      <c r="I25" s="93" t="s">
        <v>249</v>
      </c>
      <c r="J25" s="94"/>
      <c r="K25" s="94"/>
      <c r="L25" s="93" t="s">
        <v>826</v>
      </c>
      <c r="M25" s="95">
        <v>91.12431426569033</v>
      </c>
      <c r="N25" s="96">
        <v>3571.253173828125</v>
      </c>
      <c r="O25" s="96">
        <v>2978.990966796875</v>
      </c>
      <c r="P25" s="97"/>
      <c r="Q25" s="98"/>
      <c r="R25" s="98"/>
      <c r="S25" s="99"/>
      <c r="T25" s="48">
        <v>0</v>
      </c>
      <c r="U25" s="48">
        <v>1</v>
      </c>
      <c r="V25" s="49">
        <v>0</v>
      </c>
      <c r="W25" s="49">
        <v>0.02</v>
      </c>
      <c r="X25" s="49">
        <v>0.019987</v>
      </c>
      <c r="Y25" s="49">
        <v>0.359678</v>
      </c>
      <c r="Z25" s="49">
        <v>0</v>
      </c>
      <c r="AA25" s="49">
        <v>0</v>
      </c>
      <c r="AB25" s="100">
        <v>25</v>
      </c>
      <c r="AC25" s="100"/>
      <c r="AD25" s="101"/>
      <c r="AE25" s="78" t="s">
        <v>689</v>
      </c>
      <c r="AF25" s="78">
        <v>3018</v>
      </c>
      <c r="AG25" s="78">
        <v>1126</v>
      </c>
      <c r="AH25" s="78">
        <v>1320</v>
      </c>
      <c r="AI25" s="78">
        <v>213</v>
      </c>
      <c r="AJ25" s="78"/>
      <c r="AK25" s="78" t="s">
        <v>711</v>
      </c>
      <c r="AL25" s="78" t="s">
        <v>725</v>
      </c>
      <c r="AM25" s="82" t="s">
        <v>740</v>
      </c>
      <c r="AN25" s="78"/>
      <c r="AO25" s="80">
        <v>39981.329618055555</v>
      </c>
      <c r="AP25" s="82" t="s">
        <v>760</v>
      </c>
      <c r="AQ25" s="78" t="b">
        <v>0</v>
      </c>
      <c r="AR25" s="78" t="b">
        <v>0</v>
      </c>
      <c r="AS25" s="78" t="b">
        <v>0</v>
      </c>
      <c r="AT25" s="78"/>
      <c r="AU25" s="78">
        <v>24</v>
      </c>
      <c r="AV25" s="82" t="s">
        <v>768</v>
      </c>
      <c r="AW25" s="78" t="b">
        <v>0</v>
      </c>
      <c r="AX25" s="78" t="s">
        <v>780</v>
      </c>
      <c r="AY25" s="82" t="s">
        <v>803</v>
      </c>
      <c r="AZ25" s="78" t="s">
        <v>66</v>
      </c>
      <c r="BA25" s="78" t="str">
        <f>REPLACE(INDEX(GroupVertices[Group],MATCH(Vertices[[#This Row],[Vertex]],GroupVertices[Vertex],0)),1,1,"")</f>
        <v>1</v>
      </c>
      <c r="BB25" s="48" t="s">
        <v>963</v>
      </c>
      <c r="BC25" s="48" t="s">
        <v>963</v>
      </c>
      <c r="BD25" s="48" t="s">
        <v>330</v>
      </c>
      <c r="BE25" s="48" t="s">
        <v>330</v>
      </c>
      <c r="BF25" s="48"/>
      <c r="BG25" s="48"/>
      <c r="BH25" s="115" t="s">
        <v>973</v>
      </c>
      <c r="BI25" s="115" t="s">
        <v>984</v>
      </c>
      <c r="BJ25" s="115" t="s">
        <v>990</v>
      </c>
      <c r="BK25" s="115" t="s">
        <v>1000</v>
      </c>
      <c r="BL25" s="115">
        <v>0</v>
      </c>
      <c r="BM25" s="118">
        <v>0</v>
      </c>
      <c r="BN25" s="115">
        <v>7</v>
      </c>
      <c r="BO25" s="118">
        <v>2.364864864864865</v>
      </c>
      <c r="BP25" s="115">
        <v>0</v>
      </c>
      <c r="BQ25" s="118">
        <v>0</v>
      </c>
      <c r="BR25" s="115">
        <v>289</v>
      </c>
      <c r="BS25" s="118">
        <v>97.63513513513513</v>
      </c>
      <c r="BT25" s="115">
        <v>296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hyperlinks>
    <hyperlink ref="AM4" r:id="rId1" display="http://t.co/SV7z49JVNA"/>
    <hyperlink ref="AM5" r:id="rId2" display="https://t.co/1lUTh8fhKI"/>
    <hyperlink ref="AM8" r:id="rId3" display="https://t.co/XOWBP2UhaJ"/>
    <hyperlink ref="AM9" r:id="rId4" display="https://t.co/VamYFlHLb5"/>
    <hyperlink ref="AM10" r:id="rId5" display="https://t.co/dUxt76aE0Y"/>
    <hyperlink ref="AM11" r:id="rId6" display="http://t.co/jNrglzRTZE"/>
    <hyperlink ref="AM12" r:id="rId7" display="https://t.co/PRca6yUx87"/>
    <hyperlink ref="AM13" r:id="rId8" display="https://t.co/Y5LL5tPhHi"/>
    <hyperlink ref="AM14" r:id="rId9" display="https://t.co/gQ0QsyWQiv"/>
    <hyperlink ref="AM15" r:id="rId10" display="http://t.co/aZ5henHjhU"/>
    <hyperlink ref="AM16" r:id="rId11" display="https://t.co/d7qnx0qHNi"/>
    <hyperlink ref="AM19" r:id="rId12" display="https://t.co/117zL2iSg3"/>
    <hyperlink ref="AM21" r:id="rId13" display="https://t.co/bds9s2MZ9b"/>
    <hyperlink ref="AM23" r:id="rId14" display="https://t.co/eV4FWlipI7"/>
    <hyperlink ref="AM25" r:id="rId15" display="https://t.co/Guf3bpXFrd"/>
    <hyperlink ref="AP3" r:id="rId16" display="https://pbs.twimg.com/profile_banners/795014952117473280/1568144021"/>
    <hyperlink ref="AP4" r:id="rId17" display="https://pbs.twimg.com/profile_banners/23539320/1555436758"/>
    <hyperlink ref="AP5" r:id="rId18" display="https://pbs.twimg.com/profile_banners/987759248/1414721310"/>
    <hyperlink ref="AP7" r:id="rId19" display="https://pbs.twimg.com/profile_banners/440338533/1559521706"/>
    <hyperlink ref="AP8" r:id="rId20" display="https://pbs.twimg.com/profile_banners/554036831/1428505849"/>
    <hyperlink ref="AP9" r:id="rId21" display="https://pbs.twimg.com/profile_banners/1218934100/1555350327"/>
    <hyperlink ref="AP10" r:id="rId22" display="https://pbs.twimg.com/profile_banners/20683724/1564668491"/>
    <hyperlink ref="AP12" r:id="rId23" display="https://pbs.twimg.com/profile_banners/29996748/1482512672"/>
    <hyperlink ref="AP13" r:id="rId24" display="https://pbs.twimg.com/profile_banners/65615119/1571081066"/>
    <hyperlink ref="AP14" r:id="rId25" display="https://pbs.twimg.com/profile_banners/34685994/1555523104"/>
    <hyperlink ref="AP15" r:id="rId26" display="https://pbs.twimg.com/profile_banners/115578122/1552939167"/>
    <hyperlink ref="AP16" r:id="rId27" display="https://pbs.twimg.com/profile_banners/295418253/1565370936"/>
    <hyperlink ref="AP17" r:id="rId28" display="https://pbs.twimg.com/profile_banners/3273220081/1534004160"/>
    <hyperlink ref="AP19" r:id="rId29" display="https://pbs.twimg.com/profile_banners/934755636/1557430458"/>
    <hyperlink ref="AP20" r:id="rId30" display="https://pbs.twimg.com/profile_banners/369080183/1555605506"/>
    <hyperlink ref="AP21" r:id="rId31" display="https://pbs.twimg.com/profile_banners/4861587423/1567111177"/>
    <hyperlink ref="AP22" r:id="rId32" display="https://pbs.twimg.com/profile_banners/164504461/1558920126"/>
    <hyperlink ref="AP23" r:id="rId33" display="https://pbs.twimg.com/profile_banners/31641177/1550329346"/>
    <hyperlink ref="AP24" r:id="rId34" display="https://pbs.twimg.com/profile_banners/46487308/1521561273"/>
    <hyperlink ref="AP25" r:id="rId35" display="https://pbs.twimg.com/profile_banners/47893228/1536497307"/>
    <hyperlink ref="AV4" r:id="rId36" display="http://abs.twimg.com/images/themes/theme1/bg.png"/>
    <hyperlink ref="AV5" r:id="rId37" display="http://abs.twimg.com/images/themes/theme1/bg.png"/>
    <hyperlink ref="AV7" r:id="rId38" display="http://abs.twimg.com/images/themes/theme5/bg.gif"/>
    <hyperlink ref="AV8" r:id="rId39" display="http://abs.twimg.com/images/themes/theme1/bg.png"/>
    <hyperlink ref="AV9" r:id="rId40" display="http://abs.twimg.com/images/themes/theme14/bg.gif"/>
    <hyperlink ref="AV10" r:id="rId41" display="http://abs.twimg.com/images/themes/theme1/bg.png"/>
    <hyperlink ref="AV11" r:id="rId42" display="http://abs.twimg.com/images/themes/theme3/bg.gif"/>
    <hyperlink ref="AV12" r:id="rId43" display="http://abs.twimg.com/images/themes/theme15/bg.png"/>
    <hyperlink ref="AV13" r:id="rId44" display="http://abs.twimg.com/images/themes/theme1/bg.png"/>
    <hyperlink ref="AV14" r:id="rId45" display="http://abs.twimg.com/images/themes/theme14/bg.gif"/>
    <hyperlink ref="AV15" r:id="rId46" display="http://abs.twimg.com/images/themes/theme15/bg.png"/>
    <hyperlink ref="AV16" r:id="rId47" display="http://abs.twimg.com/images/themes/theme10/bg.gif"/>
    <hyperlink ref="AV17" r:id="rId48" display="http://abs.twimg.com/images/themes/theme1/bg.png"/>
    <hyperlink ref="AV18" r:id="rId49" display="http://abs.twimg.com/images/themes/theme1/bg.png"/>
    <hyperlink ref="AV19" r:id="rId50" display="http://abs.twimg.com/images/themes/theme1/bg.png"/>
    <hyperlink ref="AV20" r:id="rId51" display="http://abs.twimg.com/images/themes/theme1/bg.png"/>
    <hyperlink ref="AV22" r:id="rId52" display="http://abs.twimg.com/images/themes/theme1/bg.png"/>
    <hyperlink ref="AV23" r:id="rId53" display="http://abs.twimg.com/images/themes/theme2/bg.gif"/>
    <hyperlink ref="AV24" r:id="rId54" display="http://abs.twimg.com/images/themes/theme1/bg.png"/>
    <hyperlink ref="AV25" r:id="rId55" display="http://abs.twimg.com/images/themes/theme4/bg.gif"/>
    <hyperlink ref="G3" r:id="rId56" display="http://pbs.twimg.com/profile_images/1165047289532112897/UcNAoJAD_normal.jpg"/>
    <hyperlink ref="G4" r:id="rId57" display="http://pbs.twimg.com/profile_images/1118919354467463168/rh4P4B8T_normal.png"/>
    <hyperlink ref="G5" r:id="rId58" display="http://pbs.twimg.com/profile_images/965640917284728832/OeS-1utt_normal.jpg"/>
    <hyperlink ref="G6" r:id="rId59" display="http://pbs.twimg.com/profile_images/1134892592481603586/IGC64IVk_normal.jpg"/>
    <hyperlink ref="G7" r:id="rId60" display="http://pbs.twimg.com/profile_images/726116339312680960/M-DpREh2_normal.jpg"/>
    <hyperlink ref="G8" r:id="rId61" display="http://pbs.twimg.com/profile_images/858272506096037888/03Ng4CE-_normal.jpg"/>
    <hyperlink ref="G9" r:id="rId62" display="http://pbs.twimg.com/profile_images/580363431171088384/U7NjssjL_normal.jpg"/>
    <hyperlink ref="G10" r:id="rId63" display="http://pbs.twimg.com/profile_images/1156929619842543616/2aBuxDM5_normal.jpg"/>
    <hyperlink ref="G11" r:id="rId64" display="http://pbs.twimg.com/profile_images/972972399/BryanLogo_normal.jpg"/>
    <hyperlink ref="G12" r:id="rId65" display="http://pbs.twimg.com/profile_images/551031313000452097/m9DuyWKk_normal.jpeg"/>
    <hyperlink ref="G13" r:id="rId66" display="http://pbs.twimg.com/profile_images/1009427115345838085/LJemmMOk_normal.jpg"/>
    <hyperlink ref="G14" r:id="rId67" display="http://pbs.twimg.com/profile_images/1060206386959790080/EQrqEl5i_normal.jpg"/>
    <hyperlink ref="G15" r:id="rId68" display="http://pbs.twimg.com/profile_images/930484988730052608/6chrg5yA_normal.jpg"/>
    <hyperlink ref="G16" r:id="rId69" display="http://pbs.twimg.com/profile_images/692800669821095938/XsP8H9Qe_normal.jpg"/>
    <hyperlink ref="G17" r:id="rId70" display="http://pbs.twimg.com/profile_images/771511799229317120/yaz5_yBB_normal.jpg"/>
    <hyperlink ref="G18" r:id="rId71" display="http://pbs.twimg.com/profile_images/528555105273253888/6z1x9Nr2_normal.jpeg"/>
    <hyperlink ref="G19" r:id="rId72" display="http://pbs.twimg.com/profile_images/1002016732633059328/LlbyndD0_normal.jpg"/>
    <hyperlink ref="G20" r:id="rId73" display="http://pbs.twimg.com/profile_images/1118916632628404231/ql-xLK9X_normal.png"/>
    <hyperlink ref="G21" r:id="rId74" display="http://pbs.twimg.com/profile_images/1126570561306595328/mV8q5DI2_normal.jpg"/>
    <hyperlink ref="G22" r:id="rId75" display="http://pbs.twimg.com/profile_images/1132819224026595330/hS7riXey_normal.jpg"/>
    <hyperlink ref="G23" r:id="rId76" display="http://pbs.twimg.com/profile_images/1138533426703818752/BaYTr3NU_normal.jpg"/>
    <hyperlink ref="G24" r:id="rId77" display="http://pbs.twimg.com/profile_images/747243008077275137/_-JPDBtp_normal.jpg"/>
    <hyperlink ref="G25" r:id="rId78" display="http://pbs.twimg.com/profile_images/993645134372798469/pAZy1Q6j_normal.jpg"/>
    <hyperlink ref="AY3" r:id="rId79" display="https://twitter.com/thriveuprva"/>
    <hyperlink ref="AY4" r:id="rId80" display="https://twitter.com/gcpride"/>
    <hyperlink ref="AY5" r:id="rId81" display="https://twitter.com/jrlewisauthor"/>
    <hyperlink ref="AY6" r:id="rId82" display="https://twitter.com/antoine31161905"/>
    <hyperlink ref="AY7" r:id="rId83" display="https://twitter.com/leafy_green7"/>
    <hyperlink ref="AY8" r:id="rId84" display="https://twitter.com/thaddomina"/>
    <hyperlink ref="AY9" r:id="rId85" display="https://twitter.com/johnnewsomnr"/>
    <hyperlink ref="AY10" r:id="rId86" display="https://twitter.com/unc"/>
    <hyperlink ref="AY11" r:id="rId87" display="https://twitter.com/bryanseries"/>
    <hyperlink ref="AY12" r:id="rId88" display="https://twitter.com/highpointu"/>
    <hyperlink ref="AY13" r:id="rId89" display="https://twitter.com/uncg"/>
    <hyperlink ref="AY14" r:id="rId90" display="https://twitter.com/wakeforest"/>
    <hyperlink ref="AY15" r:id="rId91" display="https://twitter.com/setctweet"/>
    <hyperlink ref="AY16" r:id="rId92" display="https://twitter.com/nctctweet"/>
    <hyperlink ref="AY17" r:id="rId93" display="https://twitter.com/craigcaskie"/>
    <hyperlink ref="AY18" r:id="rId94" display="https://twitter.com/swd85unc"/>
    <hyperlink ref="AY19" r:id="rId95" display="https://twitter.com/frankmaldonad30"/>
    <hyperlink ref="AY20" r:id="rId96" display="https://twitter.com/gc_pride"/>
    <hyperlink ref="AY21" r:id="rId97" display="https://twitter.com/gcpridebaseball"/>
    <hyperlink ref="AY22" r:id="rId98" display="https://twitter.com/cheers464646"/>
    <hyperlink ref="AY23" r:id="rId99" display="https://twitter.com/enad_haddad"/>
    <hyperlink ref="AY24" r:id="rId100" display="https://twitter.com/jeniferkari"/>
    <hyperlink ref="AY25" r:id="rId101" display="https://twitter.com/docassar"/>
  </hyperlinks>
  <printOptions/>
  <pageMargins left="0.7" right="0.7" top="0.75" bottom="0.75" header="0.3" footer="0.3"/>
  <pageSetup horizontalDpi="600" verticalDpi="600" orientation="portrait" r:id="rId106"/>
  <drawing r:id="rId105"/>
  <legacyDrawing r:id="rId103"/>
  <tableParts>
    <tablePart r:id="rId1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7109375" style="0" bestFit="1" customWidth="1"/>
    <col min="28" max="28" width="12.421875" style="0" bestFit="1" customWidth="1"/>
    <col min="29" max="29" width="14.57421875" style="0" bestFit="1" customWidth="1"/>
    <col min="30" max="30" width="13.421875" style="0" bestFit="1" customWidth="1"/>
    <col min="31" max="31" width="16.00390625" style="0" bestFit="1" customWidth="1"/>
    <col min="32" max="32" width="10.57421875" style="0" bestFit="1" customWidth="1"/>
    <col min="33" max="33" width="19.8515625" style="0" bestFit="1" customWidth="1"/>
    <col min="34" max="34" width="25.421875" style="0" bestFit="1" customWidth="1"/>
    <col min="35" max="35" width="20.7109375" style="0" bestFit="1" customWidth="1"/>
    <col min="36" max="36" width="26.28125" style="0" bestFit="1" customWidth="1"/>
    <col min="37" max="37" width="24.7109375" style="0" bestFit="1" customWidth="1"/>
    <col min="38" max="38" width="30.28125" style="0" bestFit="1" customWidth="1"/>
    <col min="39" max="39" width="17.00390625" style="0" bestFit="1" customWidth="1"/>
    <col min="40" max="40" width="20.421875" style="0" bestFit="1" customWidth="1"/>
    <col min="41" max="41" width="15.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847</v>
      </c>
      <c r="Z2" s="13" t="s">
        <v>855</v>
      </c>
      <c r="AA2" s="13" t="s">
        <v>864</v>
      </c>
      <c r="AB2" s="13" t="s">
        <v>895</v>
      </c>
      <c r="AC2" s="13" t="s">
        <v>933</v>
      </c>
      <c r="AD2" s="13" t="s">
        <v>945</v>
      </c>
      <c r="AE2" s="13" t="s">
        <v>948</v>
      </c>
      <c r="AF2" s="13" t="s">
        <v>956</v>
      </c>
      <c r="AG2" s="52" t="s">
        <v>1151</v>
      </c>
      <c r="AH2" s="52" t="s">
        <v>1152</v>
      </c>
      <c r="AI2" s="52" t="s">
        <v>1153</v>
      </c>
      <c r="AJ2" s="52" t="s">
        <v>1154</v>
      </c>
      <c r="AK2" s="52" t="s">
        <v>1155</v>
      </c>
      <c r="AL2" s="52" t="s">
        <v>1156</v>
      </c>
      <c r="AM2" s="52" t="s">
        <v>1157</v>
      </c>
      <c r="AN2" s="52" t="s">
        <v>1158</v>
      </c>
      <c r="AO2" s="52" t="s">
        <v>1161</v>
      </c>
    </row>
    <row r="3" spans="1:41" ht="15">
      <c r="A3" s="89" t="s">
        <v>830</v>
      </c>
      <c r="B3" s="66" t="s">
        <v>833</v>
      </c>
      <c r="C3" s="66" t="s">
        <v>56</v>
      </c>
      <c r="D3" s="104"/>
      <c r="E3" s="104"/>
      <c r="F3" s="105" t="s">
        <v>1240</v>
      </c>
      <c r="G3" s="106"/>
      <c r="H3" s="106"/>
      <c r="I3" s="107">
        <v>3</v>
      </c>
      <c r="J3" s="108"/>
      <c r="K3" s="48">
        <v>9</v>
      </c>
      <c r="L3" s="48">
        <v>7</v>
      </c>
      <c r="M3" s="48">
        <v>59</v>
      </c>
      <c r="N3" s="48">
        <v>66</v>
      </c>
      <c r="O3" s="48">
        <v>30</v>
      </c>
      <c r="P3" s="49">
        <v>0</v>
      </c>
      <c r="Q3" s="49">
        <v>0</v>
      </c>
      <c r="R3" s="48">
        <v>1</v>
      </c>
      <c r="S3" s="48">
        <v>0</v>
      </c>
      <c r="T3" s="48">
        <v>9</v>
      </c>
      <c r="U3" s="48">
        <v>66</v>
      </c>
      <c r="V3" s="48">
        <v>3</v>
      </c>
      <c r="W3" s="49">
        <v>1.728395</v>
      </c>
      <c r="X3" s="49">
        <v>0.1111111111111111</v>
      </c>
      <c r="Y3" s="78" t="s">
        <v>848</v>
      </c>
      <c r="Z3" s="78" t="s">
        <v>330</v>
      </c>
      <c r="AA3" s="78" t="s">
        <v>335</v>
      </c>
      <c r="AB3" s="86" t="s">
        <v>896</v>
      </c>
      <c r="AC3" s="86" t="s">
        <v>934</v>
      </c>
      <c r="AD3" s="86" t="s">
        <v>946</v>
      </c>
      <c r="AE3" s="86" t="s">
        <v>949</v>
      </c>
      <c r="AF3" s="86" t="s">
        <v>957</v>
      </c>
      <c r="AG3" s="115">
        <v>2</v>
      </c>
      <c r="AH3" s="118">
        <v>0.29411764705882354</v>
      </c>
      <c r="AI3" s="115">
        <v>15</v>
      </c>
      <c r="AJ3" s="118">
        <v>2.2058823529411766</v>
      </c>
      <c r="AK3" s="115">
        <v>0</v>
      </c>
      <c r="AL3" s="118">
        <v>0</v>
      </c>
      <c r="AM3" s="115">
        <v>663</v>
      </c>
      <c r="AN3" s="118">
        <v>97.5</v>
      </c>
      <c r="AO3" s="115">
        <v>680</v>
      </c>
    </row>
    <row r="4" spans="1:41" ht="15">
      <c r="A4" s="127" t="s">
        <v>831</v>
      </c>
      <c r="B4" s="66" t="s">
        <v>834</v>
      </c>
      <c r="C4" s="66" t="s">
        <v>56</v>
      </c>
      <c r="D4" s="109"/>
      <c r="E4" s="109"/>
      <c r="F4" s="110" t="s">
        <v>1241</v>
      </c>
      <c r="G4" s="111"/>
      <c r="H4" s="111"/>
      <c r="I4" s="112">
        <v>4</v>
      </c>
      <c r="J4" s="112"/>
      <c r="K4" s="48">
        <v>7</v>
      </c>
      <c r="L4" s="48">
        <v>16</v>
      </c>
      <c r="M4" s="48">
        <v>6</v>
      </c>
      <c r="N4" s="48">
        <v>22</v>
      </c>
      <c r="O4" s="48">
        <v>0</v>
      </c>
      <c r="P4" s="49">
        <v>0.05555555555555555</v>
      </c>
      <c r="Q4" s="49">
        <v>0.10526315789473684</v>
      </c>
      <c r="R4" s="48">
        <v>1</v>
      </c>
      <c r="S4" s="48">
        <v>0</v>
      </c>
      <c r="T4" s="48">
        <v>7</v>
      </c>
      <c r="U4" s="48">
        <v>22</v>
      </c>
      <c r="V4" s="48">
        <v>2</v>
      </c>
      <c r="W4" s="49">
        <v>0.979592</v>
      </c>
      <c r="X4" s="49">
        <v>0.4523809523809524</v>
      </c>
      <c r="Y4" s="78" t="s">
        <v>849</v>
      </c>
      <c r="Z4" s="78" t="s">
        <v>856</v>
      </c>
      <c r="AA4" s="78" t="s">
        <v>338</v>
      </c>
      <c r="AB4" s="86" t="s">
        <v>897</v>
      </c>
      <c r="AC4" s="86" t="s">
        <v>935</v>
      </c>
      <c r="AD4" s="78" t="s">
        <v>246</v>
      </c>
      <c r="AE4" s="78" t="s">
        <v>950</v>
      </c>
      <c r="AF4" s="78" t="s">
        <v>958</v>
      </c>
      <c r="AG4" s="48">
        <v>11</v>
      </c>
      <c r="AH4" s="49">
        <v>8.461538461538462</v>
      </c>
      <c r="AI4" s="48">
        <v>0</v>
      </c>
      <c r="AJ4" s="49">
        <v>0</v>
      </c>
      <c r="AK4" s="48">
        <v>0</v>
      </c>
      <c r="AL4" s="49">
        <v>0</v>
      </c>
      <c r="AM4" s="48">
        <v>119</v>
      </c>
      <c r="AN4" s="49">
        <v>91.53846153846153</v>
      </c>
      <c r="AO4" s="48">
        <v>130</v>
      </c>
    </row>
    <row r="5" spans="1:41" ht="15">
      <c r="A5" s="127" t="s">
        <v>832</v>
      </c>
      <c r="B5" s="66" t="s">
        <v>835</v>
      </c>
      <c r="C5" s="66" t="s">
        <v>56</v>
      </c>
      <c r="D5" s="109"/>
      <c r="E5" s="109"/>
      <c r="F5" s="110" t="s">
        <v>1242</v>
      </c>
      <c r="G5" s="111"/>
      <c r="H5" s="111"/>
      <c r="I5" s="112">
        <v>5</v>
      </c>
      <c r="J5" s="112"/>
      <c r="K5" s="48">
        <v>7</v>
      </c>
      <c r="L5" s="48">
        <v>6</v>
      </c>
      <c r="M5" s="48">
        <v>17</v>
      </c>
      <c r="N5" s="48">
        <v>23</v>
      </c>
      <c r="O5" s="48">
        <v>0</v>
      </c>
      <c r="P5" s="49">
        <v>0</v>
      </c>
      <c r="Q5" s="49">
        <v>0</v>
      </c>
      <c r="R5" s="48">
        <v>1</v>
      </c>
      <c r="S5" s="48">
        <v>0</v>
      </c>
      <c r="T5" s="48">
        <v>7</v>
      </c>
      <c r="U5" s="48">
        <v>23</v>
      </c>
      <c r="V5" s="48">
        <v>2</v>
      </c>
      <c r="W5" s="49">
        <v>1.265306</v>
      </c>
      <c r="X5" s="49">
        <v>0.2619047619047619</v>
      </c>
      <c r="Y5" s="78" t="s">
        <v>850</v>
      </c>
      <c r="Z5" s="78" t="s">
        <v>857</v>
      </c>
      <c r="AA5" s="78" t="s">
        <v>865</v>
      </c>
      <c r="AB5" s="86" t="s">
        <v>898</v>
      </c>
      <c r="AC5" s="86" t="s">
        <v>936</v>
      </c>
      <c r="AD5" s="78" t="s">
        <v>947</v>
      </c>
      <c r="AE5" s="78" t="s">
        <v>951</v>
      </c>
      <c r="AF5" s="78" t="s">
        <v>959</v>
      </c>
      <c r="AG5" s="48">
        <v>2</v>
      </c>
      <c r="AH5" s="49">
        <v>0.9852216748768473</v>
      </c>
      <c r="AI5" s="48">
        <v>6</v>
      </c>
      <c r="AJ5" s="49">
        <v>2.955665024630542</v>
      </c>
      <c r="AK5" s="48">
        <v>0</v>
      </c>
      <c r="AL5" s="49">
        <v>0</v>
      </c>
      <c r="AM5" s="48">
        <v>195</v>
      </c>
      <c r="AN5" s="49">
        <v>96.05911330049261</v>
      </c>
      <c r="AO5" s="48">
        <v>203</v>
      </c>
    </row>
    <row r="10" ht="14.3"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78" t="s">
        <v>830</v>
      </c>
      <c r="B2" s="86" t="s">
        <v>249</v>
      </c>
      <c r="C2" s="78">
        <f>VLOOKUP(GroupVertices[[#This Row],[Vertex]],Vertices[],MATCH("ID",Vertices[[#Headers],[Vertex]:[Vertex Content Word Count]],0),FALSE)</f>
        <v>25</v>
      </c>
    </row>
    <row r="3" spans="1:3" ht="15">
      <c r="A3" s="78" t="s">
        <v>830</v>
      </c>
      <c r="B3" s="86" t="s">
        <v>248</v>
      </c>
      <c r="C3" s="78">
        <f>VLOOKUP(GroupVertices[[#This Row],[Vertex]],Vertices[],MATCH("ID",Vertices[[#Headers],[Vertex]:[Vertex Content Word Count]],0),FALSE)</f>
        <v>4</v>
      </c>
    </row>
    <row r="4" spans="1:3" ht="15">
      <c r="A4" s="78" t="s">
        <v>830</v>
      </c>
      <c r="B4" s="86" t="s">
        <v>241</v>
      </c>
      <c r="C4" s="78">
        <f>VLOOKUP(GroupVertices[[#This Row],[Vertex]],Vertices[],MATCH("ID",Vertices[[#Headers],[Vertex]:[Vertex Content Word Count]],0),FALSE)</f>
        <v>17</v>
      </c>
    </row>
    <row r="5" spans="1:3" ht="15">
      <c r="A5" s="78" t="s">
        <v>830</v>
      </c>
      <c r="B5" s="86" t="s">
        <v>239</v>
      </c>
      <c r="C5" s="78">
        <f>VLOOKUP(GroupVertices[[#This Row],[Vertex]],Vertices[],MATCH("ID",Vertices[[#Headers],[Vertex]:[Vertex Content Word Count]],0),FALSE)</f>
        <v>15</v>
      </c>
    </row>
    <row r="6" spans="1:3" ht="15">
      <c r="A6" s="78" t="s">
        <v>830</v>
      </c>
      <c r="B6" s="86" t="s">
        <v>255</v>
      </c>
      <c r="C6" s="78">
        <f>VLOOKUP(GroupVertices[[#This Row],[Vertex]],Vertices[],MATCH("ID",Vertices[[#Headers],[Vertex]:[Vertex Content Word Count]],0),FALSE)</f>
        <v>16</v>
      </c>
    </row>
    <row r="7" spans="1:3" ht="15">
      <c r="A7" s="78" t="s">
        <v>830</v>
      </c>
      <c r="B7" s="86" t="s">
        <v>237</v>
      </c>
      <c r="C7" s="78">
        <f>VLOOKUP(GroupVertices[[#This Row],[Vertex]],Vertices[],MATCH("ID",Vertices[[#Headers],[Vertex]:[Vertex Content Word Count]],0),FALSE)</f>
        <v>7</v>
      </c>
    </row>
    <row r="8" spans="1:3" ht="15">
      <c r="A8" s="78" t="s">
        <v>830</v>
      </c>
      <c r="B8" s="86" t="s">
        <v>236</v>
      </c>
      <c r="C8" s="78">
        <f>VLOOKUP(GroupVertices[[#This Row],[Vertex]],Vertices[],MATCH("ID",Vertices[[#Headers],[Vertex]:[Vertex Content Word Count]],0),FALSE)</f>
        <v>6</v>
      </c>
    </row>
    <row r="9" spans="1:3" ht="15">
      <c r="A9" s="78" t="s">
        <v>830</v>
      </c>
      <c r="B9" s="86" t="s">
        <v>235</v>
      </c>
      <c r="C9" s="78">
        <f>VLOOKUP(GroupVertices[[#This Row],[Vertex]],Vertices[],MATCH("ID",Vertices[[#Headers],[Vertex]:[Vertex Content Word Count]],0),FALSE)</f>
        <v>5</v>
      </c>
    </row>
    <row r="10" spans="1:3" ht="15">
      <c r="A10" s="78" t="s">
        <v>830</v>
      </c>
      <c r="B10" s="86" t="s">
        <v>234</v>
      </c>
      <c r="C10" s="78">
        <f>VLOOKUP(GroupVertices[[#This Row],[Vertex]],Vertices[],MATCH("ID",Vertices[[#Headers],[Vertex]:[Vertex Content Word Count]],0),FALSE)</f>
        <v>3</v>
      </c>
    </row>
    <row r="11" spans="1:3" ht="15">
      <c r="A11" s="78" t="s">
        <v>831</v>
      </c>
      <c r="B11" s="86" t="s">
        <v>244</v>
      </c>
      <c r="C11" s="78">
        <f>VLOOKUP(GroupVertices[[#This Row],[Vertex]],Vertices[],MATCH("ID",Vertices[[#Headers],[Vertex]:[Vertex Content Word Count]],0),FALSE)</f>
        <v>24</v>
      </c>
    </row>
    <row r="12" spans="1:3" ht="15">
      <c r="A12" s="78" t="s">
        <v>831</v>
      </c>
      <c r="B12" s="86" t="s">
        <v>246</v>
      </c>
      <c r="C12" s="78">
        <f>VLOOKUP(GroupVertices[[#This Row],[Vertex]],Vertices[],MATCH("ID",Vertices[[#Headers],[Vertex]:[Vertex Content Word Count]],0),FALSE)</f>
        <v>19</v>
      </c>
    </row>
    <row r="13" spans="1:3" ht="15">
      <c r="A13" s="78" t="s">
        <v>831</v>
      </c>
      <c r="B13" s="86" t="s">
        <v>245</v>
      </c>
      <c r="C13" s="78">
        <f>VLOOKUP(GroupVertices[[#This Row],[Vertex]],Vertices[],MATCH("ID",Vertices[[#Headers],[Vertex]:[Vertex Content Word Count]],0),FALSE)</f>
        <v>23</v>
      </c>
    </row>
    <row r="14" spans="1:3" ht="15">
      <c r="A14" s="78" t="s">
        <v>831</v>
      </c>
      <c r="B14" s="86" t="s">
        <v>247</v>
      </c>
      <c r="C14" s="78">
        <f>VLOOKUP(GroupVertices[[#This Row],[Vertex]],Vertices[],MATCH("ID",Vertices[[#Headers],[Vertex]:[Vertex Content Word Count]],0),FALSE)</f>
        <v>21</v>
      </c>
    </row>
    <row r="15" spans="1:3" ht="15">
      <c r="A15" s="78" t="s">
        <v>831</v>
      </c>
      <c r="B15" s="86" t="s">
        <v>256</v>
      </c>
      <c r="C15" s="78">
        <f>VLOOKUP(GroupVertices[[#This Row],[Vertex]],Vertices[],MATCH("ID",Vertices[[#Headers],[Vertex]:[Vertex Content Word Count]],0),FALSE)</f>
        <v>20</v>
      </c>
    </row>
    <row r="16" spans="1:3" ht="15">
      <c r="A16" s="78" t="s">
        <v>831</v>
      </c>
      <c r="B16" s="86" t="s">
        <v>243</v>
      </c>
      <c r="C16" s="78">
        <f>VLOOKUP(GroupVertices[[#This Row],[Vertex]],Vertices[],MATCH("ID",Vertices[[#Headers],[Vertex]:[Vertex Content Word Count]],0),FALSE)</f>
        <v>22</v>
      </c>
    </row>
    <row r="17" spans="1:3" ht="15">
      <c r="A17" s="78" t="s">
        <v>831</v>
      </c>
      <c r="B17" s="86" t="s">
        <v>242</v>
      </c>
      <c r="C17" s="78">
        <f>VLOOKUP(GroupVertices[[#This Row],[Vertex]],Vertices[],MATCH("ID",Vertices[[#Headers],[Vertex]:[Vertex Content Word Count]],0),FALSE)</f>
        <v>18</v>
      </c>
    </row>
    <row r="18" spans="1:3" ht="15">
      <c r="A18" s="78" t="s">
        <v>832</v>
      </c>
      <c r="B18" s="86" t="s">
        <v>240</v>
      </c>
      <c r="C18" s="78">
        <f>VLOOKUP(GroupVertices[[#This Row],[Vertex]],Vertices[],MATCH("ID",Vertices[[#Headers],[Vertex]:[Vertex Content Word Count]],0),FALSE)</f>
        <v>9</v>
      </c>
    </row>
    <row r="19" spans="1:3" ht="15">
      <c r="A19" s="78" t="s">
        <v>832</v>
      </c>
      <c r="B19" s="86" t="s">
        <v>254</v>
      </c>
      <c r="C19" s="78">
        <f>VLOOKUP(GroupVertices[[#This Row],[Vertex]],Vertices[],MATCH("ID",Vertices[[#Headers],[Vertex]:[Vertex Content Word Count]],0),FALSE)</f>
        <v>14</v>
      </c>
    </row>
    <row r="20" spans="1:3" ht="15">
      <c r="A20" s="78" t="s">
        <v>832</v>
      </c>
      <c r="B20" s="86" t="s">
        <v>238</v>
      </c>
      <c r="C20" s="78">
        <f>VLOOKUP(GroupVertices[[#This Row],[Vertex]],Vertices[],MATCH("ID",Vertices[[#Headers],[Vertex]:[Vertex Content Word Count]],0),FALSE)</f>
        <v>8</v>
      </c>
    </row>
    <row r="21" spans="1:3" ht="15">
      <c r="A21" s="78" t="s">
        <v>832</v>
      </c>
      <c r="B21" s="86" t="s">
        <v>253</v>
      </c>
      <c r="C21" s="78">
        <f>VLOOKUP(GroupVertices[[#This Row],[Vertex]],Vertices[],MATCH("ID",Vertices[[#Headers],[Vertex]:[Vertex Content Word Count]],0),FALSE)</f>
        <v>13</v>
      </c>
    </row>
    <row r="22" spans="1:3" ht="15">
      <c r="A22" s="78" t="s">
        <v>832</v>
      </c>
      <c r="B22" s="86" t="s">
        <v>252</v>
      </c>
      <c r="C22" s="78">
        <f>VLOOKUP(GroupVertices[[#This Row],[Vertex]],Vertices[],MATCH("ID",Vertices[[#Headers],[Vertex]:[Vertex Content Word Count]],0),FALSE)</f>
        <v>12</v>
      </c>
    </row>
    <row r="23" spans="1:3" ht="15">
      <c r="A23" s="78" t="s">
        <v>832</v>
      </c>
      <c r="B23" s="86" t="s">
        <v>251</v>
      </c>
      <c r="C23" s="78">
        <f>VLOOKUP(GroupVertices[[#This Row],[Vertex]],Vertices[],MATCH("ID",Vertices[[#Headers],[Vertex]:[Vertex Content Word Count]],0),FALSE)</f>
        <v>11</v>
      </c>
    </row>
    <row r="24" spans="1:3" ht="15">
      <c r="A24" s="78" t="s">
        <v>832</v>
      </c>
      <c r="B24" s="86" t="s">
        <v>250</v>
      </c>
      <c r="C24"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1"/>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1165</v>
      </c>
      <c r="B2" s="34" t="s">
        <v>191</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17</v>
      </c>
      <c r="L2" s="37">
        <f>MIN(Vertices[Closeness Centrality])</f>
        <v>0.014493</v>
      </c>
      <c r="M2" s="38">
        <f>COUNTIF(Vertices[Closeness Centrality],"&gt;= "&amp;L2)-COUNTIF(Vertices[Closeness Centrality],"&gt;="&amp;L3)</f>
        <v>1</v>
      </c>
      <c r="N2" s="37">
        <f>MIN(Vertices[Eigenvector Centrality])</f>
        <v>0.003111</v>
      </c>
      <c r="O2" s="38">
        <f>COUNTIF(Vertices[Eigenvector Centrality],"&gt;= "&amp;N2)-COUNTIF(Vertices[Eigenvector Centrality],"&gt;="&amp;N3)</f>
        <v>1</v>
      </c>
      <c r="P2" s="37">
        <f>MIN(Vertices[PageRank])</f>
        <v>0.359678</v>
      </c>
      <c r="Q2" s="38">
        <f>COUNTIF(Vertices[PageRank],"&gt;= "&amp;P2)-COUNTIF(Vertices[PageRank],"&gt;="&amp;P3)</f>
        <v>5</v>
      </c>
      <c r="R2" s="37">
        <f>MIN(Vertices[Clustering Coefficient])</f>
        <v>0</v>
      </c>
      <c r="S2" s="43">
        <f>COUNTIF(Vertices[Clustering Coefficient],"&gt;= "&amp;R2)-COUNTIF(Vertices[Clustering Coefficient],"&gt;="&amp;R3)</f>
        <v>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1"/>
      <c r="B3" s="121"/>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6.627272727272727</v>
      </c>
      <c r="K3" s="40">
        <f>COUNTIF(Vertices[Betweenness Centrality],"&gt;= "&amp;J3)-COUNTIF(Vertices[Betweenness Centrality],"&gt;="&amp;J4)</f>
        <v>2</v>
      </c>
      <c r="L3" s="39">
        <f aca="true" t="shared" si="5" ref="L3:L26">L2+($L$57-$L$2)/BinDivisor</f>
        <v>0.014856454545454546</v>
      </c>
      <c r="M3" s="40">
        <f>COUNTIF(Vertices[Closeness Centrality],"&gt;= "&amp;L3)-COUNTIF(Vertices[Closeness Centrality],"&gt;="&amp;L4)</f>
        <v>0</v>
      </c>
      <c r="N3" s="39">
        <f aca="true" t="shared" si="6" ref="N3:N26">N2+($N$57-$N$2)/BinDivisor</f>
        <v>0.005444236363636364</v>
      </c>
      <c r="O3" s="40">
        <f>COUNTIF(Vertices[Eigenvector Centrality],"&gt;= "&amp;N3)-COUNTIF(Vertices[Eigenvector Centrality],"&gt;="&amp;N4)</f>
        <v>0</v>
      </c>
      <c r="P3" s="39">
        <f aca="true" t="shared" si="7" ref="P3:P26">P2+($P$57-$P$2)/BinDivisor</f>
        <v>0.4249002</v>
      </c>
      <c r="Q3" s="40">
        <f>COUNTIF(Vertices[PageRank],"&gt;= "&amp;P3)-COUNTIF(Vertices[PageRank],"&gt;="&amp;P4)</f>
        <v>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v>
      </c>
      <c r="D4" s="32">
        <f t="shared" si="1"/>
        <v>0</v>
      </c>
      <c r="E4" s="3">
        <f>COUNTIF(Vertices[Degree],"&gt;= "&amp;D4)-COUNTIF(Vertices[Degree],"&gt;="&amp;D5)</f>
        <v>0</v>
      </c>
      <c r="F4" s="37">
        <f t="shared" si="2"/>
        <v>0.5818181818181818</v>
      </c>
      <c r="G4" s="38">
        <f>COUNTIF(Vertices[In-Degree],"&gt;= "&amp;F4)-COUNTIF(Vertices[In-Degree],"&gt;="&amp;F5)</f>
        <v>0</v>
      </c>
      <c r="H4" s="37">
        <f t="shared" si="3"/>
        <v>0.2545454545454545</v>
      </c>
      <c r="I4" s="38">
        <f>COUNTIF(Vertices[Out-Degree],"&gt;= "&amp;H4)-COUNTIF(Vertices[Out-Degree],"&gt;="&amp;H5)</f>
        <v>0</v>
      </c>
      <c r="J4" s="37">
        <f t="shared" si="4"/>
        <v>13.254545454545454</v>
      </c>
      <c r="K4" s="38">
        <f>COUNTIF(Vertices[Betweenness Centrality],"&gt;= "&amp;J4)-COUNTIF(Vertices[Betweenness Centrality],"&gt;="&amp;J5)</f>
        <v>0</v>
      </c>
      <c r="L4" s="37">
        <f t="shared" si="5"/>
        <v>0.015219909090909091</v>
      </c>
      <c r="M4" s="38">
        <f>COUNTIF(Vertices[Closeness Centrality],"&gt;= "&amp;L4)-COUNTIF(Vertices[Closeness Centrality],"&gt;="&amp;L5)</f>
        <v>0</v>
      </c>
      <c r="N4" s="37">
        <f t="shared" si="6"/>
        <v>0.007777472727272727</v>
      </c>
      <c r="O4" s="38">
        <f>COUNTIF(Vertices[Eigenvector Centrality],"&gt;= "&amp;N4)-COUNTIF(Vertices[Eigenvector Centrality],"&gt;="&amp;N5)</f>
        <v>0</v>
      </c>
      <c r="P4" s="37">
        <f t="shared" si="7"/>
        <v>0.4901224</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0.8727272727272727</v>
      </c>
      <c r="G5" s="40">
        <f>COUNTIF(Vertices[In-Degree],"&gt;= "&amp;F5)-COUNTIF(Vertices[In-Degree],"&gt;="&amp;F6)</f>
        <v>2</v>
      </c>
      <c r="H5" s="39">
        <f t="shared" si="3"/>
        <v>0.3818181818181818</v>
      </c>
      <c r="I5" s="40">
        <f>COUNTIF(Vertices[Out-Degree],"&gt;= "&amp;H5)-COUNTIF(Vertices[Out-Degree],"&gt;="&amp;H6)</f>
        <v>0</v>
      </c>
      <c r="J5" s="39">
        <f t="shared" si="4"/>
        <v>19.881818181818183</v>
      </c>
      <c r="K5" s="40">
        <f>COUNTIF(Vertices[Betweenness Centrality],"&gt;= "&amp;J5)-COUNTIF(Vertices[Betweenness Centrality],"&gt;="&amp;J6)</f>
        <v>0</v>
      </c>
      <c r="L5" s="39">
        <f t="shared" si="5"/>
        <v>0.015583363636363637</v>
      </c>
      <c r="M5" s="40">
        <f>COUNTIF(Vertices[Closeness Centrality],"&gt;= "&amp;L5)-COUNTIF(Vertices[Closeness Centrality],"&gt;="&amp;L6)</f>
        <v>0</v>
      </c>
      <c r="N5" s="39">
        <f t="shared" si="6"/>
        <v>0.01011070909090909</v>
      </c>
      <c r="O5" s="40">
        <f>COUNTIF(Vertices[Eigenvector Centrality],"&gt;= "&amp;N5)-COUNTIF(Vertices[Eigenvector Centrality],"&gt;="&amp;N6)</f>
        <v>5</v>
      </c>
      <c r="P5" s="39">
        <f t="shared" si="7"/>
        <v>0.5553446</v>
      </c>
      <c r="Q5" s="40">
        <f>COUNTIF(Vertices[PageRank],"&gt;= "&amp;P5)-COUNTIF(Vertices[PageRank],"&gt;="&amp;P6)</f>
        <v>6</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35</v>
      </c>
      <c r="D6" s="32">
        <f t="shared" si="1"/>
        <v>0</v>
      </c>
      <c r="E6" s="3">
        <f>COUNTIF(Vertices[Degree],"&gt;= "&amp;D6)-COUNTIF(Vertices[Degree],"&gt;="&amp;D7)</f>
        <v>0</v>
      </c>
      <c r="F6" s="37">
        <f t="shared" si="2"/>
        <v>1.1636363636363636</v>
      </c>
      <c r="G6" s="38">
        <f>COUNTIF(Vertices[In-Degree],"&gt;= "&amp;F6)-COUNTIF(Vertices[In-Degree],"&gt;="&amp;F7)</f>
        <v>0</v>
      </c>
      <c r="H6" s="37">
        <f t="shared" si="3"/>
        <v>0.509090909090909</v>
      </c>
      <c r="I6" s="38">
        <f>COUNTIF(Vertices[Out-Degree],"&gt;= "&amp;H6)-COUNTIF(Vertices[Out-Degree],"&gt;="&amp;H7)</f>
        <v>0</v>
      </c>
      <c r="J6" s="37">
        <f t="shared" si="4"/>
        <v>26.509090909090908</v>
      </c>
      <c r="K6" s="38">
        <f>COUNTIF(Vertices[Betweenness Centrality],"&gt;= "&amp;J6)-COUNTIF(Vertices[Betweenness Centrality],"&gt;="&amp;J7)</f>
        <v>0</v>
      </c>
      <c r="L6" s="37">
        <f t="shared" si="5"/>
        <v>0.015946818181818184</v>
      </c>
      <c r="M6" s="38">
        <f>COUNTIF(Vertices[Closeness Centrality],"&gt;= "&amp;L6)-COUNTIF(Vertices[Closeness Centrality],"&gt;="&amp;L7)</f>
        <v>0</v>
      </c>
      <c r="N6" s="37">
        <f t="shared" si="6"/>
        <v>0.012443945454545453</v>
      </c>
      <c r="O6" s="38">
        <f>COUNTIF(Vertices[Eigenvector Centrality],"&gt;= "&amp;N6)-COUNTIF(Vertices[Eigenvector Centrality],"&gt;="&amp;N7)</f>
        <v>0</v>
      </c>
      <c r="P6" s="37">
        <f t="shared" si="7"/>
        <v>0.6205668</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92</v>
      </c>
      <c r="D7" s="32">
        <f t="shared" si="1"/>
        <v>0</v>
      </c>
      <c r="E7" s="3">
        <f>COUNTIF(Vertices[Degree],"&gt;= "&amp;D7)-COUNTIF(Vertices[Degree],"&gt;="&amp;D8)</f>
        <v>0</v>
      </c>
      <c r="F7" s="39">
        <f t="shared" si="2"/>
        <v>1.4545454545454546</v>
      </c>
      <c r="G7" s="40">
        <f>COUNTIF(Vertices[In-Degree],"&gt;= "&amp;F7)-COUNTIF(Vertices[In-Degree],"&gt;="&amp;F8)</f>
        <v>0</v>
      </c>
      <c r="H7" s="39">
        <f t="shared" si="3"/>
        <v>0.6363636363636362</v>
      </c>
      <c r="I7" s="40">
        <f>COUNTIF(Vertices[Out-Degree],"&gt;= "&amp;H7)-COUNTIF(Vertices[Out-Degree],"&gt;="&amp;H8)</f>
        <v>0</v>
      </c>
      <c r="J7" s="39">
        <f t="shared" si="4"/>
        <v>33.13636363636363</v>
      </c>
      <c r="K7" s="40">
        <f>COUNTIF(Vertices[Betweenness Centrality],"&gt;= "&amp;J7)-COUNTIF(Vertices[Betweenness Centrality],"&gt;="&amp;J8)</f>
        <v>0</v>
      </c>
      <c r="L7" s="39">
        <f t="shared" si="5"/>
        <v>0.01631027272727273</v>
      </c>
      <c r="M7" s="40">
        <f>COUNTIF(Vertices[Closeness Centrality],"&gt;= "&amp;L7)-COUNTIF(Vertices[Closeness Centrality],"&gt;="&amp;L8)</f>
        <v>0</v>
      </c>
      <c r="N7" s="39">
        <f t="shared" si="6"/>
        <v>0.014777181818181816</v>
      </c>
      <c r="O7" s="40">
        <f>COUNTIF(Vertices[Eigenvector Centrality],"&gt;= "&amp;N7)-COUNTIF(Vertices[Eigenvector Centrality],"&gt;="&amp;N8)</f>
        <v>0</v>
      </c>
      <c r="P7" s="39">
        <f t="shared" si="7"/>
        <v>0.685789</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127</v>
      </c>
      <c r="D8" s="32">
        <f t="shared" si="1"/>
        <v>0</v>
      </c>
      <c r="E8" s="3">
        <f>COUNTIF(Vertices[Degree],"&gt;= "&amp;D8)-COUNTIF(Vertices[Degree],"&gt;="&amp;D9)</f>
        <v>0</v>
      </c>
      <c r="F8" s="37">
        <f t="shared" si="2"/>
        <v>1.7454545454545456</v>
      </c>
      <c r="G8" s="38">
        <f>COUNTIF(Vertices[In-Degree],"&gt;= "&amp;F8)-COUNTIF(Vertices[In-Degree],"&gt;="&amp;F9)</f>
        <v>7</v>
      </c>
      <c r="H8" s="37">
        <f t="shared" si="3"/>
        <v>0.7636363636363634</v>
      </c>
      <c r="I8" s="38">
        <f>COUNTIF(Vertices[Out-Degree],"&gt;= "&amp;H8)-COUNTIF(Vertices[Out-Degree],"&gt;="&amp;H9)</f>
        <v>0</v>
      </c>
      <c r="J8" s="37">
        <f t="shared" si="4"/>
        <v>39.76363636363636</v>
      </c>
      <c r="K8" s="38">
        <f>COUNTIF(Vertices[Betweenness Centrality],"&gt;= "&amp;J8)-COUNTIF(Vertices[Betweenness Centrality],"&gt;="&amp;J9)</f>
        <v>1</v>
      </c>
      <c r="L8" s="37">
        <f t="shared" si="5"/>
        <v>0.016673727272727274</v>
      </c>
      <c r="M8" s="38">
        <f>COUNTIF(Vertices[Closeness Centrality],"&gt;= "&amp;L8)-COUNTIF(Vertices[Closeness Centrality],"&gt;="&amp;L9)</f>
        <v>1</v>
      </c>
      <c r="N8" s="37">
        <f t="shared" si="6"/>
        <v>0.01711041818181818</v>
      </c>
      <c r="O8" s="38">
        <f>COUNTIF(Vertices[Eigenvector Centrality],"&gt;= "&amp;N8)-COUNTIF(Vertices[Eigenvector Centrality],"&gt;="&amp;N9)</f>
        <v>0</v>
      </c>
      <c r="P8" s="37">
        <f t="shared" si="7"/>
        <v>0.7510112</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2.0363636363636366</v>
      </c>
      <c r="G9" s="40">
        <f>COUNTIF(Vertices[In-Degree],"&gt;= "&amp;F9)-COUNTIF(Vertices[In-Degree],"&gt;="&amp;F10)</f>
        <v>0</v>
      </c>
      <c r="H9" s="39">
        <f t="shared" si="3"/>
        <v>0.8909090909090907</v>
      </c>
      <c r="I9" s="40">
        <f>COUNTIF(Vertices[Out-Degree],"&gt;= "&amp;H9)-COUNTIF(Vertices[Out-Degree],"&gt;="&amp;H10)</f>
        <v>6</v>
      </c>
      <c r="J9" s="39">
        <f t="shared" si="4"/>
        <v>46.39090909090908</v>
      </c>
      <c r="K9" s="40">
        <f>COUNTIF(Vertices[Betweenness Centrality],"&gt;= "&amp;J9)-COUNTIF(Vertices[Betweenness Centrality],"&gt;="&amp;J10)</f>
        <v>0</v>
      </c>
      <c r="L9" s="39">
        <f t="shared" si="5"/>
        <v>0.01703718181818182</v>
      </c>
      <c r="M9" s="40">
        <f>COUNTIF(Vertices[Closeness Centrality],"&gt;= "&amp;L9)-COUNTIF(Vertices[Closeness Centrality],"&gt;="&amp;L10)</f>
        <v>5</v>
      </c>
      <c r="N9" s="39">
        <f t="shared" si="6"/>
        <v>0.019443654545454544</v>
      </c>
      <c r="O9" s="40">
        <f>COUNTIF(Vertices[Eigenvector Centrality],"&gt;= "&amp;N9)-COUNTIF(Vertices[Eigenvector Centrality],"&gt;="&amp;N10)</f>
        <v>6</v>
      </c>
      <c r="P9" s="39">
        <f t="shared" si="7"/>
        <v>0.8162334</v>
      </c>
      <c r="Q9" s="40">
        <f>COUNTIF(Vertices[PageRank],"&gt;= "&amp;P9)-COUNTIF(Vertices[PageRank],"&gt;="&amp;P10)</f>
        <v>1</v>
      </c>
      <c r="R9" s="39">
        <f t="shared" si="8"/>
        <v>0.06363636363636364</v>
      </c>
      <c r="S9" s="44">
        <f>COUNTIF(Vertices[Clustering Coefficient],"&gt;= "&amp;R9)-COUNTIF(Vertices[Clustering Coefficient],"&gt;="&amp;R10)</f>
        <v>1</v>
      </c>
      <c r="T9" s="39" t="e">
        <f ca="1" t="shared" si="9"/>
        <v>#REF!</v>
      </c>
      <c r="U9" s="40" t="e">
        <f ca="1" t="shared" si="0"/>
        <v>#REF!</v>
      </c>
    </row>
    <row r="10" spans="1:21" ht="15">
      <c r="A10" s="34" t="s">
        <v>1166</v>
      </c>
      <c r="B10" s="34">
        <v>4</v>
      </c>
      <c r="D10" s="32">
        <f t="shared" si="1"/>
        <v>0</v>
      </c>
      <c r="E10" s="3">
        <f>COUNTIF(Vertices[Degree],"&gt;= "&amp;D10)-COUNTIF(Vertices[Degree],"&gt;="&amp;D11)</f>
        <v>0</v>
      </c>
      <c r="F10" s="37">
        <f t="shared" si="2"/>
        <v>2.3272727272727276</v>
      </c>
      <c r="G10" s="38">
        <f>COUNTIF(Vertices[In-Degree],"&gt;= "&amp;F10)-COUNTIF(Vertices[In-Degree],"&gt;="&amp;F11)</f>
        <v>0</v>
      </c>
      <c r="H10" s="37">
        <f t="shared" si="3"/>
        <v>1.0181818181818179</v>
      </c>
      <c r="I10" s="38">
        <f>COUNTIF(Vertices[Out-Degree],"&gt;= "&amp;H10)-COUNTIF(Vertices[Out-Degree],"&gt;="&amp;H11)</f>
        <v>0</v>
      </c>
      <c r="J10" s="37">
        <f t="shared" si="4"/>
        <v>53.01818181818181</v>
      </c>
      <c r="K10" s="38">
        <f>COUNTIF(Vertices[Betweenness Centrality],"&gt;= "&amp;J10)-COUNTIF(Vertices[Betweenness Centrality],"&gt;="&amp;J11)</f>
        <v>0</v>
      </c>
      <c r="L10" s="37">
        <f t="shared" si="5"/>
        <v>0.017400636363636365</v>
      </c>
      <c r="M10" s="38">
        <f>COUNTIF(Vertices[Closeness Centrality],"&gt;= "&amp;L10)-COUNTIF(Vertices[Closeness Centrality],"&gt;="&amp;L11)</f>
        <v>0</v>
      </c>
      <c r="N10" s="37">
        <f t="shared" si="6"/>
        <v>0.021776890909090907</v>
      </c>
      <c r="O10" s="38">
        <f>COUNTIF(Vertices[Eigenvector Centrality],"&gt;= "&amp;N10)-COUNTIF(Vertices[Eigenvector Centrality],"&gt;="&amp;N11)</f>
        <v>0</v>
      </c>
      <c r="P10" s="37">
        <f t="shared" si="7"/>
        <v>0.8814556</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1"/>
      <c r="B11" s="121"/>
      <c r="D11" s="32">
        <f t="shared" si="1"/>
        <v>0</v>
      </c>
      <c r="E11" s="3">
        <f>COUNTIF(Vertices[Degree],"&gt;= "&amp;D11)-COUNTIF(Vertices[Degree],"&gt;="&amp;D12)</f>
        <v>0</v>
      </c>
      <c r="F11" s="39">
        <f t="shared" si="2"/>
        <v>2.6181818181818186</v>
      </c>
      <c r="G11" s="40">
        <f>COUNTIF(Vertices[In-Degree],"&gt;= "&amp;F11)-COUNTIF(Vertices[In-Degree],"&gt;="&amp;F12)</f>
        <v>0</v>
      </c>
      <c r="H11" s="39">
        <f t="shared" si="3"/>
        <v>1.145454545454545</v>
      </c>
      <c r="I11" s="40">
        <f>COUNTIF(Vertices[Out-Degree],"&gt;= "&amp;H11)-COUNTIF(Vertices[Out-Degree],"&gt;="&amp;H12)</f>
        <v>0</v>
      </c>
      <c r="J11" s="39">
        <f t="shared" si="4"/>
        <v>59.645454545454534</v>
      </c>
      <c r="K11" s="40">
        <f>COUNTIF(Vertices[Betweenness Centrality],"&gt;= "&amp;J11)-COUNTIF(Vertices[Betweenness Centrality],"&gt;="&amp;J12)</f>
        <v>0</v>
      </c>
      <c r="L11" s="39">
        <f t="shared" si="5"/>
        <v>0.01776409090909091</v>
      </c>
      <c r="M11" s="40">
        <f>COUNTIF(Vertices[Closeness Centrality],"&gt;= "&amp;L11)-COUNTIF(Vertices[Closeness Centrality],"&gt;="&amp;L12)</f>
        <v>0</v>
      </c>
      <c r="N11" s="39">
        <f t="shared" si="6"/>
        <v>0.02411012727272727</v>
      </c>
      <c r="O11" s="40">
        <f>COUNTIF(Vertices[Eigenvector Centrality],"&gt;= "&amp;N11)-COUNTIF(Vertices[Eigenvector Centrality],"&gt;="&amp;N12)</f>
        <v>1</v>
      </c>
      <c r="P11" s="39">
        <f t="shared" si="7"/>
        <v>0.9466778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257</v>
      </c>
      <c r="B12" s="34">
        <v>39</v>
      </c>
      <c r="D12" s="32">
        <f t="shared" si="1"/>
        <v>0</v>
      </c>
      <c r="E12" s="3">
        <f>COUNTIF(Vertices[Degree],"&gt;= "&amp;D12)-COUNTIF(Vertices[Degree],"&gt;="&amp;D13)</f>
        <v>0</v>
      </c>
      <c r="F12" s="37">
        <f t="shared" si="2"/>
        <v>2.9090909090909096</v>
      </c>
      <c r="G12" s="38">
        <f>COUNTIF(Vertices[In-Degree],"&gt;= "&amp;F12)-COUNTIF(Vertices[In-Degree],"&gt;="&amp;F13)</f>
        <v>0</v>
      </c>
      <c r="H12" s="37">
        <f t="shared" si="3"/>
        <v>1.2727272727272723</v>
      </c>
      <c r="I12" s="38">
        <f>COUNTIF(Vertices[Out-Degree],"&gt;= "&amp;H12)-COUNTIF(Vertices[Out-Degree],"&gt;="&amp;H13)</f>
        <v>0</v>
      </c>
      <c r="J12" s="37">
        <f t="shared" si="4"/>
        <v>66.27272727272727</v>
      </c>
      <c r="K12" s="38">
        <f>COUNTIF(Vertices[Betweenness Centrality],"&gt;= "&amp;J12)-COUNTIF(Vertices[Betweenness Centrality],"&gt;="&amp;J13)</f>
        <v>0</v>
      </c>
      <c r="L12" s="37">
        <f t="shared" si="5"/>
        <v>0.018127545454545455</v>
      </c>
      <c r="M12" s="38">
        <f>COUNTIF(Vertices[Closeness Centrality],"&gt;= "&amp;L12)-COUNTIF(Vertices[Closeness Centrality],"&gt;="&amp;L13)</f>
        <v>0</v>
      </c>
      <c r="N12" s="37">
        <f t="shared" si="6"/>
        <v>0.026443363636363633</v>
      </c>
      <c r="O12" s="38">
        <f>COUNTIF(Vertices[Eigenvector Centrality],"&gt;= "&amp;N12)-COUNTIF(Vertices[Eigenvector Centrality],"&gt;="&amp;N13)</f>
        <v>0</v>
      </c>
      <c r="P12" s="37">
        <f t="shared" si="7"/>
        <v>1.0119</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259</v>
      </c>
      <c r="B13" s="34">
        <v>49</v>
      </c>
      <c r="D13" s="32">
        <f t="shared" si="1"/>
        <v>0</v>
      </c>
      <c r="E13" s="3">
        <f>COUNTIF(Vertices[Degree],"&gt;= "&amp;D13)-COUNTIF(Vertices[Degree],"&gt;="&amp;D14)</f>
        <v>0</v>
      </c>
      <c r="F13" s="39">
        <f t="shared" si="2"/>
        <v>3.2000000000000006</v>
      </c>
      <c r="G13" s="40">
        <f>COUNTIF(Vertices[In-Degree],"&gt;= "&amp;F13)-COUNTIF(Vertices[In-Degree],"&gt;="&amp;F14)</f>
        <v>0</v>
      </c>
      <c r="H13" s="39">
        <f t="shared" si="3"/>
        <v>1.3999999999999995</v>
      </c>
      <c r="I13" s="40">
        <f>COUNTIF(Vertices[Out-Degree],"&gt;= "&amp;H13)-COUNTIF(Vertices[Out-Degree],"&gt;="&amp;H14)</f>
        <v>0</v>
      </c>
      <c r="J13" s="39">
        <f t="shared" si="4"/>
        <v>72.89999999999999</v>
      </c>
      <c r="K13" s="40">
        <f>COUNTIF(Vertices[Betweenness Centrality],"&gt;= "&amp;J13)-COUNTIF(Vertices[Betweenness Centrality],"&gt;="&amp;J14)</f>
        <v>0</v>
      </c>
      <c r="L13" s="39">
        <f t="shared" si="5"/>
        <v>0.018491</v>
      </c>
      <c r="M13" s="40">
        <f>COUNTIF(Vertices[Closeness Centrality],"&gt;= "&amp;L13)-COUNTIF(Vertices[Closeness Centrality],"&gt;="&amp;L14)</f>
        <v>0</v>
      </c>
      <c r="N13" s="39">
        <f t="shared" si="6"/>
        <v>0.028776599999999996</v>
      </c>
      <c r="O13" s="40">
        <f>COUNTIF(Vertices[Eigenvector Centrality],"&gt;= "&amp;N13)-COUNTIF(Vertices[Eigenvector Centrality],"&gt;="&amp;N14)</f>
        <v>0</v>
      </c>
      <c r="P13" s="39">
        <f t="shared" si="7"/>
        <v>1.0771222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258</v>
      </c>
      <c r="B14" s="34">
        <v>9</v>
      </c>
      <c r="D14" s="32">
        <f t="shared" si="1"/>
        <v>0</v>
      </c>
      <c r="E14" s="3">
        <f>COUNTIF(Vertices[Degree],"&gt;= "&amp;D14)-COUNTIF(Vertices[Degree],"&gt;="&amp;D15)</f>
        <v>0</v>
      </c>
      <c r="F14" s="37">
        <f t="shared" si="2"/>
        <v>3.4909090909090916</v>
      </c>
      <c r="G14" s="38">
        <f>COUNTIF(Vertices[In-Degree],"&gt;= "&amp;F14)-COUNTIF(Vertices[In-Degree],"&gt;="&amp;F15)</f>
        <v>0</v>
      </c>
      <c r="H14" s="37">
        <f t="shared" si="3"/>
        <v>1.5272727272727267</v>
      </c>
      <c r="I14" s="38">
        <f>COUNTIF(Vertices[Out-Degree],"&gt;= "&amp;H14)-COUNTIF(Vertices[Out-Degree],"&gt;="&amp;H15)</f>
        <v>0</v>
      </c>
      <c r="J14" s="37">
        <f t="shared" si="4"/>
        <v>79.52727272727272</v>
      </c>
      <c r="K14" s="38">
        <f>COUNTIF(Vertices[Betweenness Centrality],"&gt;= "&amp;J14)-COUNTIF(Vertices[Betweenness Centrality],"&gt;="&amp;J15)</f>
        <v>1</v>
      </c>
      <c r="L14" s="37">
        <f t="shared" si="5"/>
        <v>0.018854454545454546</v>
      </c>
      <c r="M14" s="38">
        <f>COUNTIF(Vertices[Closeness Centrality],"&gt;= "&amp;L14)-COUNTIF(Vertices[Closeness Centrality],"&gt;="&amp;L15)</f>
        <v>0</v>
      </c>
      <c r="N14" s="37">
        <f t="shared" si="6"/>
        <v>0.03110983636363636</v>
      </c>
      <c r="O14" s="38">
        <f>COUNTIF(Vertices[Eigenvector Centrality],"&gt;= "&amp;N14)-COUNTIF(Vertices[Eigenvector Centrality],"&gt;="&amp;N15)</f>
        <v>0</v>
      </c>
      <c r="P14" s="37">
        <f t="shared" si="7"/>
        <v>1.1423444</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196</v>
      </c>
      <c r="B15" s="34">
        <v>30</v>
      </c>
      <c r="D15" s="32">
        <f t="shared" si="1"/>
        <v>0</v>
      </c>
      <c r="E15" s="3">
        <f>COUNTIF(Vertices[Degree],"&gt;= "&amp;D15)-COUNTIF(Vertices[Degree],"&gt;="&amp;D16)</f>
        <v>0</v>
      </c>
      <c r="F15" s="39">
        <f t="shared" si="2"/>
        <v>3.7818181818181826</v>
      </c>
      <c r="G15" s="40">
        <f>COUNTIF(Vertices[In-Degree],"&gt;= "&amp;F15)-COUNTIF(Vertices[In-Degree],"&gt;="&amp;F16)</f>
        <v>0</v>
      </c>
      <c r="H15" s="39">
        <f t="shared" si="3"/>
        <v>1.6545454545454539</v>
      </c>
      <c r="I15" s="40">
        <f>COUNTIF(Vertices[Out-Degree],"&gt;= "&amp;H15)-COUNTIF(Vertices[Out-Degree],"&gt;="&amp;H16)</f>
        <v>0</v>
      </c>
      <c r="J15" s="39">
        <f t="shared" si="4"/>
        <v>86.15454545454544</v>
      </c>
      <c r="K15" s="40">
        <f>COUNTIF(Vertices[Betweenness Centrality],"&gt;= "&amp;J15)-COUNTIF(Vertices[Betweenness Centrality],"&gt;="&amp;J16)</f>
        <v>0</v>
      </c>
      <c r="L15" s="39">
        <f t="shared" si="5"/>
        <v>0.01921790909090909</v>
      </c>
      <c r="M15" s="40">
        <f>COUNTIF(Vertices[Closeness Centrality],"&gt;= "&amp;L15)-COUNTIF(Vertices[Closeness Centrality],"&gt;="&amp;L16)</f>
        <v>0</v>
      </c>
      <c r="N15" s="39">
        <f t="shared" si="6"/>
        <v>0.033443072727272725</v>
      </c>
      <c r="O15" s="40">
        <f>COUNTIF(Vertices[Eigenvector Centrality],"&gt;= "&amp;N15)-COUNTIF(Vertices[Eigenvector Centrality],"&gt;="&amp;N16)</f>
        <v>1</v>
      </c>
      <c r="P15" s="39">
        <f t="shared" si="7"/>
        <v>1.2075666</v>
      </c>
      <c r="Q15" s="40">
        <f>COUNTIF(Vertices[PageRank],"&gt;= "&amp;P15)-COUNTIF(Vertices[PageRank],"&gt;="&amp;P16)</f>
        <v>3</v>
      </c>
      <c r="R15" s="39">
        <f t="shared" si="8"/>
        <v>0.11818181818181821</v>
      </c>
      <c r="S15" s="44">
        <f>COUNTIF(Vertices[Clustering Coefficient],"&gt;= "&amp;R15)-COUNTIF(Vertices[Clustering Coefficient],"&gt;="&amp;R16)</f>
        <v>1</v>
      </c>
      <c r="T15" s="39" t="e">
        <f ca="1" t="shared" si="9"/>
        <v>#REF!</v>
      </c>
      <c r="U15" s="40" t="e">
        <f ca="1" t="shared" si="0"/>
        <v>#REF!</v>
      </c>
    </row>
    <row r="16" spans="1:21" ht="15">
      <c r="A16" s="121"/>
      <c r="B16" s="121"/>
      <c r="D16" s="32">
        <f t="shared" si="1"/>
        <v>0</v>
      </c>
      <c r="E16" s="3">
        <f>COUNTIF(Vertices[Degree],"&gt;= "&amp;D16)-COUNTIF(Vertices[Degree],"&gt;="&amp;D17)</f>
        <v>0</v>
      </c>
      <c r="F16" s="37">
        <f t="shared" si="2"/>
        <v>4.072727272727273</v>
      </c>
      <c r="G16" s="38">
        <f>COUNTIF(Vertices[In-Degree],"&gt;= "&amp;F16)-COUNTIF(Vertices[In-Degree],"&gt;="&amp;F17)</f>
        <v>0</v>
      </c>
      <c r="H16" s="37">
        <f t="shared" si="3"/>
        <v>1.781818181818181</v>
      </c>
      <c r="I16" s="38">
        <f>COUNTIF(Vertices[Out-Degree],"&gt;= "&amp;H16)-COUNTIF(Vertices[Out-Degree],"&gt;="&amp;H17)</f>
        <v>0</v>
      </c>
      <c r="J16" s="37">
        <f t="shared" si="4"/>
        <v>92.78181818181817</v>
      </c>
      <c r="K16" s="38">
        <f>COUNTIF(Vertices[Betweenness Centrality],"&gt;= "&amp;J16)-COUNTIF(Vertices[Betweenness Centrality],"&gt;="&amp;J17)</f>
        <v>1</v>
      </c>
      <c r="L16" s="37">
        <f t="shared" si="5"/>
        <v>0.019581363636363636</v>
      </c>
      <c r="M16" s="38">
        <f>COUNTIF(Vertices[Closeness Centrality],"&gt;= "&amp;L16)-COUNTIF(Vertices[Closeness Centrality],"&gt;="&amp;L17)</f>
        <v>0</v>
      </c>
      <c r="N16" s="37">
        <f t="shared" si="6"/>
        <v>0.03577630909090909</v>
      </c>
      <c r="O16" s="38">
        <f>COUNTIF(Vertices[Eigenvector Centrality],"&gt;= "&amp;N16)-COUNTIF(Vertices[Eigenvector Centrality],"&gt;="&amp;N17)</f>
        <v>1</v>
      </c>
      <c r="P16" s="37">
        <f t="shared" si="7"/>
        <v>1.2727888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151</v>
      </c>
      <c r="B17" s="34">
        <v>30</v>
      </c>
      <c r="D17" s="32">
        <f t="shared" si="1"/>
        <v>0</v>
      </c>
      <c r="E17" s="3">
        <f>COUNTIF(Vertices[Degree],"&gt;= "&amp;D17)-COUNTIF(Vertices[Degree],"&gt;="&amp;D18)</f>
        <v>0</v>
      </c>
      <c r="F17" s="39">
        <f t="shared" si="2"/>
        <v>4.363636363636364</v>
      </c>
      <c r="G17" s="40">
        <f>COUNTIF(Vertices[In-Degree],"&gt;= "&amp;F17)-COUNTIF(Vertices[In-Degree],"&gt;="&amp;F18)</f>
        <v>0</v>
      </c>
      <c r="H17" s="39">
        <f t="shared" si="3"/>
        <v>1.9090909090909083</v>
      </c>
      <c r="I17" s="40">
        <f>COUNTIF(Vertices[Out-Degree],"&gt;= "&amp;H17)-COUNTIF(Vertices[Out-Degree],"&gt;="&amp;H18)</f>
        <v>2</v>
      </c>
      <c r="J17" s="39">
        <f t="shared" si="4"/>
        <v>99.40909090909089</v>
      </c>
      <c r="K17" s="40">
        <f>COUNTIF(Vertices[Betweenness Centrality],"&gt;= "&amp;J17)-COUNTIF(Vertices[Betweenness Centrality],"&gt;="&amp;J18)</f>
        <v>0</v>
      </c>
      <c r="L17" s="39">
        <f t="shared" si="5"/>
        <v>0.01994481818181818</v>
      </c>
      <c r="M17" s="40">
        <f>COUNTIF(Vertices[Closeness Centrality],"&gt;= "&amp;L17)-COUNTIF(Vertices[Closeness Centrality],"&gt;="&amp;L18)</f>
        <v>5</v>
      </c>
      <c r="N17" s="39">
        <f t="shared" si="6"/>
        <v>0.03810954545454546</v>
      </c>
      <c r="O17" s="40">
        <f>COUNTIF(Vertices[Eigenvector Centrality],"&gt;= "&amp;N17)-COUNTIF(Vertices[Eigenvector Centrality],"&gt;="&amp;N18)</f>
        <v>0</v>
      </c>
      <c r="P17" s="39">
        <f t="shared" si="7"/>
        <v>1.338011</v>
      </c>
      <c r="Q17" s="40">
        <f>COUNTIF(Vertices[PageRank],"&gt;= "&amp;P17)-COUNTIF(Vertices[PageRank],"&gt;="&amp;P18)</f>
        <v>2</v>
      </c>
      <c r="R17" s="39">
        <f t="shared" si="8"/>
        <v>0.13636363636363638</v>
      </c>
      <c r="S17" s="44">
        <f>COUNTIF(Vertices[Clustering Coefficient],"&gt;= "&amp;R17)-COUNTIF(Vertices[Clustering Coefficient],"&gt;="&amp;R18)</f>
        <v>1</v>
      </c>
      <c r="T17" s="39" t="e">
        <f ca="1" t="shared" si="9"/>
        <v>#REF!</v>
      </c>
      <c r="U17" s="40" t="e">
        <f ca="1" t="shared" si="0"/>
        <v>#REF!</v>
      </c>
    </row>
    <row r="18" spans="1:21" ht="15">
      <c r="A18" s="121"/>
      <c r="B18" s="121"/>
      <c r="D18" s="32">
        <f t="shared" si="1"/>
        <v>0</v>
      </c>
      <c r="E18" s="3">
        <f>COUNTIF(Vertices[Degree],"&gt;= "&amp;D18)-COUNTIF(Vertices[Degree],"&gt;="&amp;D19)</f>
        <v>0</v>
      </c>
      <c r="F18" s="37">
        <f t="shared" si="2"/>
        <v>4.654545454545455</v>
      </c>
      <c r="G18" s="38">
        <f>COUNTIF(Vertices[In-Degree],"&gt;= "&amp;F18)-COUNTIF(Vertices[In-Degree],"&gt;="&amp;F19)</f>
        <v>0</v>
      </c>
      <c r="H18" s="37">
        <f t="shared" si="3"/>
        <v>2.0363636363636357</v>
      </c>
      <c r="I18" s="38">
        <f>COUNTIF(Vertices[Out-Degree],"&gt;= "&amp;H18)-COUNTIF(Vertices[Out-Degree],"&gt;="&amp;H19)</f>
        <v>0</v>
      </c>
      <c r="J18" s="37">
        <f t="shared" si="4"/>
        <v>106.03636363636362</v>
      </c>
      <c r="K18" s="38">
        <f>COUNTIF(Vertices[Betweenness Centrality],"&gt;= "&amp;J18)-COUNTIF(Vertices[Betweenness Centrality],"&gt;="&amp;J19)</f>
        <v>0</v>
      </c>
      <c r="L18" s="37">
        <f t="shared" si="5"/>
        <v>0.020308272727272727</v>
      </c>
      <c r="M18" s="38">
        <f>COUNTIF(Vertices[Closeness Centrality],"&gt;= "&amp;L18)-COUNTIF(Vertices[Closeness Centrality],"&gt;="&amp;L19)</f>
        <v>0</v>
      </c>
      <c r="N18" s="37">
        <f t="shared" si="6"/>
        <v>0.040442781818181825</v>
      </c>
      <c r="O18" s="38">
        <f>COUNTIF(Vertices[Eigenvector Centrality],"&gt;= "&amp;N18)-COUNTIF(Vertices[Eigenvector Centrality],"&gt;="&amp;N19)</f>
        <v>0</v>
      </c>
      <c r="P18" s="37">
        <f t="shared" si="7"/>
        <v>1.4032332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170</v>
      </c>
      <c r="B19" s="34">
        <v>0.021739130434782608</v>
      </c>
      <c r="D19" s="32">
        <f t="shared" si="1"/>
        <v>0</v>
      </c>
      <c r="E19" s="3">
        <f>COUNTIF(Vertices[Degree],"&gt;= "&amp;D19)-COUNTIF(Vertices[Degree],"&gt;="&amp;D20)</f>
        <v>0</v>
      </c>
      <c r="F19" s="39">
        <f t="shared" si="2"/>
        <v>4.945454545454546</v>
      </c>
      <c r="G19" s="40">
        <f>COUNTIF(Vertices[In-Degree],"&gt;= "&amp;F19)-COUNTIF(Vertices[In-Degree],"&gt;="&amp;F20)</f>
        <v>2</v>
      </c>
      <c r="H19" s="39">
        <f t="shared" si="3"/>
        <v>2.163636363636363</v>
      </c>
      <c r="I19" s="40">
        <f>COUNTIF(Vertices[Out-Degree],"&gt;= "&amp;H19)-COUNTIF(Vertices[Out-Degree],"&gt;="&amp;H20)</f>
        <v>0</v>
      </c>
      <c r="J19" s="39">
        <f t="shared" si="4"/>
        <v>112.66363636363634</v>
      </c>
      <c r="K19" s="40">
        <f>COUNTIF(Vertices[Betweenness Centrality],"&gt;= "&amp;J19)-COUNTIF(Vertices[Betweenness Centrality],"&gt;="&amp;J20)</f>
        <v>0</v>
      </c>
      <c r="L19" s="39">
        <f t="shared" si="5"/>
        <v>0.020671727272727272</v>
      </c>
      <c r="M19" s="40">
        <f>COUNTIF(Vertices[Closeness Centrality],"&gt;= "&amp;L19)-COUNTIF(Vertices[Closeness Centrality],"&gt;="&amp;L20)</f>
        <v>1</v>
      </c>
      <c r="N19" s="39">
        <f t="shared" si="6"/>
        <v>0.04277601818181819</v>
      </c>
      <c r="O19" s="40">
        <f>COUNTIF(Vertices[Eigenvector Centrality],"&gt;= "&amp;N19)-COUNTIF(Vertices[Eigenvector Centrality],"&gt;="&amp;N20)</f>
        <v>0</v>
      </c>
      <c r="P19" s="39">
        <f t="shared" si="7"/>
        <v>1.4684554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171</v>
      </c>
      <c r="B20" s="34">
        <v>0.0425531914893617</v>
      </c>
      <c r="D20" s="32">
        <f t="shared" si="1"/>
        <v>0</v>
      </c>
      <c r="E20" s="3">
        <f>COUNTIF(Vertices[Degree],"&gt;= "&amp;D20)-COUNTIF(Vertices[Degree],"&gt;="&amp;D21)</f>
        <v>0</v>
      </c>
      <c r="F20" s="37">
        <f t="shared" si="2"/>
        <v>5.236363636363637</v>
      </c>
      <c r="G20" s="38">
        <f>COUNTIF(Vertices[In-Degree],"&gt;= "&amp;F20)-COUNTIF(Vertices[In-Degree],"&gt;="&amp;F21)</f>
        <v>0</v>
      </c>
      <c r="H20" s="37">
        <f t="shared" si="3"/>
        <v>2.2909090909090906</v>
      </c>
      <c r="I20" s="38">
        <f>COUNTIF(Vertices[Out-Degree],"&gt;= "&amp;H20)-COUNTIF(Vertices[Out-Degree],"&gt;="&amp;H21)</f>
        <v>0</v>
      </c>
      <c r="J20" s="37">
        <f t="shared" si="4"/>
        <v>119.29090909090907</v>
      </c>
      <c r="K20" s="38">
        <f>COUNTIF(Vertices[Betweenness Centrality],"&gt;= "&amp;J20)-COUNTIF(Vertices[Betweenness Centrality],"&gt;="&amp;J21)</f>
        <v>0</v>
      </c>
      <c r="L20" s="37">
        <f t="shared" si="5"/>
        <v>0.021035181818181817</v>
      </c>
      <c r="M20" s="38">
        <f>COUNTIF(Vertices[Closeness Centrality],"&gt;= "&amp;L20)-COUNTIF(Vertices[Closeness Centrality],"&gt;="&amp;L21)</f>
        <v>0</v>
      </c>
      <c r="N20" s="37">
        <f t="shared" si="6"/>
        <v>0.04510925454545456</v>
      </c>
      <c r="O20" s="38">
        <f>COUNTIF(Vertices[Eigenvector Centrality],"&gt;= "&amp;N20)-COUNTIF(Vertices[Eigenvector Centrality],"&gt;="&amp;N21)</f>
        <v>0</v>
      </c>
      <c r="P20" s="37">
        <f t="shared" si="7"/>
        <v>1.5336776</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121"/>
      <c r="B21" s="121"/>
      <c r="D21" s="32">
        <f t="shared" si="1"/>
        <v>0</v>
      </c>
      <c r="E21" s="3">
        <f>COUNTIF(Vertices[Degree],"&gt;= "&amp;D21)-COUNTIF(Vertices[Degree],"&gt;="&amp;D22)</f>
        <v>0</v>
      </c>
      <c r="F21" s="39">
        <f t="shared" si="2"/>
        <v>5.527272727272728</v>
      </c>
      <c r="G21" s="40">
        <f>COUNTIF(Vertices[In-Degree],"&gt;= "&amp;F21)-COUNTIF(Vertices[In-Degree],"&gt;="&amp;F22)</f>
        <v>0</v>
      </c>
      <c r="H21" s="39">
        <f t="shared" si="3"/>
        <v>2.418181818181818</v>
      </c>
      <c r="I21" s="40">
        <f>COUNTIF(Vertices[Out-Degree],"&gt;= "&amp;H21)-COUNTIF(Vertices[Out-Degree],"&gt;="&amp;H22)</f>
        <v>0</v>
      </c>
      <c r="J21" s="39">
        <f t="shared" si="4"/>
        <v>125.9181818181818</v>
      </c>
      <c r="K21" s="40">
        <f>COUNTIF(Vertices[Betweenness Centrality],"&gt;= "&amp;J21)-COUNTIF(Vertices[Betweenness Centrality],"&gt;="&amp;J22)</f>
        <v>0</v>
      </c>
      <c r="L21" s="39">
        <f t="shared" si="5"/>
        <v>0.021398636363636363</v>
      </c>
      <c r="M21" s="40">
        <f>COUNTIF(Vertices[Closeness Centrality],"&gt;= "&amp;L21)-COUNTIF(Vertices[Closeness Centrality],"&gt;="&amp;L22)</f>
        <v>1</v>
      </c>
      <c r="N21" s="39">
        <f t="shared" si="6"/>
        <v>0.047442490909090924</v>
      </c>
      <c r="O21" s="40">
        <f>COUNTIF(Vertices[Eigenvector Centrality],"&gt;= "&amp;N21)-COUNTIF(Vertices[Eigenvector Centrality],"&gt;="&amp;N22)</f>
        <v>0</v>
      </c>
      <c r="P21" s="39">
        <f t="shared" si="7"/>
        <v>1.5988998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5.818181818181819</v>
      </c>
      <c r="G22" s="38">
        <f>COUNTIF(Vertices[In-Degree],"&gt;= "&amp;F22)-COUNTIF(Vertices[In-Degree],"&gt;="&amp;F23)</f>
        <v>1</v>
      </c>
      <c r="H22" s="37">
        <f t="shared" si="3"/>
        <v>2.5454545454545454</v>
      </c>
      <c r="I22" s="38">
        <f>COUNTIF(Vertices[Out-Degree],"&gt;= "&amp;H22)-COUNTIF(Vertices[Out-Degree],"&gt;="&amp;H23)</f>
        <v>0</v>
      </c>
      <c r="J22" s="37">
        <f t="shared" si="4"/>
        <v>132.54545454545453</v>
      </c>
      <c r="K22" s="38">
        <f>COUNTIF(Vertices[Betweenness Centrality],"&gt;= "&amp;J22)-COUNTIF(Vertices[Betweenness Centrality],"&gt;="&amp;J23)</f>
        <v>0</v>
      </c>
      <c r="L22" s="37">
        <f t="shared" si="5"/>
        <v>0.021762090909090908</v>
      </c>
      <c r="M22" s="38">
        <f>COUNTIF(Vertices[Closeness Centrality],"&gt;= "&amp;L22)-COUNTIF(Vertices[Closeness Centrality],"&gt;="&amp;L23)</f>
        <v>0</v>
      </c>
      <c r="N22" s="37">
        <f t="shared" si="6"/>
        <v>0.04977572727272729</v>
      </c>
      <c r="O22" s="38">
        <f>COUNTIF(Vertices[Eigenvector Centrality],"&gt;= "&amp;N22)-COUNTIF(Vertices[Eigenvector Centrality],"&gt;="&amp;N23)</f>
        <v>0</v>
      </c>
      <c r="P22" s="37">
        <f t="shared" si="7"/>
        <v>1.664122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6.10909090909091</v>
      </c>
      <c r="G23" s="40">
        <f>COUNTIF(Vertices[In-Degree],"&gt;= "&amp;F23)-COUNTIF(Vertices[In-Degree],"&gt;="&amp;F24)</f>
        <v>0</v>
      </c>
      <c r="H23" s="39">
        <f t="shared" si="3"/>
        <v>2.672727272727273</v>
      </c>
      <c r="I23" s="40">
        <f>COUNTIF(Vertices[Out-Degree],"&gt;= "&amp;H23)-COUNTIF(Vertices[Out-Degree],"&gt;="&amp;H24)</f>
        <v>0</v>
      </c>
      <c r="J23" s="39">
        <f t="shared" si="4"/>
        <v>139.17272727272726</v>
      </c>
      <c r="K23" s="40">
        <f>COUNTIF(Vertices[Betweenness Centrality],"&gt;= "&amp;J23)-COUNTIF(Vertices[Betweenness Centrality],"&gt;="&amp;J24)</f>
        <v>0</v>
      </c>
      <c r="L23" s="39">
        <f t="shared" si="5"/>
        <v>0.022125545454545453</v>
      </c>
      <c r="M23" s="40">
        <f>COUNTIF(Vertices[Closeness Centrality],"&gt;= "&amp;L23)-COUNTIF(Vertices[Closeness Centrality],"&gt;="&amp;L24)</f>
        <v>0</v>
      </c>
      <c r="N23" s="39">
        <f t="shared" si="6"/>
        <v>0.05210896363636366</v>
      </c>
      <c r="O23" s="40">
        <f>COUNTIF(Vertices[Eigenvector Centrality],"&gt;= "&amp;N23)-COUNTIF(Vertices[Eigenvector Centrality],"&gt;="&amp;N24)</f>
        <v>0</v>
      </c>
      <c r="P23" s="39">
        <f t="shared" si="7"/>
        <v>1.7293442</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154</v>
      </c>
      <c r="B24" s="34">
        <v>23</v>
      </c>
      <c r="D24" s="32">
        <f t="shared" si="1"/>
        <v>0</v>
      </c>
      <c r="E24" s="3">
        <f>COUNTIF(Vertices[Degree],"&gt;= "&amp;D24)-COUNTIF(Vertices[Degree],"&gt;="&amp;D25)</f>
        <v>0</v>
      </c>
      <c r="F24" s="37">
        <f t="shared" si="2"/>
        <v>6.400000000000001</v>
      </c>
      <c r="G24" s="38">
        <f>COUNTIF(Vertices[In-Degree],"&gt;= "&amp;F24)-COUNTIF(Vertices[In-Degree],"&gt;="&amp;F25)</f>
        <v>0</v>
      </c>
      <c r="H24" s="37">
        <f t="shared" si="3"/>
        <v>2.8000000000000003</v>
      </c>
      <c r="I24" s="38">
        <f>COUNTIF(Vertices[Out-Degree],"&gt;= "&amp;H24)-COUNTIF(Vertices[Out-Degree],"&gt;="&amp;H25)</f>
        <v>0</v>
      </c>
      <c r="J24" s="37">
        <f t="shared" si="4"/>
        <v>145.79999999999998</v>
      </c>
      <c r="K24" s="38">
        <f>COUNTIF(Vertices[Betweenness Centrality],"&gt;= "&amp;J24)-COUNTIF(Vertices[Betweenness Centrality],"&gt;="&amp;J25)</f>
        <v>0</v>
      </c>
      <c r="L24" s="37">
        <f t="shared" si="5"/>
        <v>0.022489</v>
      </c>
      <c r="M24" s="38">
        <f>COUNTIF(Vertices[Closeness Centrality],"&gt;= "&amp;L24)-COUNTIF(Vertices[Closeness Centrality],"&gt;="&amp;L25)</f>
        <v>4</v>
      </c>
      <c r="N24" s="37">
        <f t="shared" si="6"/>
        <v>0.054442200000000024</v>
      </c>
      <c r="O24" s="38">
        <f>COUNTIF(Vertices[Eigenvector Centrality],"&gt;= "&amp;N24)-COUNTIF(Vertices[Eigenvector Centrality],"&gt;="&amp;N25)</f>
        <v>0</v>
      </c>
      <c r="P24" s="37">
        <f t="shared" si="7"/>
        <v>1.7945664000000001</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155</v>
      </c>
      <c r="B25" s="34">
        <v>127</v>
      </c>
      <c r="D25" s="32">
        <f t="shared" si="1"/>
        <v>0</v>
      </c>
      <c r="E25" s="3">
        <f>COUNTIF(Vertices[Degree],"&gt;= "&amp;D25)-COUNTIF(Vertices[Degree],"&gt;="&amp;D26)</f>
        <v>0</v>
      </c>
      <c r="F25" s="39">
        <f t="shared" si="2"/>
        <v>6.690909090909092</v>
      </c>
      <c r="G25" s="40">
        <f>COUNTIF(Vertices[In-Degree],"&gt;= "&amp;F25)-COUNTIF(Vertices[In-Degree],"&gt;="&amp;F26)</f>
        <v>0</v>
      </c>
      <c r="H25" s="39">
        <f t="shared" si="3"/>
        <v>2.9272727272727277</v>
      </c>
      <c r="I25" s="40">
        <f>COUNTIF(Vertices[Out-Degree],"&gt;= "&amp;H25)-COUNTIF(Vertices[Out-Degree],"&gt;="&amp;H26)</f>
        <v>2</v>
      </c>
      <c r="J25" s="39">
        <f t="shared" si="4"/>
        <v>152.4272727272727</v>
      </c>
      <c r="K25" s="40">
        <f>COUNTIF(Vertices[Betweenness Centrality],"&gt;= "&amp;J25)-COUNTIF(Vertices[Betweenness Centrality],"&gt;="&amp;J26)</f>
        <v>0</v>
      </c>
      <c r="L25" s="39">
        <f t="shared" si="5"/>
        <v>0.022852454545454544</v>
      </c>
      <c r="M25" s="40">
        <f>COUNTIF(Vertices[Closeness Centrality],"&gt;= "&amp;L25)-COUNTIF(Vertices[Closeness Centrality],"&gt;="&amp;L26)</f>
        <v>0</v>
      </c>
      <c r="N25" s="39">
        <f t="shared" si="6"/>
        <v>0.05677543636363639</v>
      </c>
      <c r="O25" s="40">
        <f>COUNTIF(Vertices[Eigenvector Centrality],"&gt;= "&amp;N25)-COUNTIF(Vertices[Eigenvector Centrality],"&gt;="&amp;N26)</f>
        <v>0</v>
      </c>
      <c r="P25" s="39">
        <f t="shared" si="7"/>
        <v>1.8597886000000001</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21"/>
      <c r="B26" s="121"/>
      <c r="D26" s="32">
        <f t="shared" si="1"/>
        <v>0</v>
      </c>
      <c r="E26" s="3">
        <f>COUNTIF(Vertices[Degree],"&gt;= "&amp;D26)-COUNTIF(Vertices[Degree],"&gt;="&amp;D28)</f>
        <v>0</v>
      </c>
      <c r="F26" s="37">
        <f t="shared" si="2"/>
        <v>6.981818181818183</v>
      </c>
      <c r="G26" s="38">
        <f>COUNTIF(Vertices[In-Degree],"&gt;= "&amp;F26)-COUNTIF(Vertices[In-Degree],"&gt;="&amp;F28)</f>
        <v>0</v>
      </c>
      <c r="H26" s="37">
        <f t="shared" si="3"/>
        <v>3.054545454545455</v>
      </c>
      <c r="I26" s="38">
        <f>COUNTIF(Vertices[Out-Degree],"&gt;= "&amp;H26)-COUNTIF(Vertices[Out-Degree],"&gt;="&amp;H28)</f>
        <v>0</v>
      </c>
      <c r="J26" s="37">
        <f t="shared" si="4"/>
        <v>159.05454545454543</v>
      </c>
      <c r="K26" s="38">
        <f>COUNTIF(Vertices[Betweenness Centrality],"&gt;= "&amp;J26)-COUNTIF(Vertices[Betweenness Centrality],"&gt;="&amp;J28)</f>
        <v>0</v>
      </c>
      <c r="L26" s="37">
        <f t="shared" si="5"/>
        <v>0.02321590909090909</v>
      </c>
      <c r="M26" s="38">
        <f>COUNTIF(Vertices[Closeness Centrality],"&gt;= "&amp;L26)-COUNTIF(Vertices[Closeness Centrality],"&gt;="&amp;L28)</f>
        <v>2</v>
      </c>
      <c r="N26" s="37">
        <f t="shared" si="6"/>
        <v>0.05910867272727276</v>
      </c>
      <c r="O26" s="38">
        <f>COUNTIF(Vertices[Eigenvector Centrality],"&gt;= "&amp;N26)-COUNTIF(Vertices[Eigenvector Centrality],"&gt;="&amp;N28)</f>
        <v>1</v>
      </c>
      <c r="P26" s="37">
        <f t="shared" si="7"/>
        <v>1.9250108000000001</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-6</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-7</v>
      </c>
      <c r="P27" s="62"/>
      <c r="Q27" s="63">
        <f>COUNTIF(Vertices[Eigenvector Centrality],"&gt;= "&amp;P27)-COUNTIF(Vertices[Eigenvector Centrality],"&gt;="&amp;P28)</f>
        <v>0</v>
      </c>
      <c r="R27" s="62"/>
      <c r="S27" s="64">
        <f>COUNTIF(Vertices[Clustering Coefficient],"&gt;= "&amp;R27)-COUNTIF(Vertices[Clustering Coefficient],"&gt;="&amp;R28)</f>
        <v>-13</v>
      </c>
      <c r="T27" s="62"/>
      <c r="U27" s="63">
        <f ca="1">COUNTIF(Vertices[Clustering Coefficient],"&gt;= "&amp;T27)-COUNTIF(Vertices[Clustering Coefficient],"&gt;="&amp;T28)</f>
        <v>0</v>
      </c>
    </row>
    <row r="28" spans="1:21" ht="15">
      <c r="A28" s="34" t="s">
        <v>157</v>
      </c>
      <c r="B28" s="34">
        <v>2.136106</v>
      </c>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3.1818181818181825</v>
      </c>
      <c r="I28" s="40">
        <f>COUNTIF(Vertices[Out-Degree],"&gt;= "&amp;H28)-COUNTIF(Vertices[Out-Degree],"&gt;="&amp;H40)</f>
        <v>0</v>
      </c>
      <c r="J28" s="39">
        <f>J26+($J$57-$J$2)/BinDivisor</f>
        <v>165.68181818181816</v>
      </c>
      <c r="K28" s="40">
        <f>COUNTIF(Vertices[Betweenness Centrality],"&gt;= "&amp;J28)-COUNTIF(Vertices[Betweenness Centrality],"&gt;="&amp;J40)</f>
        <v>0</v>
      </c>
      <c r="L28" s="39">
        <f>L26+($L$57-$L$2)/BinDivisor</f>
        <v>0.023579363636363634</v>
      </c>
      <c r="M28" s="40">
        <f>COUNTIF(Vertices[Closeness Centrality],"&gt;= "&amp;L28)-COUNTIF(Vertices[Closeness Centrality],"&gt;="&amp;L40)</f>
        <v>0</v>
      </c>
      <c r="N28" s="39">
        <f>N26+($N$57-$N$2)/BinDivisor</f>
        <v>0.06144190909090912</v>
      </c>
      <c r="O28" s="40">
        <f>COUNTIF(Vertices[Eigenvector Centrality],"&gt;= "&amp;N28)-COUNTIF(Vertices[Eigenvector Centrality],"&gt;="&amp;N40)</f>
        <v>0</v>
      </c>
      <c r="P28" s="39">
        <f>P26+($P$57-$P$2)/BinDivisor</f>
        <v>1.9902330000000001</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0.09288537549407115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1167</v>
      </c>
      <c r="B31" s="34">
        <v>0.247768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1"/>
      <c r="B32" s="12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1168</v>
      </c>
      <c r="B33" s="34" t="s">
        <v>1178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1"/>
      <c r="B34" s="121"/>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1169</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1"/>
      <c r="B36" s="121"/>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1170</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1171</v>
      </c>
      <c r="B38" s="34" t="s">
        <v>85</v>
      </c>
      <c r="D38" s="32"/>
      <c r="E38" s="3">
        <f>COUNTIF(Vertices[Degree],"&gt;= "&amp;D38)-COUNTIF(Vertices[Degree],"&gt;="&amp;D40)</f>
        <v>0</v>
      </c>
      <c r="F38" s="62"/>
      <c r="G38" s="63">
        <f>COUNTIF(Vertices[In-Degree],"&gt;= "&amp;F38)-COUNTIF(Vertices[In-Degree],"&gt;="&amp;F40)</f>
        <v>-1</v>
      </c>
      <c r="H38" s="62"/>
      <c r="I38" s="63">
        <f>COUNTIF(Vertices[Out-Degree],"&gt;= "&amp;H38)-COUNTIF(Vertices[Out-Degree],"&gt;="&amp;H40)</f>
        <v>-6</v>
      </c>
      <c r="J38" s="62"/>
      <c r="K38" s="63">
        <f>COUNTIF(Vertices[Betweenness Centrality],"&gt;= "&amp;J38)-COUNTIF(Vertices[Betweenness Centrality],"&gt;="&amp;J40)</f>
        <v>-1</v>
      </c>
      <c r="L38" s="62"/>
      <c r="M38" s="63">
        <f>COUNTIF(Vertices[Closeness Centrality],"&gt;= "&amp;L38)-COUNTIF(Vertices[Closeness Centrality],"&gt;="&amp;L40)</f>
        <v>-3</v>
      </c>
      <c r="N38" s="62"/>
      <c r="O38" s="63">
        <f>COUNTIF(Vertices[Eigenvector Centrality],"&gt;= "&amp;N38)-COUNTIF(Vertices[Eigenvector Centrality],"&gt;="&amp;N40)</f>
        <v>-7</v>
      </c>
      <c r="P38" s="62"/>
      <c r="Q38" s="63">
        <f>COUNTIF(Vertices[Eigenvector Centrality],"&gt;= "&amp;P38)-COUNTIF(Vertices[Eigenvector Centrality],"&gt;="&amp;P40)</f>
        <v>0</v>
      </c>
      <c r="R38" s="62"/>
      <c r="S38" s="64">
        <f>COUNTIF(Vertices[Clustering Coefficient],"&gt;= "&amp;R38)-COUNTIF(Vertices[Clustering Coefficient],"&gt;="&amp;R40)</f>
        <v>-13</v>
      </c>
      <c r="T38" s="62"/>
      <c r="U38" s="63">
        <f ca="1">COUNTIF(Vertices[Clustering Coefficient],"&gt;= "&amp;T38)-COUNTIF(Vertices[Clustering Coefficient],"&gt;="&amp;T40)</f>
        <v>0</v>
      </c>
    </row>
    <row r="39" spans="1:21" ht="15">
      <c r="A39" s="34" t="s">
        <v>1172</v>
      </c>
      <c r="B39" s="34" t="s">
        <v>85</v>
      </c>
      <c r="D39" s="32"/>
      <c r="E39" s="3">
        <f>COUNTIF(Vertices[Degree],"&gt;= "&amp;D39)-COUNTIF(Vertices[Degree],"&gt;="&amp;D40)</f>
        <v>0</v>
      </c>
      <c r="F39" s="62"/>
      <c r="G39" s="63">
        <f>COUNTIF(Vertices[In-Degree],"&gt;= "&amp;F39)-COUNTIF(Vertices[In-Degree],"&gt;="&amp;F40)</f>
        <v>-1</v>
      </c>
      <c r="H39" s="62"/>
      <c r="I39" s="63">
        <f>COUNTIF(Vertices[Out-Degree],"&gt;= "&amp;H39)-COUNTIF(Vertices[Out-Degree],"&gt;="&amp;H40)</f>
        <v>-6</v>
      </c>
      <c r="J39" s="62"/>
      <c r="K39" s="63">
        <f>COUNTIF(Vertices[Betweenness Centrality],"&gt;= "&amp;J39)-COUNTIF(Vertices[Betweenness Centrality],"&gt;="&amp;J40)</f>
        <v>-1</v>
      </c>
      <c r="L39" s="62"/>
      <c r="M39" s="63">
        <f>COUNTIF(Vertices[Closeness Centrality],"&gt;= "&amp;L39)-COUNTIF(Vertices[Closeness Centrality],"&gt;="&amp;L40)</f>
        <v>-3</v>
      </c>
      <c r="N39" s="62"/>
      <c r="O39" s="63">
        <f>COUNTIF(Vertices[Eigenvector Centrality],"&gt;= "&amp;N39)-COUNTIF(Vertices[Eigenvector Centrality],"&gt;="&amp;N40)</f>
        <v>-7</v>
      </c>
      <c r="P39" s="62"/>
      <c r="Q39" s="63">
        <f>COUNTIF(Vertices[Eigenvector Centrality],"&gt;= "&amp;P39)-COUNTIF(Vertices[Eigenvector Centrality],"&gt;="&amp;P40)</f>
        <v>0</v>
      </c>
      <c r="R39" s="62"/>
      <c r="S39" s="64">
        <f>COUNTIF(Vertices[Clustering Coefficient],"&gt;= "&amp;R39)-COUNTIF(Vertices[Clustering Coefficient],"&gt;="&amp;R40)</f>
        <v>-13</v>
      </c>
      <c r="T39" s="62"/>
      <c r="U39" s="63">
        <f ca="1">COUNTIF(Vertices[Clustering Coefficient],"&gt;= "&amp;T39)-COUNTIF(Vertices[Clustering Coefficient],"&gt;="&amp;T40)</f>
        <v>0</v>
      </c>
    </row>
    <row r="40" spans="1:21" ht="15">
      <c r="A40" s="34" t="s">
        <v>1165</v>
      </c>
      <c r="B40" s="34" t="s">
        <v>85</v>
      </c>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3.30909090909091</v>
      </c>
      <c r="I40" s="38">
        <f>COUNTIF(Vertices[Out-Degree],"&gt;= "&amp;H40)-COUNTIF(Vertices[Out-Degree],"&gt;="&amp;H41)</f>
        <v>0</v>
      </c>
      <c r="J40" s="37">
        <f>J28+($J$57-$J$2)/BinDivisor</f>
        <v>172.30909090909088</v>
      </c>
      <c r="K40" s="38">
        <f>COUNTIF(Vertices[Betweenness Centrality],"&gt;= "&amp;J40)-COUNTIF(Vertices[Betweenness Centrality],"&gt;="&amp;J41)</f>
        <v>0</v>
      </c>
      <c r="L40" s="37">
        <f>L28+($L$57-$L$2)/BinDivisor</f>
        <v>0.02394281818181818</v>
      </c>
      <c r="M40" s="38">
        <f>COUNTIF(Vertices[Closeness Centrality],"&gt;= "&amp;L40)-COUNTIF(Vertices[Closeness Centrality],"&gt;="&amp;L41)</f>
        <v>0</v>
      </c>
      <c r="N40" s="37">
        <f>N28+($N$57-$N$2)/BinDivisor</f>
        <v>0.06377514545454549</v>
      </c>
      <c r="O40" s="38">
        <f>COUNTIF(Vertices[Eigenvector Centrality],"&gt;= "&amp;N40)-COUNTIF(Vertices[Eigenvector Centrality],"&gt;="&amp;N41)</f>
        <v>0</v>
      </c>
      <c r="P40" s="37">
        <f>P28+($P$57-$P$2)/BinDivisor</f>
        <v>2.0554552</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1173</v>
      </c>
      <c r="B41" s="34" t="s">
        <v>85</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178.9363636363636</v>
      </c>
      <c r="K41" s="40">
        <f>COUNTIF(Vertices[Betweenness Centrality],"&gt;= "&amp;J41)-COUNTIF(Vertices[Betweenness Centrality],"&gt;="&amp;J42)</f>
        <v>0</v>
      </c>
      <c r="L41" s="39">
        <f aca="true" t="shared" si="14" ref="L41:L56">L40+($L$57-$L$2)/BinDivisor</f>
        <v>0.024306272727272725</v>
      </c>
      <c r="M41" s="40">
        <f>COUNTIF(Vertices[Closeness Centrality],"&gt;= "&amp;L41)-COUNTIF(Vertices[Closeness Centrality],"&gt;="&amp;L42)</f>
        <v>0</v>
      </c>
      <c r="N41" s="39">
        <f aca="true" t="shared" si="15" ref="N41:N56">N40+($N$57-$N$2)/BinDivisor</f>
        <v>0.06610838181818185</v>
      </c>
      <c r="O41" s="40">
        <f>COUNTIF(Vertices[Eigenvector Centrality],"&gt;= "&amp;N41)-COUNTIF(Vertices[Eigenvector Centrality],"&gt;="&amp;N42)</f>
        <v>0</v>
      </c>
      <c r="P41" s="39">
        <f aca="true" t="shared" si="16" ref="P41:P56">P40+($P$57-$P$2)/BinDivisor</f>
        <v>2.1206774</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1174</v>
      </c>
      <c r="B42" s="34" t="s">
        <v>85</v>
      </c>
      <c r="D42" s="32">
        <f t="shared" si="10"/>
        <v>0</v>
      </c>
      <c r="E42" s="3">
        <f>COUNTIF(Vertices[Degree],"&gt;= "&amp;D42)-COUNTIF(Vertices[Degree],"&gt;="&amp;D43)</f>
        <v>0</v>
      </c>
      <c r="F42" s="37">
        <f t="shared" si="11"/>
        <v>8.145454545454546</v>
      </c>
      <c r="G42" s="38">
        <f>COUNTIF(Vertices[In-Degree],"&gt;= "&amp;F42)-COUNTIF(Vertices[In-Degree],"&gt;="&amp;F43)</f>
        <v>0</v>
      </c>
      <c r="H42" s="37">
        <f t="shared" si="12"/>
        <v>3.563636363636365</v>
      </c>
      <c r="I42" s="38">
        <f>COUNTIF(Vertices[Out-Degree],"&gt;= "&amp;H42)-COUNTIF(Vertices[Out-Degree],"&gt;="&amp;H43)</f>
        <v>0</v>
      </c>
      <c r="J42" s="37">
        <f t="shared" si="13"/>
        <v>185.56363636363633</v>
      </c>
      <c r="K42" s="38">
        <f>COUNTIF(Vertices[Betweenness Centrality],"&gt;= "&amp;J42)-COUNTIF(Vertices[Betweenness Centrality],"&gt;="&amp;J43)</f>
        <v>0</v>
      </c>
      <c r="L42" s="37">
        <f t="shared" si="14"/>
        <v>0.02466972727272727</v>
      </c>
      <c r="M42" s="38">
        <f>COUNTIF(Vertices[Closeness Centrality],"&gt;= "&amp;L42)-COUNTIF(Vertices[Closeness Centrality],"&gt;="&amp;L43)</f>
        <v>0</v>
      </c>
      <c r="N42" s="37">
        <f t="shared" si="15"/>
        <v>0.06844161818181821</v>
      </c>
      <c r="O42" s="38">
        <f>COUNTIF(Vertices[Eigenvector Centrality],"&gt;= "&amp;N42)-COUNTIF(Vertices[Eigenvector Centrality],"&gt;="&amp;N43)</f>
        <v>0</v>
      </c>
      <c r="P42" s="37">
        <f t="shared" si="16"/>
        <v>2.1858996</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1175</v>
      </c>
      <c r="B43" s="34" t="s">
        <v>85</v>
      </c>
      <c r="D43" s="32">
        <f t="shared" si="10"/>
        <v>0</v>
      </c>
      <c r="E43" s="3">
        <f>COUNTIF(Vertices[Degree],"&gt;= "&amp;D43)-COUNTIF(Vertices[Degree],"&gt;="&amp;D44)</f>
        <v>0</v>
      </c>
      <c r="F43" s="39">
        <f t="shared" si="11"/>
        <v>8.436363636363637</v>
      </c>
      <c r="G43" s="40">
        <f>COUNTIF(Vertices[In-Degree],"&gt;= "&amp;F43)-COUNTIF(Vertices[In-Degree],"&gt;="&amp;F44)</f>
        <v>0</v>
      </c>
      <c r="H43" s="39">
        <f t="shared" si="12"/>
        <v>3.6909090909090922</v>
      </c>
      <c r="I43" s="40">
        <f>COUNTIF(Vertices[Out-Degree],"&gt;= "&amp;H43)-COUNTIF(Vertices[Out-Degree],"&gt;="&amp;H44)</f>
        <v>0</v>
      </c>
      <c r="J43" s="39">
        <f t="shared" si="13"/>
        <v>192.19090909090906</v>
      </c>
      <c r="K43" s="40">
        <f>COUNTIF(Vertices[Betweenness Centrality],"&gt;= "&amp;J43)-COUNTIF(Vertices[Betweenness Centrality],"&gt;="&amp;J44)</f>
        <v>0</v>
      </c>
      <c r="L43" s="39">
        <f t="shared" si="14"/>
        <v>0.025033181818181816</v>
      </c>
      <c r="M43" s="40">
        <f>COUNTIF(Vertices[Closeness Centrality],"&gt;= "&amp;L43)-COUNTIF(Vertices[Closeness Centrality],"&gt;="&amp;L44)</f>
        <v>0</v>
      </c>
      <c r="N43" s="39">
        <f t="shared" si="15"/>
        <v>0.07077485454545457</v>
      </c>
      <c r="O43" s="40">
        <f>COUNTIF(Vertices[Eigenvector Centrality],"&gt;= "&amp;N43)-COUNTIF(Vertices[Eigenvector Centrality],"&gt;="&amp;N44)</f>
        <v>0</v>
      </c>
      <c r="P43" s="39">
        <f t="shared" si="16"/>
        <v>2.2511218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1176</v>
      </c>
      <c r="B44" s="34" t="s">
        <v>85</v>
      </c>
      <c r="D44" s="32">
        <f t="shared" si="10"/>
        <v>0</v>
      </c>
      <c r="E44" s="3">
        <f>COUNTIF(Vertices[Degree],"&gt;= "&amp;D44)-COUNTIF(Vertices[Degree],"&gt;="&amp;D45)</f>
        <v>0</v>
      </c>
      <c r="F44" s="37">
        <f t="shared" si="11"/>
        <v>8.727272727272728</v>
      </c>
      <c r="G44" s="38">
        <f>COUNTIF(Vertices[In-Degree],"&gt;= "&amp;F44)-COUNTIF(Vertices[In-Degree],"&gt;="&amp;F45)</f>
        <v>0</v>
      </c>
      <c r="H44" s="37">
        <f t="shared" si="12"/>
        <v>3.8181818181818197</v>
      </c>
      <c r="I44" s="38">
        <f>COUNTIF(Vertices[Out-Degree],"&gt;= "&amp;H44)-COUNTIF(Vertices[Out-Degree],"&gt;="&amp;H45)</f>
        <v>0</v>
      </c>
      <c r="J44" s="37">
        <f t="shared" si="13"/>
        <v>198.81818181818178</v>
      </c>
      <c r="K44" s="38">
        <f>COUNTIF(Vertices[Betweenness Centrality],"&gt;= "&amp;J44)-COUNTIF(Vertices[Betweenness Centrality],"&gt;="&amp;J45)</f>
        <v>0</v>
      </c>
      <c r="L44" s="37">
        <f t="shared" si="14"/>
        <v>0.02539663636363636</v>
      </c>
      <c r="M44" s="38">
        <f>COUNTIF(Vertices[Closeness Centrality],"&gt;= "&amp;L44)-COUNTIF(Vertices[Closeness Centrality],"&gt;="&amp;L45)</f>
        <v>1</v>
      </c>
      <c r="N44" s="37">
        <f t="shared" si="15"/>
        <v>0.07310809090909093</v>
      </c>
      <c r="O44" s="38">
        <f>COUNTIF(Vertices[Eigenvector Centrality],"&gt;= "&amp;N44)-COUNTIF(Vertices[Eigenvector Centrality],"&gt;="&amp;N45)</f>
        <v>0</v>
      </c>
      <c r="P44" s="37">
        <f t="shared" si="16"/>
        <v>2.316344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1177</v>
      </c>
      <c r="B45" s="34" t="s">
        <v>85</v>
      </c>
      <c r="D45" s="32">
        <f t="shared" si="10"/>
        <v>0</v>
      </c>
      <c r="E45" s="3">
        <f>COUNTIF(Vertices[Degree],"&gt;= "&amp;D45)-COUNTIF(Vertices[Degree],"&gt;="&amp;D46)</f>
        <v>0</v>
      </c>
      <c r="F45" s="39">
        <f t="shared" si="11"/>
        <v>9.01818181818182</v>
      </c>
      <c r="G45" s="40">
        <f>COUNTIF(Vertices[In-Degree],"&gt;= "&amp;F45)-COUNTIF(Vertices[In-Degree],"&gt;="&amp;F46)</f>
        <v>0</v>
      </c>
      <c r="H45" s="39">
        <f t="shared" si="12"/>
        <v>3.945454545454547</v>
      </c>
      <c r="I45" s="40">
        <f>COUNTIF(Vertices[Out-Degree],"&gt;= "&amp;H45)-COUNTIF(Vertices[Out-Degree],"&gt;="&amp;H46)</f>
        <v>2</v>
      </c>
      <c r="J45" s="39">
        <f t="shared" si="13"/>
        <v>205.4454545454545</v>
      </c>
      <c r="K45" s="40">
        <f>COUNTIF(Vertices[Betweenness Centrality],"&gt;= "&amp;J45)-COUNTIF(Vertices[Betweenness Centrality],"&gt;="&amp;J46)</f>
        <v>0</v>
      </c>
      <c r="L45" s="39">
        <f t="shared" si="14"/>
        <v>0.025760090909090906</v>
      </c>
      <c r="M45" s="40">
        <f>COUNTIF(Vertices[Closeness Centrality],"&gt;= "&amp;L45)-COUNTIF(Vertices[Closeness Centrality],"&gt;="&amp;L46)</f>
        <v>0</v>
      </c>
      <c r="N45" s="39">
        <f t="shared" si="15"/>
        <v>0.07544132727272729</v>
      </c>
      <c r="O45" s="40">
        <f>COUNTIF(Vertices[Eigenvector Centrality],"&gt;= "&amp;N45)-COUNTIF(Vertices[Eigenvector Centrality],"&gt;="&amp;N46)</f>
        <v>0</v>
      </c>
      <c r="P45" s="39">
        <f t="shared" si="16"/>
        <v>2.3815662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t="s">
        <v>163</v>
      </c>
      <c r="B46" t="s">
        <v>17</v>
      </c>
      <c r="D46" s="32">
        <f t="shared" si="10"/>
        <v>0</v>
      </c>
      <c r="E46" s="3">
        <f>COUNTIF(Vertices[Degree],"&gt;= "&amp;D46)-COUNTIF(Vertices[Degree],"&gt;="&amp;D47)</f>
        <v>0</v>
      </c>
      <c r="F46" s="37">
        <f t="shared" si="11"/>
        <v>9.30909090909091</v>
      </c>
      <c r="G46" s="38">
        <f>COUNTIF(Vertices[In-Degree],"&gt;= "&amp;F46)-COUNTIF(Vertices[In-Degree],"&gt;="&amp;F47)</f>
        <v>0</v>
      </c>
      <c r="H46" s="37">
        <f t="shared" si="12"/>
        <v>4.072727272727274</v>
      </c>
      <c r="I46" s="38">
        <f>COUNTIF(Vertices[Out-Degree],"&gt;= "&amp;H46)-COUNTIF(Vertices[Out-Degree],"&gt;="&amp;H47)</f>
        <v>0</v>
      </c>
      <c r="J46" s="37">
        <f t="shared" si="13"/>
        <v>212.07272727272724</v>
      </c>
      <c r="K46" s="38">
        <f>COUNTIF(Vertices[Betweenness Centrality],"&gt;= "&amp;J46)-COUNTIF(Vertices[Betweenness Centrality],"&gt;="&amp;J47)</f>
        <v>0</v>
      </c>
      <c r="L46" s="37">
        <f t="shared" si="14"/>
        <v>0.02612354545454545</v>
      </c>
      <c r="M46" s="38">
        <f>COUNTIF(Vertices[Closeness Centrality],"&gt;= "&amp;L46)-COUNTIF(Vertices[Closeness Centrality],"&gt;="&amp;L47)</f>
        <v>1</v>
      </c>
      <c r="N46" s="37">
        <f t="shared" si="15"/>
        <v>0.07777456363636365</v>
      </c>
      <c r="O46" s="38">
        <f>COUNTIF(Vertices[Eigenvector Centrality],"&gt;= "&amp;N46)-COUNTIF(Vertices[Eigenvector Centrality],"&gt;="&amp;N47)</f>
        <v>1</v>
      </c>
      <c r="P46" s="37">
        <f t="shared" si="16"/>
        <v>2.4467884</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9.600000000000001</v>
      </c>
      <c r="G47" s="40">
        <f>COUNTIF(Vertices[In-Degree],"&gt;= "&amp;F47)-COUNTIF(Vertices[In-Degree],"&gt;="&amp;F48)</f>
        <v>0</v>
      </c>
      <c r="H47" s="39">
        <f t="shared" si="12"/>
        <v>4.200000000000001</v>
      </c>
      <c r="I47" s="40">
        <f>COUNTIF(Vertices[Out-Degree],"&gt;= "&amp;H47)-COUNTIF(Vertices[Out-Degree],"&gt;="&amp;H48)</f>
        <v>0</v>
      </c>
      <c r="J47" s="39">
        <f t="shared" si="13"/>
        <v>218.69999999999996</v>
      </c>
      <c r="K47" s="40">
        <f>COUNTIF(Vertices[Betweenness Centrality],"&gt;= "&amp;J47)-COUNTIF(Vertices[Betweenness Centrality],"&gt;="&amp;J48)</f>
        <v>0</v>
      </c>
      <c r="L47" s="39">
        <f t="shared" si="14"/>
        <v>0.026486999999999997</v>
      </c>
      <c r="M47" s="40">
        <f>COUNTIF(Vertices[Closeness Centrality],"&gt;= "&amp;L47)-COUNTIF(Vertices[Closeness Centrality],"&gt;="&amp;L48)</f>
        <v>0</v>
      </c>
      <c r="N47" s="39">
        <f t="shared" si="15"/>
        <v>0.0801078</v>
      </c>
      <c r="O47" s="40">
        <f>COUNTIF(Vertices[Eigenvector Centrality],"&gt;= "&amp;N47)-COUNTIF(Vertices[Eigenvector Centrality],"&gt;="&amp;N48)</f>
        <v>0</v>
      </c>
      <c r="P47" s="39">
        <f t="shared" si="16"/>
        <v>2.5120106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4.327272727272728</v>
      </c>
      <c r="I48" s="38">
        <f>COUNTIF(Vertices[Out-Degree],"&gt;= "&amp;H48)-COUNTIF(Vertices[Out-Degree],"&gt;="&amp;H49)</f>
        <v>0</v>
      </c>
      <c r="J48" s="37">
        <f t="shared" si="13"/>
        <v>225.32727272727269</v>
      </c>
      <c r="K48" s="38">
        <f>COUNTIF(Vertices[Betweenness Centrality],"&gt;= "&amp;J48)-COUNTIF(Vertices[Betweenness Centrality],"&gt;="&amp;J49)</f>
        <v>0</v>
      </c>
      <c r="L48" s="37">
        <f t="shared" si="14"/>
        <v>0.026850454545454542</v>
      </c>
      <c r="M48" s="38">
        <f>COUNTIF(Vertices[Closeness Centrality],"&gt;= "&amp;L48)-COUNTIF(Vertices[Closeness Centrality],"&gt;="&amp;L49)</f>
        <v>0</v>
      </c>
      <c r="N48" s="37">
        <f t="shared" si="15"/>
        <v>0.08244103636363637</v>
      </c>
      <c r="O48" s="38">
        <f>COUNTIF(Vertices[Eigenvector Centrality],"&gt;= "&amp;N48)-COUNTIF(Vertices[Eigenvector Centrality],"&gt;="&amp;N49)</f>
        <v>0</v>
      </c>
      <c r="P48" s="37">
        <f t="shared" si="16"/>
        <v>2.5772328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4.454545454545455</v>
      </c>
      <c r="I49" s="40">
        <f>COUNTIF(Vertices[Out-Degree],"&gt;= "&amp;H49)-COUNTIF(Vertices[Out-Degree],"&gt;="&amp;H50)</f>
        <v>0</v>
      </c>
      <c r="J49" s="39">
        <f t="shared" si="13"/>
        <v>231.9545454545454</v>
      </c>
      <c r="K49" s="40">
        <f>COUNTIF(Vertices[Betweenness Centrality],"&gt;= "&amp;J49)-COUNTIF(Vertices[Betweenness Centrality],"&gt;="&amp;J50)</f>
        <v>0</v>
      </c>
      <c r="L49" s="39">
        <f t="shared" si="14"/>
        <v>0.027213909090909087</v>
      </c>
      <c r="M49" s="40">
        <f>COUNTIF(Vertices[Closeness Centrality],"&gt;= "&amp;L49)-COUNTIF(Vertices[Closeness Centrality],"&gt;="&amp;L50)</f>
        <v>0</v>
      </c>
      <c r="N49" s="39">
        <f t="shared" si="15"/>
        <v>0.08477427272727273</v>
      </c>
      <c r="O49" s="40">
        <f>COUNTIF(Vertices[Eigenvector Centrality],"&gt;= "&amp;N49)-COUNTIF(Vertices[Eigenvector Centrality],"&gt;="&amp;N50)</f>
        <v>0</v>
      </c>
      <c r="P49" s="39">
        <f t="shared" si="16"/>
        <v>2.642455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4.581818181818182</v>
      </c>
      <c r="I50" s="38">
        <f>COUNTIF(Vertices[Out-Degree],"&gt;= "&amp;H50)-COUNTIF(Vertices[Out-Degree],"&gt;="&amp;H51)</f>
        <v>0</v>
      </c>
      <c r="J50" s="37">
        <f t="shared" si="13"/>
        <v>238.58181818181814</v>
      </c>
      <c r="K50" s="38">
        <f>COUNTIF(Vertices[Betweenness Centrality],"&gt;= "&amp;J50)-COUNTIF(Vertices[Betweenness Centrality],"&gt;="&amp;J51)</f>
        <v>0</v>
      </c>
      <c r="L50" s="37">
        <f t="shared" si="14"/>
        <v>0.027577363636363632</v>
      </c>
      <c r="M50" s="38">
        <f>COUNTIF(Vertices[Closeness Centrality],"&gt;= "&amp;L50)-COUNTIF(Vertices[Closeness Centrality],"&gt;="&amp;L51)</f>
        <v>0</v>
      </c>
      <c r="N50" s="37">
        <f t="shared" si="15"/>
        <v>0.08710750909090909</v>
      </c>
      <c r="O50" s="38">
        <f>COUNTIF(Vertices[Eigenvector Centrality],"&gt;= "&amp;N50)-COUNTIF(Vertices[Eigenvector Centrality],"&gt;="&amp;N51)</f>
        <v>3</v>
      </c>
      <c r="P50" s="37">
        <f t="shared" si="16"/>
        <v>2.7076772</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4.709090909090909</v>
      </c>
      <c r="I51" s="40">
        <f>COUNTIF(Vertices[Out-Degree],"&gt;= "&amp;H51)-COUNTIF(Vertices[Out-Degree],"&gt;="&amp;H52)</f>
        <v>0</v>
      </c>
      <c r="J51" s="39">
        <f t="shared" si="13"/>
        <v>245.20909090909086</v>
      </c>
      <c r="K51" s="40">
        <f>COUNTIF(Vertices[Betweenness Centrality],"&gt;= "&amp;J51)-COUNTIF(Vertices[Betweenness Centrality],"&gt;="&amp;J52)</f>
        <v>0</v>
      </c>
      <c r="L51" s="39">
        <f t="shared" si="14"/>
        <v>0.027940818181818178</v>
      </c>
      <c r="M51" s="40">
        <f>COUNTIF(Vertices[Closeness Centrality],"&gt;= "&amp;L51)-COUNTIF(Vertices[Closeness Centrality],"&gt;="&amp;L52)</f>
        <v>0</v>
      </c>
      <c r="N51" s="39">
        <f t="shared" si="15"/>
        <v>0.08944074545454545</v>
      </c>
      <c r="O51" s="40">
        <f>COUNTIF(Vertices[Eigenvector Centrality],"&gt;= "&amp;N51)-COUNTIF(Vertices[Eigenvector Centrality],"&gt;="&amp;N52)</f>
        <v>0</v>
      </c>
      <c r="P51" s="39">
        <f t="shared" si="16"/>
        <v>2.7728994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4.836363636363636</v>
      </c>
      <c r="I52" s="38">
        <f>COUNTIF(Vertices[Out-Degree],"&gt;= "&amp;H52)-COUNTIF(Vertices[Out-Degree],"&gt;="&amp;H53)</f>
        <v>0</v>
      </c>
      <c r="J52" s="37">
        <f t="shared" si="13"/>
        <v>251.8363636363636</v>
      </c>
      <c r="K52" s="38">
        <f>COUNTIF(Vertices[Betweenness Centrality],"&gt;= "&amp;J52)-COUNTIF(Vertices[Betweenness Centrality],"&gt;="&amp;J53)</f>
        <v>0</v>
      </c>
      <c r="L52" s="37">
        <f t="shared" si="14"/>
        <v>0.028304272727272723</v>
      </c>
      <c r="M52" s="38">
        <f>COUNTIF(Vertices[Closeness Centrality],"&gt;= "&amp;L52)-COUNTIF(Vertices[Closeness Centrality],"&gt;="&amp;L53)</f>
        <v>0</v>
      </c>
      <c r="N52" s="37">
        <f t="shared" si="15"/>
        <v>0.0917739818181818</v>
      </c>
      <c r="O52" s="38">
        <f>COUNTIF(Vertices[Eigenvector Centrality],"&gt;= "&amp;N52)-COUNTIF(Vertices[Eigenvector Centrality],"&gt;="&amp;N53)</f>
        <v>0</v>
      </c>
      <c r="P52" s="37">
        <f t="shared" si="16"/>
        <v>2.8381216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4.963636363636363</v>
      </c>
      <c r="I53" s="40">
        <f>COUNTIF(Vertices[Out-Degree],"&gt;= "&amp;H53)-COUNTIF(Vertices[Out-Degree],"&gt;="&amp;H54)</f>
        <v>1</v>
      </c>
      <c r="J53" s="39">
        <f t="shared" si="13"/>
        <v>258.46363636363634</v>
      </c>
      <c r="K53" s="40">
        <f>COUNTIF(Vertices[Betweenness Centrality],"&gt;= "&amp;J53)-COUNTIF(Vertices[Betweenness Centrality],"&gt;="&amp;J54)</f>
        <v>0</v>
      </c>
      <c r="L53" s="39">
        <f t="shared" si="14"/>
        <v>0.02866772727272727</v>
      </c>
      <c r="M53" s="40">
        <f>COUNTIF(Vertices[Closeness Centrality],"&gt;= "&amp;L53)-COUNTIF(Vertices[Closeness Centrality],"&gt;="&amp;L54)</f>
        <v>0</v>
      </c>
      <c r="N53" s="39">
        <f t="shared" si="15"/>
        <v>0.09410721818181816</v>
      </c>
      <c r="O53" s="40">
        <f>COUNTIF(Vertices[Eigenvector Centrality],"&gt;= "&amp;N53)-COUNTIF(Vertices[Eigenvector Centrality],"&gt;="&amp;N54)</f>
        <v>2</v>
      </c>
      <c r="P53" s="39">
        <f t="shared" si="16"/>
        <v>2.9033438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5.09090909090909</v>
      </c>
      <c r="I54" s="38">
        <f>COUNTIF(Vertices[Out-Degree],"&gt;= "&amp;H54)-COUNTIF(Vertices[Out-Degree],"&gt;="&amp;H55)</f>
        <v>0</v>
      </c>
      <c r="J54" s="37">
        <f t="shared" si="13"/>
        <v>265.09090909090907</v>
      </c>
      <c r="K54" s="38">
        <f>COUNTIF(Vertices[Betweenness Centrality],"&gt;= "&amp;J54)-COUNTIF(Vertices[Betweenness Centrality],"&gt;="&amp;J55)</f>
        <v>0</v>
      </c>
      <c r="L54" s="37">
        <f t="shared" si="14"/>
        <v>0.029031181818181814</v>
      </c>
      <c r="M54" s="38">
        <f>COUNTIF(Vertices[Closeness Centrality],"&gt;= "&amp;L54)-COUNTIF(Vertices[Closeness Centrality],"&gt;="&amp;L55)</f>
        <v>0</v>
      </c>
      <c r="N54" s="37">
        <f t="shared" si="15"/>
        <v>0.09644045454545452</v>
      </c>
      <c r="O54" s="38">
        <f>COUNTIF(Vertices[Eigenvector Centrality],"&gt;= "&amp;N54)-COUNTIF(Vertices[Eigenvector Centrality],"&gt;="&amp;N55)</f>
        <v>0</v>
      </c>
      <c r="P54" s="37">
        <f t="shared" si="16"/>
        <v>2.968566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11.92727272727273</v>
      </c>
      <c r="G55" s="40">
        <f>COUNTIF(Vertices[In-Degree],"&gt;= "&amp;F55)-COUNTIF(Vertices[In-Degree],"&gt;="&amp;F56)</f>
        <v>0</v>
      </c>
      <c r="H55" s="39">
        <f t="shared" si="12"/>
        <v>5.218181818181817</v>
      </c>
      <c r="I55" s="40">
        <f>COUNTIF(Vertices[Out-Degree],"&gt;= "&amp;H55)-COUNTIF(Vertices[Out-Degree],"&gt;="&amp;H56)</f>
        <v>0</v>
      </c>
      <c r="J55" s="39">
        <f t="shared" si="13"/>
        <v>271.7181818181818</v>
      </c>
      <c r="K55" s="40">
        <f>COUNTIF(Vertices[Betweenness Centrality],"&gt;= "&amp;J55)-COUNTIF(Vertices[Betweenness Centrality],"&gt;="&amp;J56)</f>
        <v>0</v>
      </c>
      <c r="L55" s="39">
        <f t="shared" si="14"/>
        <v>0.02939463636363636</v>
      </c>
      <c r="M55" s="40">
        <f>COUNTIF(Vertices[Closeness Centrality],"&gt;= "&amp;L55)-COUNTIF(Vertices[Closeness Centrality],"&gt;="&amp;L56)</f>
        <v>0</v>
      </c>
      <c r="N55" s="39">
        <f t="shared" si="15"/>
        <v>0.09877369090909088</v>
      </c>
      <c r="O55" s="40">
        <f>COUNTIF(Vertices[Eigenvector Centrality],"&gt;= "&amp;N55)-COUNTIF(Vertices[Eigenvector Centrality],"&gt;="&amp;N56)</f>
        <v>0</v>
      </c>
      <c r="P55" s="39">
        <f t="shared" si="16"/>
        <v>3.0337882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12.21818181818182</v>
      </c>
      <c r="G56" s="38">
        <f>COUNTIF(Vertices[In-Degree],"&gt;= "&amp;F56)-COUNTIF(Vertices[In-Degree],"&gt;="&amp;F57)</f>
        <v>0</v>
      </c>
      <c r="H56" s="37">
        <f t="shared" si="12"/>
        <v>5.345454545454544</v>
      </c>
      <c r="I56" s="38">
        <f>COUNTIF(Vertices[Out-Degree],"&gt;= "&amp;H56)-COUNTIF(Vertices[Out-Degree],"&gt;="&amp;H57)</f>
        <v>2</v>
      </c>
      <c r="J56" s="37">
        <f t="shared" si="13"/>
        <v>278.3454545454545</v>
      </c>
      <c r="K56" s="38">
        <f>COUNTIF(Vertices[Betweenness Centrality],"&gt;= "&amp;J56)-COUNTIF(Vertices[Betweenness Centrality],"&gt;="&amp;J57)</f>
        <v>0</v>
      </c>
      <c r="L56" s="37">
        <f t="shared" si="14"/>
        <v>0.029758090909090904</v>
      </c>
      <c r="M56" s="38">
        <f>COUNTIF(Vertices[Closeness Centrality],"&gt;= "&amp;L56)-COUNTIF(Vertices[Closeness Centrality],"&gt;="&amp;L57)</f>
        <v>0</v>
      </c>
      <c r="N56" s="37">
        <f t="shared" si="15"/>
        <v>0.10110692727272724</v>
      </c>
      <c r="O56" s="38">
        <f>COUNTIF(Vertices[Eigenvector Centrality],"&gt;= "&amp;N56)-COUNTIF(Vertices[Eigenvector Centrality],"&gt;="&amp;N57)</f>
        <v>0</v>
      </c>
      <c r="P56" s="37">
        <f t="shared" si="16"/>
        <v>3.0990104</v>
      </c>
      <c r="Q56" s="38">
        <f>COUNTIF(Vertices[PageRank],"&gt;= "&amp;P56)-COUNTIF(Vertices[PageRank],"&gt;="&amp;P57)</f>
        <v>0</v>
      </c>
      <c r="R56" s="37">
        <f t="shared" si="17"/>
        <v>0.3818181818181819</v>
      </c>
      <c r="S56" s="43">
        <f>COUNTIF(Vertices[Clustering Coefficient],"&gt;= "&amp;R56)-COUNTIF(Vertices[Clustering Coefficient],"&gt;="&amp;R57)</f>
        <v>3</v>
      </c>
      <c r="T56" s="37" t="e">
        <f ca="1" t="shared" si="18"/>
        <v>#REF!</v>
      </c>
      <c r="U56" s="38" t="e">
        <f ca="1" t="shared" si="0"/>
        <v>#REF!</v>
      </c>
    </row>
    <row r="57" spans="4:21" ht="15">
      <c r="D57" s="32">
        <f>MAX(Vertices[Degree])</f>
        <v>0</v>
      </c>
      <c r="E57" s="3">
        <f>COUNTIF(Vertices[Degree],"&gt;= "&amp;D57)-COUNTIF(Vertices[Degree],"&gt;="&amp;D58)</f>
        <v>0</v>
      </c>
      <c r="F57" s="41">
        <f>MAX(Vertices[In-Degree])</f>
        <v>16</v>
      </c>
      <c r="G57" s="42">
        <f>COUNTIF(Vertices[In-Degree],"&gt;= "&amp;F57)-COUNTIF(Vertices[In-Degree],"&gt;="&amp;F58)</f>
        <v>1</v>
      </c>
      <c r="H57" s="41">
        <f>MAX(Vertices[Out-Degree])</f>
        <v>7</v>
      </c>
      <c r="I57" s="42">
        <f>COUNTIF(Vertices[Out-Degree],"&gt;= "&amp;H57)-COUNTIF(Vertices[Out-Degree],"&gt;="&amp;H58)</f>
        <v>1</v>
      </c>
      <c r="J57" s="41">
        <f>MAX(Vertices[Betweenness Centrality])</f>
        <v>364.5</v>
      </c>
      <c r="K57" s="42">
        <f>COUNTIF(Vertices[Betweenness Centrality],"&gt;= "&amp;J57)-COUNTIF(Vertices[Betweenness Centrality],"&gt;="&amp;J58)</f>
        <v>1</v>
      </c>
      <c r="L57" s="41">
        <f>MAX(Vertices[Closeness Centrality])</f>
        <v>0.034483</v>
      </c>
      <c r="M57" s="42">
        <f>COUNTIF(Vertices[Closeness Centrality],"&gt;= "&amp;L57)-COUNTIF(Vertices[Closeness Centrality],"&gt;="&amp;L58)</f>
        <v>1</v>
      </c>
      <c r="N57" s="41">
        <f>MAX(Vertices[Eigenvector Centrality])</f>
        <v>0.131439</v>
      </c>
      <c r="O57" s="42">
        <f>COUNTIF(Vertices[Eigenvector Centrality],"&gt;= "&amp;N57)-COUNTIF(Vertices[Eigenvector Centrality],"&gt;="&amp;N58)</f>
        <v>1</v>
      </c>
      <c r="P57" s="41">
        <f>MAX(Vertices[PageRank])</f>
        <v>3.946899</v>
      </c>
      <c r="Q57" s="42">
        <f>COUNTIF(Vertices[PageRank],"&gt;= "&amp;P57)-COUNTIF(Vertices[PageRank],"&gt;="&amp;P58)</f>
        <v>1</v>
      </c>
      <c r="R57" s="41">
        <f>MAX(Vertices[Clustering Coefficient])</f>
        <v>0.5</v>
      </c>
      <c r="S57" s="45">
        <f>COUNTIF(Vertices[Clustering Coefficient],"&gt;= "&amp;R57)-COUNTIF(Vertices[Clustering Coefficient],"&gt;="&amp;R58)</f>
        <v>10</v>
      </c>
      <c r="T57" s="41" t="e">
        <f ca="1">MAX(INDIRECT(DynamicFilterSourceColumnRange))</f>
        <v>#REF!</v>
      </c>
      <c r="U57" s="42" t="e">
        <f ca="1" t="shared" si="0"/>
        <v>#REF!</v>
      </c>
    </row>
    <row r="60" spans="1:2" ht="15">
      <c r="A60" s="33" t="s">
        <v>81</v>
      </c>
      <c r="B60" s="46" t="str">
        <f>IF(COUNT(Vertices[Degree])&gt;0,D2,NoMetricMessage)</f>
        <v>Not Available</v>
      </c>
    </row>
    <row r="61" spans="1:2" ht="15">
      <c r="A61" s="33" t="s">
        <v>82</v>
      </c>
      <c r="B61" s="46" t="str">
        <f>IF(COUNT(Vertices[Degree])&gt;0,D57,NoMetricMessage)</f>
        <v>Not Available</v>
      </c>
    </row>
    <row r="62" spans="1:2" ht="15">
      <c r="A62" s="33" t="s">
        <v>83</v>
      </c>
      <c r="B62" s="47" t="str">
        <f>_xlfn.IFERROR(AVERAGE(Vertices[Degree]),NoMetricMessage)</f>
        <v>Not Available</v>
      </c>
    </row>
    <row r="63" spans="1:2" ht="15">
      <c r="A63" s="33" t="s">
        <v>84</v>
      </c>
      <c r="B63" s="47" t="str">
        <f>_xlfn.IFERROR(MEDIAN(Vertices[Degree]),NoMetricMessage)</f>
        <v>Not Available</v>
      </c>
    </row>
    <row r="74" spans="1:2" ht="15">
      <c r="A74" s="33" t="s">
        <v>88</v>
      </c>
      <c r="B74" s="46">
        <f>IF(COUNT(Vertices[In-Degree])&gt;0,F2,NoMetricMessage)</f>
        <v>0</v>
      </c>
    </row>
    <row r="75" spans="1:2" ht="15">
      <c r="A75" s="33" t="s">
        <v>89</v>
      </c>
      <c r="B75" s="46">
        <f>IF(COUNT(Vertices[In-Degree])&gt;0,F57,NoMetricMessage)</f>
        <v>16</v>
      </c>
    </row>
    <row r="76" spans="1:2" ht="15">
      <c r="A76" s="33" t="s">
        <v>90</v>
      </c>
      <c r="B76" s="47">
        <f>_xlfn.IFERROR(AVERAGE(Vertices[In-Degree]),NoMetricMessage)</f>
        <v>2.0869565217391304</v>
      </c>
    </row>
    <row r="77" spans="1:2" ht="15">
      <c r="A77" s="33" t="s">
        <v>91</v>
      </c>
      <c r="B77" s="47">
        <f>_xlfn.IFERROR(MEDIAN(Vertices[In-Degree]),NoMetricMessage)</f>
        <v>1</v>
      </c>
    </row>
    <row r="88" spans="1:2" ht="15">
      <c r="A88" s="33" t="s">
        <v>94</v>
      </c>
      <c r="B88" s="46">
        <f>IF(COUNT(Vertices[Out-Degree])&gt;0,H2,NoMetricMessage)</f>
        <v>0</v>
      </c>
    </row>
    <row r="89" spans="1:2" ht="15">
      <c r="A89" s="33" t="s">
        <v>95</v>
      </c>
      <c r="B89" s="46">
        <f>IF(COUNT(Vertices[Out-Degree])&gt;0,H57,NoMetricMessage)</f>
        <v>7</v>
      </c>
    </row>
    <row r="90" spans="1:2" ht="15">
      <c r="A90" s="33" t="s">
        <v>96</v>
      </c>
      <c r="B90" s="47">
        <f>_xlfn.IFERROR(AVERAGE(Vertices[Out-Degree]),NoMetricMessage)</f>
        <v>2.0869565217391304</v>
      </c>
    </row>
    <row r="91" spans="1:2" ht="15">
      <c r="A91" s="33" t="s">
        <v>97</v>
      </c>
      <c r="B91" s="47">
        <f>_xlfn.IFERROR(MEDIAN(Vertices[Out-Degree]),NoMetricMessage)</f>
        <v>1</v>
      </c>
    </row>
    <row r="102" spans="1:2" ht="15">
      <c r="A102" s="33" t="s">
        <v>100</v>
      </c>
      <c r="B102" s="47">
        <f>IF(COUNT(Vertices[Betweenness Centrality])&gt;0,J2,NoMetricMessage)</f>
        <v>0</v>
      </c>
    </row>
    <row r="103" spans="1:2" ht="15">
      <c r="A103" s="33" t="s">
        <v>101</v>
      </c>
      <c r="B103" s="47">
        <f>IF(COUNT(Vertices[Betweenness Centrality])&gt;0,J57,NoMetricMessage)</f>
        <v>364.5</v>
      </c>
    </row>
    <row r="104" spans="1:2" ht="15">
      <c r="A104" s="33" t="s">
        <v>102</v>
      </c>
      <c r="B104" s="47">
        <f>_xlfn.IFERROR(AVERAGE(Vertices[Betweenness Centrality]),NoMetricMessage)</f>
        <v>27.130434695652184</v>
      </c>
    </row>
    <row r="105" spans="1:2" ht="15">
      <c r="A105" s="33" t="s">
        <v>103</v>
      </c>
      <c r="B105" s="47">
        <f>_xlfn.IFERROR(MEDIAN(Vertices[Betweenness Centrality]),NoMetricMessage)</f>
        <v>0</v>
      </c>
    </row>
    <row r="116" spans="1:2" ht="15">
      <c r="A116" s="33" t="s">
        <v>106</v>
      </c>
      <c r="B116" s="47">
        <f>IF(COUNT(Vertices[Closeness Centrality])&gt;0,L2,NoMetricMessage)</f>
        <v>0.014493</v>
      </c>
    </row>
    <row r="117" spans="1:2" ht="15">
      <c r="A117" s="33" t="s">
        <v>107</v>
      </c>
      <c r="B117" s="47">
        <f>IF(COUNT(Vertices[Closeness Centrality])&gt;0,L57,NoMetricMessage)</f>
        <v>0.034483</v>
      </c>
    </row>
    <row r="118" spans="1:2" ht="15">
      <c r="A118" s="33" t="s">
        <v>108</v>
      </c>
      <c r="B118" s="47">
        <f>_xlfn.IFERROR(AVERAGE(Vertices[Closeness Centrality]),NoMetricMessage)</f>
        <v>0.021046913043478263</v>
      </c>
    </row>
    <row r="119" spans="1:2" ht="15">
      <c r="A119" s="33" t="s">
        <v>109</v>
      </c>
      <c r="B119" s="47">
        <f>_xlfn.IFERROR(MEDIAN(Vertices[Closeness Centrality]),NoMetricMessage)</f>
        <v>0.02</v>
      </c>
    </row>
    <row r="130" spans="1:2" ht="15">
      <c r="A130" s="33" t="s">
        <v>112</v>
      </c>
      <c r="B130" s="47">
        <f>IF(COUNT(Vertices[Eigenvector Centrality])&gt;0,N2,NoMetricMessage)</f>
        <v>0.003111</v>
      </c>
    </row>
    <row r="131" spans="1:2" ht="15">
      <c r="A131" s="33" t="s">
        <v>113</v>
      </c>
      <c r="B131" s="47">
        <f>IF(COUNT(Vertices[Eigenvector Centrality])&gt;0,N57,NoMetricMessage)</f>
        <v>0.131439</v>
      </c>
    </row>
    <row r="132" spans="1:2" ht="15">
      <c r="A132" s="33" t="s">
        <v>114</v>
      </c>
      <c r="B132" s="47">
        <f>_xlfn.IFERROR(AVERAGE(Vertices[Eigenvector Centrality]),NoMetricMessage)</f>
        <v>0.04347813043478261</v>
      </c>
    </row>
    <row r="133" spans="1:2" ht="15">
      <c r="A133" s="33" t="s">
        <v>115</v>
      </c>
      <c r="B133" s="47">
        <f>_xlfn.IFERROR(MEDIAN(Vertices[Eigenvector Centrality]),NoMetricMessage)</f>
        <v>0.02046</v>
      </c>
    </row>
    <row r="144" spans="1:2" ht="15">
      <c r="A144" s="33" t="s">
        <v>140</v>
      </c>
      <c r="B144" s="47">
        <f>IF(COUNT(Vertices[PageRank])&gt;0,P2,NoMetricMessage)</f>
        <v>0.359678</v>
      </c>
    </row>
    <row r="145" spans="1:2" ht="15">
      <c r="A145" s="33" t="s">
        <v>141</v>
      </c>
      <c r="B145" s="47">
        <f>IF(COUNT(Vertices[PageRank])&gt;0,P57,NoMetricMessage)</f>
        <v>3.946899</v>
      </c>
    </row>
    <row r="146" spans="1:2" ht="15">
      <c r="A146" s="33" t="s">
        <v>142</v>
      </c>
      <c r="B146" s="47">
        <f>_xlfn.IFERROR(AVERAGE(Vertices[PageRank]),NoMetricMessage)</f>
        <v>0.9999789565217388</v>
      </c>
    </row>
    <row r="147" spans="1:2" ht="15">
      <c r="A147" s="33" t="s">
        <v>143</v>
      </c>
      <c r="B147" s="47">
        <f>_xlfn.IFERROR(MEDIAN(Vertices[PageRank]),NoMetricMessage)</f>
        <v>0.599363</v>
      </c>
    </row>
    <row r="158" spans="1:2" ht="15">
      <c r="A158" s="33" t="s">
        <v>118</v>
      </c>
      <c r="B158" s="47">
        <f>IF(COUNT(Vertices[Clustering Coefficient])&gt;0,R2,NoMetricMessage)</f>
        <v>0</v>
      </c>
    </row>
    <row r="159" spans="1:2" ht="15">
      <c r="A159" s="33" t="s">
        <v>119</v>
      </c>
      <c r="B159" s="47">
        <f>IF(COUNT(Vertices[Clustering Coefficient])&gt;0,R57,NoMetricMessage)</f>
        <v>0.5</v>
      </c>
    </row>
    <row r="160" spans="1:2" ht="15">
      <c r="A160" s="33" t="s">
        <v>120</v>
      </c>
      <c r="B160" s="47">
        <f>_xlfn.IFERROR(AVERAGE(Vertices[Clustering Coefficient]),NoMetricMessage)</f>
        <v>0.2861801242236025</v>
      </c>
    </row>
    <row r="161" spans="1:2" ht="15">
      <c r="A161" s="33" t="s">
        <v>121</v>
      </c>
      <c r="B161" s="47">
        <f>_xlfn.IFERROR(MEDIAN(Vertices[Clustering Coefficient]),NoMetricMessage)</f>
        <v>0.40476190476190477</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827</v>
      </c>
    </row>
    <row r="6" spans="1:18" ht="409.6">
      <c r="A6">
        <v>0</v>
      </c>
      <c r="B6" s="1" t="s">
        <v>136</v>
      </c>
      <c r="C6">
        <v>1</v>
      </c>
      <c r="D6" t="s">
        <v>59</v>
      </c>
      <c r="E6" t="s">
        <v>59</v>
      </c>
      <c r="F6">
        <v>0</v>
      </c>
      <c r="H6" t="s">
        <v>71</v>
      </c>
      <c r="J6" t="s">
        <v>173</v>
      </c>
      <c r="K6" s="13" t="s">
        <v>828</v>
      </c>
      <c r="R6" t="s">
        <v>129</v>
      </c>
    </row>
    <row r="7" spans="1:11" ht="409.6">
      <c r="A7">
        <v>2</v>
      </c>
      <c r="B7">
        <v>1</v>
      </c>
      <c r="C7">
        <v>0</v>
      </c>
      <c r="D7" t="s">
        <v>60</v>
      </c>
      <c r="E7" t="s">
        <v>60</v>
      </c>
      <c r="F7">
        <v>2</v>
      </c>
      <c r="H7" t="s">
        <v>72</v>
      </c>
      <c r="J7" t="s">
        <v>174</v>
      </c>
      <c r="K7" s="13" t="s">
        <v>1245</v>
      </c>
    </row>
    <row r="8" spans="1:11" ht="409.6">
      <c r="A8"/>
      <c r="B8">
        <v>2</v>
      </c>
      <c r="C8">
        <v>2</v>
      </c>
      <c r="D8" t="s">
        <v>61</v>
      </c>
      <c r="E8" t="s">
        <v>61</v>
      </c>
      <c r="H8" t="s">
        <v>73</v>
      </c>
      <c r="J8" t="s">
        <v>175</v>
      </c>
      <c r="K8" s="13" t="s">
        <v>1246</v>
      </c>
    </row>
    <row r="9" spans="1:11" ht="409.6">
      <c r="A9"/>
      <c r="B9">
        <v>3</v>
      </c>
      <c r="C9">
        <v>4</v>
      </c>
      <c r="D9" t="s">
        <v>62</v>
      </c>
      <c r="E9" t="s">
        <v>62</v>
      </c>
      <c r="H9" t="s">
        <v>74</v>
      </c>
      <c r="J9" t="s">
        <v>176</v>
      </c>
      <c r="K9" s="13" t="s">
        <v>1247</v>
      </c>
    </row>
    <row r="10" spans="1:11" ht="15">
      <c r="A10"/>
      <c r="B10">
        <v>4</v>
      </c>
      <c r="D10" t="s">
        <v>63</v>
      </c>
      <c r="E10" t="s">
        <v>63</v>
      </c>
      <c r="H10" t="s">
        <v>75</v>
      </c>
      <c r="J10" t="s">
        <v>177</v>
      </c>
      <c r="K10" t="s">
        <v>1248</v>
      </c>
    </row>
    <row r="11" spans="1:11" ht="15">
      <c r="A11"/>
      <c r="B11">
        <v>5</v>
      </c>
      <c r="D11" t="s">
        <v>46</v>
      </c>
      <c r="E11">
        <v>1</v>
      </c>
      <c r="H11" t="s">
        <v>76</v>
      </c>
      <c r="J11" t="s">
        <v>178</v>
      </c>
      <c r="K11" t="s">
        <v>1249</v>
      </c>
    </row>
    <row r="12" spans="1:11" ht="15">
      <c r="A12"/>
      <c r="B12"/>
      <c r="D12" t="s">
        <v>64</v>
      </c>
      <c r="E12">
        <v>2</v>
      </c>
      <c r="H12">
        <v>0</v>
      </c>
      <c r="J12" t="s">
        <v>179</v>
      </c>
      <c r="K12" t="s">
        <v>1250</v>
      </c>
    </row>
    <row r="13" spans="1:11" ht="15">
      <c r="A13"/>
      <c r="B13"/>
      <c r="D13">
        <v>1</v>
      </c>
      <c r="E13">
        <v>3</v>
      </c>
      <c r="H13">
        <v>1</v>
      </c>
      <c r="J13" t="s">
        <v>180</v>
      </c>
      <c r="K13" t="s">
        <v>1251</v>
      </c>
    </row>
    <row r="14" spans="4:11" ht="15">
      <c r="D14">
        <v>2</v>
      </c>
      <c r="E14">
        <v>4</v>
      </c>
      <c r="H14">
        <v>2</v>
      </c>
      <c r="J14" t="s">
        <v>181</v>
      </c>
      <c r="K14" t="s">
        <v>1252</v>
      </c>
    </row>
    <row r="15" spans="4:11" ht="15">
      <c r="D15">
        <v>3</v>
      </c>
      <c r="E15">
        <v>5</v>
      </c>
      <c r="H15">
        <v>3</v>
      </c>
      <c r="J15" t="s">
        <v>182</v>
      </c>
      <c r="K15" t="s">
        <v>1253</v>
      </c>
    </row>
    <row r="16" spans="4:11" ht="15">
      <c r="D16">
        <v>4</v>
      </c>
      <c r="E16">
        <v>6</v>
      </c>
      <c r="H16">
        <v>4</v>
      </c>
      <c r="J16" t="s">
        <v>183</v>
      </c>
      <c r="K16" t="s">
        <v>1254</v>
      </c>
    </row>
    <row r="17" spans="4:11" ht="15">
      <c r="D17">
        <v>5</v>
      </c>
      <c r="E17">
        <v>7</v>
      </c>
      <c r="H17">
        <v>5</v>
      </c>
      <c r="J17" t="s">
        <v>184</v>
      </c>
      <c r="K17" t="s">
        <v>1255</v>
      </c>
    </row>
    <row r="18" spans="4:11" ht="15">
      <c r="D18">
        <v>6</v>
      </c>
      <c r="E18">
        <v>8</v>
      </c>
      <c r="H18">
        <v>6</v>
      </c>
      <c r="J18" t="s">
        <v>185</v>
      </c>
      <c r="K18" t="s">
        <v>1256</v>
      </c>
    </row>
    <row r="19" spans="4:11" ht="15">
      <c r="D19">
        <v>7</v>
      </c>
      <c r="E19">
        <v>9</v>
      </c>
      <c r="H19">
        <v>7</v>
      </c>
      <c r="J19" t="s">
        <v>186</v>
      </c>
      <c r="K19" t="s">
        <v>1257</v>
      </c>
    </row>
    <row r="20" spans="4:11" ht="409.6">
      <c r="D20">
        <v>8</v>
      </c>
      <c r="H20">
        <v>8</v>
      </c>
      <c r="J20" t="s">
        <v>187</v>
      </c>
      <c r="K20" s="13" t="s">
        <v>1261</v>
      </c>
    </row>
    <row r="21" spans="4:11" ht="409.6">
      <c r="D21">
        <v>9</v>
      </c>
      <c r="H21">
        <v>9</v>
      </c>
      <c r="J21" t="s">
        <v>188</v>
      </c>
      <c r="K21" s="13" t="s">
        <v>1262</v>
      </c>
    </row>
    <row r="22" spans="4:11" ht="409.6">
      <c r="D22">
        <v>10</v>
      </c>
      <c r="J22" t="s">
        <v>189</v>
      </c>
      <c r="K22" s="13" t="s">
        <v>1263</v>
      </c>
    </row>
    <row r="23" spans="4:11" ht="15">
      <c r="D23">
        <v>11</v>
      </c>
      <c r="J23" t="s">
        <v>190</v>
      </c>
      <c r="K23">
        <v>18</v>
      </c>
    </row>
    <row r="24" spans="10:11" ht="15">
      <c r="J24" t="s">
        <v>192</v>
      </c>
      <c r="K24" t="s">
        <v>1260</v>
      </c>
    </row>
    <row r="25" spans="10:11" ht="409.6">
      <c r="J25" t="s">
        <v>193</v>
      </c>
      <c r="K25" s="13" t="s">
        <v>1244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43101-00E3-4C14-B537-9ADE811DAA16}">
  <dimension ref="A1:H86"/>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 min="7" max="7" width="29.57421875" style="0" customWidth="1"/>
    <col min="8" max="8" width="10.57421875" style="0" bestFit="1" customWidth="1"/>
  </cols>
  <sheetData>
    <row r="1" spans="1:8" ht="14.3" customHeight="1">
      <c r="A1" s="13" t="s">
        <v>839</v>
      </c>
      <c r="B1" s="13" t="s">
        <v>840</v>
      </c>
      <c r="C1" s="13" t="s">
        <v>841</v>
      </c>
      <c r="D1" s="13" t="s">
        <v>843</v>
      </c>
      <c r="E1" s="13" t="s">
        <v>842</v>
      </c>
      <c r="F1" s="13" t="s">
        <v>845</v>
      </c>
      <c r="G1" s="13" t="s">
        <v>844</v>
      </c>
      <c r="H1" s="13" t="s">
        <v>846</v>
      </c>
    </row>
    <row r="2" spans="1:8" ht="15">
      <c r="A2" s="82" t="s">
        <v>313</v>
      </c>
      <c r="B2" s="78">
        <v>6</v>
      </c>
      <c r="C2" s="82" t="s">
        <v>313</v>
      </c>
      <c r="D2" s="78">
        <v>6</v>
      </c>
      <c r="E2" s="82" t="s">
        <v>307</v>
      </c>
      <c r="F2" s="78">
        <v>1</v>
      </c>
      <c r="G2" s="82" t="s">
        <v>305</v>
      </c>
      <c r="H2" s="78">
        <v>2</v>
      </c>
    </row>
    <row r="3" spans="1:8" ht="15">
      <c r="A3" s="82" t="s">
        <v>302</v>
      </c>
      <c r="B3" s="78">
        <v>6</v>
      </c>
      <c r="C3" s="82" t="s">
        <v>302</v>
      </c>
      <c r="D3" s="78">
        <v>5</v>
      </c>
      <c r="E3" s="82" t="s">
        <v>302</v>
      </c>
      <c r="F3" s="78">
        <v>1</v>
      </c>
      <c r="G3" s="82" t="s">
        <v>304</v>
      </c>
      <c r="H3" s="78">
        <v>1</v>
      </c>
    </row>
    <row r="4" spans="1:8" ht="15">
      <c r="A4" s="82" t="s">
        <v>317</v>
      </c>
      <c r="B4" s="78">
        <v>4</v>
      </c>
      <c r="C4" s="82" t="s">
        <v>314</v>
      </c>
      <c r="D4" s="78">
        <v>4</v>
      </c>
      <c r="E4" s="78"/>
      <c r="F4" s="78"/>
      <c r="G4" s="82" t="s">
        <v>306</v>
      </c>
      <c r="H4" s="78">
        <v>1</v>
      </c>
    </row>
    <row r="5" spans="1:8" ht="15">
      <c r="A5" s="82" t="s">
        <v>314</v>
      </c>
      <c r="B5" s="78">
        <v>4</v>
      </c>
      <c r="C5" s="82" t="s">
        <v>315</v>
      </c>
      <c r="D5" s="78">
        <v>4</v>
      </c>
      <c r="E5" s="78"/>
      <c r="F5" s="78"/>
      <c r="G5" s="82" t="s">
        <v>303</v>
      </c>
      <c r="H5" s="78">
        <v>1</v>
      </c>
    </row>
    <row r="6" spans="1:8" ht="15">
      <c r="A6" s="82" t="s">
        <v>315</v>
      </c>
      <c r="B6" s="78">
        <v>4</v>
      </c>
      <c r="C6" s="82" t="s">
        <v>317</v>
      </c>
      <c r="D6" s="78">
        <v>4</v>
      </c>
      <c r="E6" s="78"/>
      <c r="F6" s="78"/>
      <c r="G6" s="78"/>
      <c r="H6" s="78"/>
    </row>
    <row r="7" spans="1:8" ht="15">
      <c r="A7" s="82" t="s">
        <v>301</v>
      </c>
      <c r="B7" s="78">
        <v>3</v>
      </c>
      <c r="C7" s="82" t="s">
        <v>301</v>
      </c>
      <c r="D7" s="78">
        <v>3</v>
      </c>
      <c r="E7" s="78"/>
      <c r="F7" s="78"/>
      <c r="G7" s="78"/>
      <c r="H7" s="78"/>
    </row>
    <row r="8" spans="1:8" ht="15">
      <c r="A8" s="82" t="s">
        <v>329</v>
      </c>
      <c r="B8" s="78">
        <v>2</v>
      </c>
      <c r="C8" s="82" t="s">
        <v>329</v>
      </c>
      <c r="D8" s="78">
        <v>2</v>
      </c>
      <c r="E8" s="78"/>
      <c r="F8" s="78"/>
      <c r="G8" s="78"/>
      <c r="H8" s="78"/>
    </row>
    <row r="9" spans="1:8" ht="15">
      <c r="A9" s="82" t="s">
        <v>328</v>
      </c>
      <c r="B9" s="78">
        <v>2</v>
      </c>
      <c r="C9" s="82" t="s">
        <v>308</v>
      </c>
      <c r="D9" s="78">
        <v>2</v>
      </c>
      <c r="E9" s="78"/>
      <c r="F9" s="78"/>
      <c r="G9" s="78"/>
      <c r="H9" s="78"/>
    </row>
    <row r="10" spans="1:8" ht="15">
      <c r="A10" s="82" t="s">
        <v>327</v>
      </c>
      <c r="B10" s="78">
        <v>2</v>
      </c>
      <c r="C10" s="82" t="s">
        <v>309</v>
      </c>
      <c r="D10" s="78">
        <v>2</v>
      </c>
      <c r="E10" s="78"/>
      <c r="F10" s="78"/>
      <c r="G10" s="78"/>
      <c r="H10" s="78"/>
    </row>
    <row r="11" spans="1:8" ht="15">
      <c r="A11" s="82" t="s">
        <v>326</v>
      </c>
      <c r="B11" s="78">
        <v>2</v>
      </c>
      <c r="C11" s="82" t="s">
        <v>310</v>
      </c>
      <c r="D11" s="78">
        <v>2</v>
      </c>
      <c r="E11" s="78"/>
      <c r="F11" s="78"/>
      <c r="G11" s="78"/>
      <c r="H11" s="78"/>
    </row>
    <row r="14" spans="1:8" ht="14.3" customHeight="1">
      <c r="A14" s="13" t="s">
        <v>851</v>
      </c>
      <c r="B14" s="13" t="s">
        <v>840</v>
      </c>
      <c r="C14" s="13" t="s">
        <v>852</v>
      </c>
      <c r="D14" s="13" t="s">
        <v>843</v>
      </c>
      <c r="E14" s="13" t="s">
        <v>853</v>
      </c>
      <c r="F14" s="13" t="s">
        <v>845</v>
      </c>
      <c r="G14" s="13" t="s">
        <v>854</v>
      </c>
      <c r="H14" s="13" t="s">
        <v>846</v>
      </c>
    </row>
    <row r="15" spans="1:8" ht="15">
      <c r="A15" s="78" t="s">
        <v>330</v>
      </c>
      <c r="B15" s="78">
        <v>63</v>
      </c>
      <c r="C15" s="78" t="s">
        <v>330</v>
      </c>
      <c r="D15" s="78">
        <v>62</v>
      </c>
      <c r="E15" s="78" t="s">
        <v>334</v>
      </c>
      <c r="F15" s="78">
        <v>1</v>
      </c>
      <c r="G15" s="78" t="s">
        <v>332</v>
      </c>
      <c r="H15" s="78">
        <v>3</v>
      </c>
    </row>
    <row r="16" spans="1:8" ht="15">
      <c r="A16" s="78" t="s">
        <v>332</v>
      </c>
      <c r="B16" s="78">
        <v>3</v>
      </c>
      <c r="C16" s="78"/>
      <c r="D16" s="78"/>
      <c r="E16" s="78" t="s">
        <v>330</v>
      </c>
      <c r="F16" s="78">
        <v>1</v>
      </c>
      <c r="G16" s="78" t="s">
        <v>333</v>
      </c>
      <c r="H16" s="78">
        <v>1</v>
      </c>
    </row>
    <row r="17" spans="1:8" ht="15">
      <c r="A17" s="78" t="s">
        <v>334</v>
      </c>
      <c r="B17" s="78">
        <v>1</v>
      </c>
      <c r="C17" s="78"/>
      <c r="D17" s="78"/>
      <c r="E17" s="78"/>
      <c r="F17" s="78"/>
      <c r="G17" s="78" t="s">
        <v>331</v>
      </c>
      <c r="H17" s="78">
        <v>1</v>
      </c>
    </row>
    <row r="18" spans="1:8" ht="15">
      <c r="A18" s="78" t="s">
        <v>331</v>
      </c>
      <c r="B18" s="78">
        <v>1</v>
      </c>
      <c r="C18" s="78"/>
      <c r="D18" s="78"/>
      <c r="E18" s="78"/>
      <c r="F18" s="78"/>
      <c r="G18" s="78"/>
      <c r="H18" s="78"/>
    </row>
    <row r="19" spans="1:8" ht="15">
      <c r="A19" s="78" t="s">
        <v>333</v>
      </c>
      <c r="B19" s="78">
        <v>1</v>
      </c>
      <c r="C19" s="78"/>
      <c r="D19" s="78"/>
      <c r="E19" s="78"/>
      <c r="F19" s="78"/>
      <c r="G19" s="78"/>
      <c r="H19" s="78"/>
    </row>
    <row r="22" spans="1:8" ht="14.3" customHeight="1">
      <c r="A22" s="13" t="s">
        <v>858</v>
      </c>
      <c r="B22" s="13" t="s">
        <v>840</v>
      </c>
      <c r="C22" s="13" t="s">
        <v>861</v>
      </c>
      <c r="D22" s="13" t="s">
        <v>843</v>
      </c>
      <c r="E22" s="13" t="s">
        <v>862</v>
      </c>
      <c r="F22" s="13" t="s">
        <v>845</v>
      </c>
      <c r="G22" s="13" t="s">
        <v>863</v>
      </c>
      <c r="H22" s="13" t="s">
        <v>846</v>
      </c>
    </row>
    <row r="23" spans="1:8" ht="15">
      <c r="A23" s="78" t="s">
        <v>859</v>
      </c>
      <c r="B23" s="78">
        <v>5</v>
      </c>
      <c r="C23" s="78" t="s">
        <v>335</v>
      </c>
      <c r="D23" s="78">
        <v>1</v>
      </c>
      <c r="E23" s="78" t="s">
        <v>859</v>
      </c>
      <c r="F23" s="78">
        <v>5</v>
      </c>
      <c r="G23" s="78" t="s">
        <v>336</v>
      </c>
      <c r="H23" s="78">
        <v>1</v>
      </c>
    </row>
    <row r="24" spans="1:8" ht="15">
      <c r="A24" s="78" t="s">
        <v>860</v>
      </c>
      <c r="B24" s="78">
        <v>5</v>
      </c>
      <c r="C24" s="78"/>
      <c r="D24" s="78"/>
      <c r="E24" s="78" t="s">
        <v>860</v>
      </c>
      <c r="F24" s="78">
        <v>5</v>
      </c>
      <c r="G24" s="78" t="s">
        <v>337</v>
      </c>
      <c r="H24" s="78">
        <v>1</v>
      </c>
    </row>
    <row r="25" spans="1:8" ht="15">
      <c r="A25" s="78" t="s">
        <v>335</v>
      </c>
      <c r="B25" s="78">
        <v>1</v>
      </c>
      <c r="C25" s="78"/>
      <c r="D25" s="78"/>
      <c r="E25" s="78"/>
      <c r="F25" s="78"/>
      <c r="G25" s="78"/>
      <c r="H25" s="78"/>
    </row>
    <row r="26" spans="1:8" ht="15">
      <c r="A26" s="78" t="s">
        <v>336</v>
      </c>
      <c r="B26" s="78">
        <v>1</v>
      </c>
      <c r="C26" s="78"/>
      <c r="D26" s="78"/>
      <c r="E26" s="78"/>
      <c r="F26" s="78"/>
      <c r="G26" s="78"/>
      <c r="H26" s="78"/>
    </row>
    <row r="27" spans="1:8" ht="15">
      <c r="A27" s="78" t="s">
        <v>337</v>
      </c>
      <c r="B27" s="78">
        <v>1</v>
      </c>
      <c r="C27" s="78"/>
      <c r="D27" s="78"/>
      <c r="E27" s="78"/>
      <c r="F27" s="78"/>
      <c r="G27" s="78"/>
      <c r="H27" s="78"/>
    </row>
    <row r="30" spans="1:8" ht="14.3" customHeight="1">
      <c r="A30" s="13" t="s">
        <v>866</v>
      </c>
      <c r="B30" s="13" t="s">
        <v>840</v>
      </c>
      <c r="C30" s="13" t="s">
        <v>876</v>
      </c>
      <c r="D30" s="13" t="s">
        <v>843</v>
      </c>
      <c r="E30" s="13" t="s">
        <v>883</v>
      </c>
      <c r="F30" s="13" t="s">
        <v>845</v>
      </c>
      <c r="G30" s="13" t="s">
        <v>890</v>
      </c>
      <c r="H30" s="13" t="s">
        <v>846</v>
      </c>
    </row>
    <row r="31" spans="1:8" ht="15">
      <c r="A31" s="86" t="s">
        <v>867</v>
      </c>
      <c r="B31" s="86">
        <v>15</v>
      </c>
      <c r="C31" s="86" t="s">
        <v>872</v>
      </c>
      <c r="D31" s="86">
        <v>62</v>
      </c>
      <c r="E31" s="86" t="s">
        <v>247</v>
      </c>
      <c r="F31" s="86">
        <v>7</v>
      </c>
      <c r="G31" s="86" t="s">
        <v>248</v>
      </c>
      <c r="H31" s="86">
        <v>7</v>
      </c>
    </row>
    <row r="32" spans="1:8" ht="15">
      <c r="A32" s="86" t="s">
        <v>868</v>
      </c>
      <c r="B32" s="86">
        <v>21</v>
      </c>
      <c r="C32" s="86" t="s">
        <v>873</v>
      </c>
      <c r="D32" s="86">
        <v>60</v>
      </c>
      <c r="E32" s="86" t="s">
        <v>248</v>
      </c>
      <c r="F32" s="86">
        <v>7</v>
      </c>
      <c r="G32" s="86" t="s">
        <v>254</v>
      </c>
      <c r="H32" s="86">
        <v>6</v>
      </c>
    </row>
    <row r="33" spans="1:8" ht="15">
      <c r="A33" s="86" t="s">
        <v>869</v>
      </c>
      <c r="B33" s="86">
        <v>0</v>
      </c>
      <c r="C33" s="86" t="s">
        <v>874</v>
      </c>
      <c r="D33" s="86">
        <v>25</v>
      </c>
      <c r="E33" s="86" t="s">
        <v>256</v>
      </c>
      <c r="F33" s="86">
        <v>7</v>
      </c>
      <c r="G33" s="86" t="s">
        <v>253</v>
      </c>
      <c r="H33" s="86">
        <v>5</v>
      </c>
    </row>
    <row r="34" spans="1:8" ht="15">
      <c r="A34" s="86" t="s">
        <v>870</v>
      </c>
      <c r="B34" s="86">
        <v>977</v>
      </c>
      <c r="C34" s="86" t="s">
        <v>875</v>
      </c>
      <c r="D34" s="86">
        <v>14</v>
      </c>
      <c r="E34" s="86" t="s">
        <v>884</v>
      </c>
      <c r="F34" s="86">
        <v>7</v>
      </c>
      <c r="G34" s="86" t="s">
        <v>252</v>
      </c>
      <c r="H34" s="86">
        <v>5</v>
      </c>
    </row>
    <row r="35" spans="1:8" ht="15">
      <c r="A35" s="86" t="s">
        <v>871</v>
      </c>
      <c r="B35" s="86">
        <v>1013</v>
      </c>
      <c r="C35" s="86" t="s">
        <v>877</v>
      </c>
      <c r="D35" s="86">
        <v>12</v>
      </c>
      <c r="E35" s="86" t="s">
        <v>872</v>
      </c>
      <c r="F35" s="86">
        <v>6</v>
      </c>
      <c r="G35" s="86" t="s">
        <v>250</v>
      </c>
      <c r="H35" s="86">
        <v>5</v>
      </c>
    </row>
    <row r="36" spans="1:8" ht="15">
      <c r="A36" s="86" t="s">
        <v>872</v>
      </c>
      <c r="B36" s="86">
        <v>68</v>
      </c>
      <c r="C36" s="86" t="s">
        <v>878</v>
      </c>
      <c r="D36" s="86">
        <v>12</v>
      </c>
      <c r="E36" s="86" t="s">
        <v>885</v>
      </c>
      <c r="F36" s="86">
        <v>5</v>
      </c>
      <c r="G36" s="86" t="s">
        <v>251</v>
      </c>
      <c r="H36" s="86">
        <v>4</v>
      </c>
    </row>
    <row r="37" spans="1:8" ht="15">
      <c r="A37" s="86" t="s">
        <v>873</v>
      </c>
      <c r="B37" s="86">
        <v>61</v>
      </c>
      <c r="C37" s="86" t="s">
        <v>879</v>
      </c>
      <c r="D37" s="86">
        <v>10</v>
      </c>
      <c r="E37" s="86" t="s">
        <v>886</v>
      </c>
      <c r="F37" s="86">
        <v>5</v>
      </c>
      <c r="G37" s="86" t="s">
        <v>891</v>
      </c>
      <c r="H37" s="86">
        <v>3</v>
      </c>
    </row>
    <row r="38" spans="1:8" ht="15">
      <c r="A38" s="86" t="s">
        <v>874</v>
      </c>
      <c r="B38" s="86">
        <v>28</v>
      </c>
      <c r="C38" s="86" t="s">
        <v>880</v>
      </c>
      <c r="D38" s="86">
        <v>9</v>
      </c>
      <c r="E38" s="86" t="s">
        <v>887</v>
      </c>
      <c r="F38" s="86">
        <v>5</v>
      </c>
      <c r="G38" s="86" t="s">
        <v>892</v>
      </c>
      <c r="H38" s="86">
        <v>2</v>
      </c>
    </row>
    <row r="39" spans="1:8" ht="15">
      <c r="A39" s="86" t="s">
        <v>248</v>
      </c>
      <c r="B39" s="86">
        <v>18</v>
      </c>
      <c r="C39" s="86" t="s">
        <v>881</v>
      </c>
      <c r="D39" s="86">
        <v>9</v>
      </c>
      <c r="E39" s="86" t="s">
        <v>888</v>
      </c>
      <c r="F39" s="86">
        <v>5</v>
      </c>
      <c r="G39" s="86" t="s">
        <v>893</v>
      </c>
      <c r="H39" s="86">
        <v>2</v>
      </c>
    </row>
    <row r="40" spans="1:8" ht="15">
      <c r="A40" s="86" t="s">
        <v>875</v>
      </c>
      <c r="B40" s="86">
        <v>14</v>
      </c>
      <c r="C40" s="86" t="s">
        <v>882</v>
      </c>
      <c r="D40" s="86">
        <v>8</v>
      </c>
      <c r="E40" s="86" t="s">
        <v>889</v>
      </c>
      <c r="F40" s="86">
        <v>5</v>
      </c>
      <c r="G40" s="86" t="s">
        <v>894</v>
      </c>
      <c r="H40" s="86">
        <v>2</v>
      </c>
    </row>
    <row r="43" spans="1:8" ht="14.3" customHeight="1">
      <c r="A43" s="13" t="s">
        <v>899</v>
      </c>
      <c r="B43" s="13" t="s">
        <v>840</v>
      </c>
      <c r="C43" s="13" t="s">
        <v>910</v>
      </c>
      <c r="D43" s="13" t="s">
        <v>843</v>
      </c>
      <c r="E43" s="13" t="s">
        <v>913</v>
      </c>
      <c r="F43" s="13" t="s">
        <v>845</v>
      </c>
      <c r="G43" s="13" t="s">
        <v>922</v>
      </c>
      <c r="H43" s="13" t="s">
        <v>846</v>
      </c>
    </row>
    <row r="44" spans="1:8" ht="15">
      <c r="A44" s="86" t="s">
        <v>900</v>
      </c>
      <c r="B44" s="86">
        <v>59</v>
      </c>
      <c r="C44" s="86" t="s">
        <v>900</v>
      </c>
      <c r="D44" s="86">
        <v>58</v>
      </c>
      <c r="E44" s="86" t="s">
        <v>908</v>
      </c>
      <c r="F44" s="86">
        <v>7</v>
      </c>
      <c r="G44" s="86" t="s">
        <v>923</v>
      </c>
      <c r="H44" s="86">
        <v>4</v>
      </c>
    </row>
    <row r="45" spans="1:8" ht="15">
      <c r="A45" s="86" t="s">
        <v>901</v>
      </c>
      <c r="B45" s="86">
        <v>10</v>
      </c>
      <c r="C45" s="86" t="s">
        <v>901</v>
      </c>
      <c r="D45" s="86">
        <v>10</v>
      </c>
      <c r="E45" s="86" t="s">
        <v>909</v>
      </c>
      <c r="F45" s="86">
        <v>7</v>
      </c>
      <c r="G45" s="86" t="s">
        <v>924</v>
      </c>
      <c r="H45" s="86">
        <v>4</v>
      </c>
    </row>
    <row r="46" spans="1:8" ht="15">
      <c r="A46" s="86" t="s">
        <v>902</v>
      </c>
      <c r="B46" s="86">
        <v>10</v>
      </c>
      <c r="C46" s="86" t="s">
        <v>902</v>
      </c>
      <c r="D46" s="86">
        <v>10</v>
      </c>
      <c r="E46" s="86" t="s">
        <v>914</v>
      </c>
      <c r="F46" s="86">
        <v>5</v>
      </c>
      <c r="G46" s="86" t="s">
        <v>925</v>
      </c>
      <c r="H46" s="86">
        <v>4</v>
      </c>
    </row>
    <row r="47" spans="1:8" ht="15">
      <c r="A47" s="86" t="s">
        <v>903</v>
      </c>
      <c r="B47" s="86">
        <v>10</v>
      </c>
      <c r="C47" s="86" t="s">
        <v>903</v>
      </c>
      <c r="D47" s="86">
        <v>10</v>
      </c>
      <c r="E47" s="86" t="s">
        <v>915</v>
      </c>
      <c r="F47" s="86">
        <v>5</v>
      </c>
      <c r="G47" s="86" t="s">
        <v>926</v>
      </c>
      <c r="H47" s="86">
        <v>3</v>
      </c>
    </row>
    <row r="48" spans="1:8" ht="15">
      <c r="A48" s="86" t="s">
        <v>904</v>
      </c>
      <c r="B48" s="86">
        <v>8</v>
      </c>
      <c r="C48" s="86" t="s">
        <v>904</v>
      </c>
      <c r="D48" s="86">
        <v>8</v>
      </c>
      <c r="E48" s="86" t="s">
        <v>916</v>
      </c>
      <c r="F48" s="86">
        <v>5</v>
      </c>
      <c r="G48" s="86" t="s">
        <v>927</v>
      </c>
      <c r="H48" s="86">
        <v>2</v>
      </c>
    </row>
    <row r="49" spans="1:8" ht="15">
      <c r="A49" s="86" t="s">
        <v>905</v>
      </c>
      <c r="B49" s="86">
        <v>8</v>
      </c>
      <c r="C49" s="86" t="s">
        <v>905</v>
      </c>
      <c r="D49" s="86">
        <v>8</v>
      </c>
      <c r="E49" s="86" t="s">
        <v>917</v>
      </c>
      <c r="F49" s="86">
        <v>5</v>
      </c>
      <c r="G49" s="86" t="s">
        <v>928</v>
      </c>
      <c r="H49" s="86">
        <v>2</v>
      </c>
    </row>
    <row r="50" spans="1:8" ht="15">
      <c r="A50" s="86" t="s">
        <v>906</v>
      </c>
      <c r="B50" s="86">
        <v>7</v>
      </c>
      <c r="C50" s="86" t="s">
        <v>907</v>
      </c>
      <c r="D50" s="86">
        <v>7</v>
      </c>
      <c r="E50" s="86" t="s">
        <v>918</v>
      </c>
      <c r="F50" s="86">
        <v>5</v>
      </c>
      <c r="G50" s="86" t="s">
        <v>929</v>
      </c>
      <c r="H50" s="86">
        <v>2</v>
      </c>
    </row>
    <row r="51" spans="1:8" ht="15">
      <c r="A51" s="86" t="s">
        <v>907</v>
      </c>
      <c r="B51" s="86">
        <v>7</v>
      </c>
      <c r="C51" s="86" t="s">
        <v>906</v>
      </c>
      <c r="D51" s="86">
        <v>7</v>
      </c>
      <c r="E51" s="86" t="s">
        <v>919</v>
      </c>
      <c r="F51" s="86">
        <v>5</v>
      </c>
      <c r="G51" s="86" t="s">
        <v>930</v>
      </c>
      <c r="H51" s="86">
        <v>2</v>
      </c>
    </row>
    <row r="52" spans="1:8" ht="15">
      <c r="A52" s="86" t="s">
        <v>908</v>
      </c>
      <c r="B52" s="86">
        <v>7</v>
      </c>
      <c r="C52" s="86" t="s">
        <v>911</v>
      </c>
      <c r="D52" s="86">
        <v>6</v>
      </c>
      <c r="E52" s="86" t="s">
        <v>920</v>
      </c>
      <c r="F52" s="86">
        <v>5</v>
      </c>
      <c r="G52" s="86" t="s">
        <v>931</v>
      </c>
      <c r="H52" s="86">
        <v>2</v>
      </c>
    </row>
    <row r="53" spans="1:8" ht="15">
      <c r="A53" s="86" t="s">
        <v>909</v>
      </c>
      <c r="B53" s="86">
        <v>7</v>
      </c>
      <c r="C53" s="86" t="s">
        <v>912</v>
      </c>
      <c r="D53" s="86">
        <v>6</v>
      </c>
      <c r="E53" s="86" t="s">
        <v>921</v>
      </c>
      <c r="F53" s="86">
        <v>2</v>
      </c>
      <c r="G53" s="86" t="s">
        <v>932</v>
      </c>
      <c r="H53" s="86">
        <v>2</v>
      </c>
    </row>
    <row r="56" spans="1:8" ht="14.3" customHeight="1">
      <c r="A56" s="13" t="s">
        <v>937</v>
      </c>
      <c r="B56" s="13" t="s">
        <v>840</v>
      </c>
      <c r="C56" s="13" t="s">
        <v>939</v>
      </c>
      <c r="D56" s="13" t="s">
        <v>843</v>
      </c>
      <c r="E56" s="13" t="s">
        <v>940</v>
      </c>
      <c r="F56" s="13" t="s">
        <v>845</v>
      </c>
      <c r="G56" s="13" t="s">
        <v>943</v>
      </c>
      <c r="H56" s="13" t="s">
        <v>846</v>
      </c>
    </row>
    <row r="57" spans="1:8" ht="15">
      <c r="A57" s="78" t="s">
        <v>254</v>
      </c>
      <c r="B57" s="78">
        <v>4</v>
      </c>
      <c r="C57" s="78" t="s">
        <v>240</v>
      </c>
      <c r="D57" s="78">
        <v>1</v>
      </c>
      <c r="E57" s="78" t="s">
        <v>246</v>
      </c>
      <c r="F57" s="78">
        <v>2</v>
      </c>
      <c r="G57" s="78" t="s">
        <v>254</v>
      </c>
      <c r="H57" s="78">
        <v>4</v>
      </c>
    </row>
    <row r="58" spans="1:8" ht="15">
      <c r="A58" s="78" t="s">
        <v>246</v>
      </c>
      <c r="B58" s="78">
        <v>2</v>
      </c>
      <c r="C58" s="78" t="s">
        <v>248</v>
      </c>
      <c r="D58" s="78">
        <v>1</v>
      </c>
      <c r="E58" s="78"/>
      <c r="F58" s="78"/>
      <c r="G58" s="78" t="s">
        <v>248</v>
      </c>
      <c r="H58" s="78">
        <v>1</v>
      </c>
    </row>
    <row r="59" spans="1:8" ht="15">
      <c r="A59" s="78" t="s">
        <v>248</v>
      </c>
      <c r="B59" s="78">
        <v>2</v>
      </c>
      <c r="C59" s="78"/>
      <c r="D59" s="78"/>
      <c r="E59" s="78"/>
      <c r="F59" s="78"/>
      <c r="G59" s="78"/>
      <c r="H59" s="78"/>
    </row>
    <row r="60" spans="1:8" ht="15">
      <c r="A60" s="78" t="s">
        <v>240</v>
      </c>
      <c r="B60" s="78">
        <v>1</v>
      </c>
      <c r="C60" s="78"/>
      <c r="D60" s="78"/>
      <c r="E60" s="78"/>
      <c r="F60" s="78"/>
      <c r="G60" s="78"/>
      <c r="H60" s="78"/>
    </row>
    <row r="63" spans="1:8" ht="14.3" customHeight="1">
      <c r="A63" s="13" t="s">
        <v>938</v>
      </c>
      <c r="B63" s="13" t="s">
        <v>840</v>
      </c>
      <c r="C63" s="13" t="s">
        <v>941</v>
      </c>
      <c r="D63" s="13" t="s">
        <v>843</v>
      </c>
      <c r="E63" s="13" t="s">
        <v>942</v>
      </c>
      <c r="F63" s="13" t="s">
        <v>845</v>
      </c>
      <c r="G63" s="13" t="s">
        <v>944</v>
      </c>
      <c r="H63" s="13" t="s">
        <v>846</v>
      </c>
    </row>
    <row r="64" spans="1:8" ht="15">
      <c r="A64" s="78" t="s">
        <v>248</v>
      </c>
      <c r="B64" s="78">
        <v>15</v>
      </c>
      <c r="C64" s="78" t="s">
        <v>248</v>
      </c>
      <c r="D64" s="78">
        <v>2</v>
      </c>
      <c r="E64" s="78" t="s">
        <v>247</v>
      </c>
      <c r="F64" s="78">
        <v>7</v>
      </c>
      <c r="G64" s="78" t="s">
        <v>248</v>
      </c>
      <c r="H64" s="78">
        <v>6</v>
      </c>
    </row>
    <row r="65" spans="1:8" ht="15">
      <c r="A65" s="78" t="s">
        <v>247</v>
      </c>
      <c r="B65" s="78">
        <v>7</v>
      </c>
      <c r="C65" s="78" t="s">
        <v>255</v>
      </c>
      <c r="D65" s="78">
        <v>1</v>
      </c>
      <c r="E65" s="78" t="s">
        <v>248</v>
      </c>
      <c r="F65" s="78">
        <v>7</v>
      </c>
      <c r="G65" s="78" t="s">
        <v>253</v>
      </c>
      <c r="H65" s="78">
        <v>5</v>
      </c>
    </row>
    <row r="66" spans="1:8" ht="15">
      <c r="A66" s="78" t="s">
        <v>256</v>
      </c>
      <c r="B66" s="78">
        <v>7</v>
      </c>
      <c r="C66" s="78"/>
      <c r="D66" s="78"/>
      <c r="E66" s="78" t="s">
        <v>256</v>
      </c>
      <c r="F66" s="78">
        <v>7</v>
      </c>
      <c r="G66" s="78" t="s">
        <v>252</v>
      </c>
      <c r="H66" s="78">
        <v>5</v>
      </c>
    </row>
    <row r="67" spans="1:8" ht="15">
      <c r="A67" s="78" t="s">
        <v>253</v>
      </c>
      <c r="B67" s="78">
        <v>5</v>
      </c>
      <c r="C67" s="78"/>
      <c r="D67" s="78"/>
      <c r="E67" s="78" t="s">
        <v>245</v>
      </c>
      <c r="F67" s="78">
        <v>2</v>
      </c>
      <c r="G67" s="78" t="s">
        <v>251</v>
      </c>
      <c r="H67" s="78">
        <v>4</v>
      </c>
    </row>
    <row r="68" spans="1:8" ht="15">
      <c r="A68" s="78" t="s">
        <v>252</v>
      </c>
      <c r="B68" s="78">
        <v>5</v>
      </c>
      <c r="C68" s="78"/>
      <c r="D68" s="78"/>
      <c r="E68" s="78"/>
      <c r="F68" s="78"/>
      <c r="G68" s="78" t="s">
        <v>250</v>
      </c>
      <c r="H68" s="78">
        <v>3</v>
      </c>
    </row>
    <row r="69" spans="1:8" ht="15">
      <c r="A69" s="78" t="s">
        <v>251</v>
      </c>
      <c r="B69" s="78">
        <v>4</v>
      </c>
      <c r="C69" s="78"/>
      <c r="D69" s="78"/>
      <c r="E69" s="78"/>
      <c r="F69" s="78"/>
      <c r="G69" s="78" t="s">
        <v>254</v>
      </c>
      <c r="H69" s="78">
        <v>1</v>
      </c>
    </row>
    <row r="70" spans="1:8" ht="15">
      <c r="A70" s="78" t="s">
        <v>250</v>
      </c>
      <c r="B70" s="78">
        <v>3</v>
      </c>
      <c r="C70" s="78"/>
      <c r="D70" s="78"/>
      <c r="E70" s="78"/>
      <c r="F70" s="78"/>
      <c r="G70" s="78"/>
      <c r="H70" s="78"/>
    </row>
    <row r="71" spans="1:8" ht="15">
      <c r="A71" s="78" t="s">
        <v>245</v>
      </c>
      <c r="B71" s="78">
        <v>2</v>
      </c>
      <c r="C71" s="78"/>
      <c r="D71" s="78"/>
      <c r="E71" s="78"/>
      <c r="F71" s="78"/>
      <c r="G71" s="78"/>
      <c r="H71" s="78"/>
    </row>
    <row r="72" spans="1:8" ht="15">
      <c r="A72" s="78" t="s">
        <v>255</v>
      </c>
      <c r="B72" s="78">
        <v>1</v>
      </c>
      <c r="C72" s="78"/>
      <c r="D72" s="78"/>
      <c r="E72" s="78"/>
      <c r="F72" s="78"/>
      <c r="G72" s="78"/>
      <c r="H72" s="78"/>
    </row>
    <row r="73" spans="1:8" ht="15">
      <c r="A73" s="78" t="s">
        <v>254</v>
      </c>
      <c r="B73" s="78">
        <v>1</v>
      </c>
      <c r="C73" s="78"/>
      <c r="D73" s="78"/>
      <c r="E73" s="78"/>
      <c r="F73" s="78"/>
      <c r="G73" s="78"/>
      <c r="H73" s="78"/>
    </row>
    <row r="76" spans="1:8" ht="14.3" customHeight="1">
      <c r="A76" s="13" t="s">
        <v>952</v>
      </c>
      <c r="B76" s="13" t="s">
        <v>840</v>
      </c>
      <c r="C76" s="13" t="s">
        <v>953</v>
      </c>
      <c r="D76" s="13" t="s">
        <v>843</v>
      </c>
      <c r="E76" s="13" t="s">
        <v>954</v>
      </c>
      <c r="F76" s="13" t="s">
        <v>845</v>
      </c>
      <c r="G76" s="13" t="s">
        <v>955</v>
      </c>
      <c r="H76" s="13" t="s">
        <v>846</v>
      </c>
    </row>
    <row r="77" spans="1:8" ht="15">
      <c r="A77" s="113" t="s">
        <v>235</v>
      </c>
      <c r="B77" s="78">
        <v>92091</v>
      </c>
      <c r="C77" s="113" t="s">
        <v>235</v>
      </c>
      <c r="D77" s="78">
        <v>92091</v>
      </c>
      <c r="E77" s="113" t="s">
        <v>243</v>
      </c>
      <c r="F77" s="78">
        <v>63530</v>
      </c>
      <c r="G77" s="113" t="s">
        <v>254</v>
      </c>
      <c r="H77" s="78">
        <v>34965</v>
      </c>
    </row>
    <row r="78" spans="1:8" ht="15">
      <c r="A78" s="113" t="s">
        <v>243</v>
      </c>
      <c r="B78" s="78">
        <v>63530</v>
      </c>
      <c r="C78" s="113" t="s">
        <v>248</v>
      </c>
      <c r="D78" s="78">
        <v>8847</v>
      </c>
      <c r="E78" s="113" t="s">
        <v>244</v>
      </c>
      <c r="F78" s="78">
        <v>5314</v>
      </c>
      <c r="G78" s="113" t="s">
        <v>250</v>
      </c>
      <c r="H78" s="78">
        <v>31254</v>
      </c>
    </row>
    <row r="79" spans="1:8" ht="15">
      <c r="A79" s="113" t="s">
        <v>254</v>
      </c>
      <c r="B79" s="78">
        <v>34965</v>
      </c>
      <c r="C79" s="113" t="s">
        <v>239</v>
      </c>
      <c r="D79" s="78">
        <v>5838</v>
      </c>
      <c r="E79" s="113" t="s">
        <v>256</v>
      </c>
      <c r="F79" s="78">
        <v>3632</v>
      </c>
      <c r="G79" s="113" t="s">
        <v>253</v>
      </c>
      <c r="H79" s="78">
        <v>15195</v>
      </c>
    </row>
    <row r="80" spans="1:8" ht="15">
      <c r="A80" s="113" t="s">
        <v>250</v>
      </c>
      <c r="B80" s="78">
        <v>31254</v>
      </c>
      <c r="C80" s="113" t="s">
        <v>241</v>
      </c>
      <c r="D80" s="78">
        <v>4995</v>
      </c>
      <c r="E80" s="113" t="s">
        <v>245</v>
      </c>
      <c r="F80" s="78">
        <v>2640</v>
      </c>
      <c r="G80" s="113" t="s">
        <v>240</v>
      </c>
      <c r="H80" s="78">
        <v>14506</v>
      </c>
    </row>
    <row r="81" spans="1:8" ht="15">
      <c r="A81" s="113" t="s">
        <v>253</v>
      </c>
      <c r="B81" s="78">
        <v>15195</v>
      </c>
      <c r="C81" s="113" t="s">
        <v>234</v>
      </c>
      <c r="D81" s="78">
        <v>4037</v>
      </c>
      <c r="E81" s="113" t="s">
        <v>246</v>
      </c>
      <c r="F81" s="78">
        <v>2375</v>
      </c>
      <c r="G81" s="113" t="s">
        <v>252</v>
      </c>
      <c r="H81" s="78">
        <v>12710</v>
      </c>
    </row>
    <row r="82" spans="1:8" ht="15">
      <c r="A82" s="113" t="s">
        <v>240</v>
      </c>
      <c r="B82" s="78">
        <v>14506</v>
      </c>
      <c r="C82" s="113" t="s">
        <v>255</v>
      </c>
      <c r="D82" s="78">
        <v>3893</v>
      </c>
      <c r="E82" s="113" t="s">
        <v>247</v>
      </c>
      <c r="F82" s="78">
        <v>955</v>
      </c>
      <c r="G82" s="113" t="s">
        <v>238</v>
      </c>
      <c r="H82" s="78">
        <v>9501</v>
      </c>
    </row>
    <row r="83" spans="1:8" ht="15">
      <c r="A83" s="113" t="s">
        <v>252</v>
      </c>
      <c r="B83" s="78">
        <v>12710</v>
      </c>
      <c r="C83" s="113" t="s">
        <v>237</v>
      </c>
      <c r="D83" s="78">
        <v>3461</v>
      </c>
      <c r="E83" s="113" t="s">
        <v>242</v>
      </c>
      <c r="F83" s="78">
        <v>69</v>
      </c>
      <c r="G83" s="113" t="s">
        <v>251</v>
      </c>
      <c r="H83" s="78">
        <v>59</v>
      </c>
    </row>
    <row r="84" spans="1:8" ht="15">
      <c r="A84" s="113" t="s">
        <v>238</v>
      </c>
      <c r="B84" s="78">
        <v>9501</v>
      </c>
      <c r="C84" s="113" t="s">
        <v>249</v>
      </c>
      <c r="D84" s="78">
        <v>1320</v>
      </c>
      <c r="E84" s="113"/>
      <c r="F84" s="78"/>
      <c r="G84" s="113"/>
      <c r="H84" s="78"/>
    </row>
    <row r="85" spans="1:8" ht="15">
      <c r="A85" s="113" t="s">
        <v>248</v>
      </c>
      <c r="B85" s="78">
        <v>8847</v>
      </c>
      <c r="C85" s="113" t="s">
        <v>236</v>
      </c>
      <c r="D85" s="78">
        <v>31</v>
      </c>
      <c r="E85" s="113"/>
      <c r="F85" s="78"/>
      <c r="G85" s="113"/>
      <c r="H85" s="78"/>
    </row>
    <row r="86" spans="1:8" ht="15">
      <c r="A86" s="113" t="s">
        <v>239</v>
      </c>
      <c r="B86" s="78">
        <v>5838</v>
      </c>
      <c r="C86" s="113"/>
      <c r="D86" s="78"/>
      <c r="E86" s="113"/>
      <c r="F86" s="78"/>
      <c r="G86" s="113"/>
      <c r="H86" s="78"/>
    </row>
  </sheetData>
  <hyperlinks>
    <hyperlink ref="A2" r:id="rId1" display="https://myemail.constantcontact.com/Greensboro-College-Presents-Fall-Brass-and-Woodwind-Ensemble-Concert-Oct--22.html?soid=1102192932236&amp;aid=88MwIYMW8RM"/>
    <hyperlink ref="A3" r:id="rId2" display="https://myemail.constantcontact.com/Greensboro-College-Dean-Will-Speak-on-Financial-Independence-Oct--16.html?soid=1102192932236&amp;aid=pXI3Fby7E1U"/>
    <hyperlink ref="A4" r:id="rId3" display="https://myemail.constantcontact.com/Greensboro-College-Theatre-Presents-Shakespeare-s--The-Winter-s-Tale--Oct--17-20.html?soid=1102192932236&amp;aid=ixdS1Jd_Q9k"/>
    <hyperlink ref="A5" r:id="rId4" display="https://myemail.constantcontact.com/UPDATE--Greensboro-College-Will-Host-Guest-Lecturer-on-Retaining-College-Students.html?soid=1102192932236&amp;aid=I2nNj8df6sM"/>
    <hyperlink ref="A6" r:id="rId5" display="https://myemail.constantcontact.com/Greensboro-College-Presents-Fall-Choral-Concert-Oct--20.html?soid=1102192932236&amp;aid=SRfMirIalSk"/>
    <hyperlink ref="A7" r:id="rId6" display="https://myemail.constantcontact.com/Greensboro-College-Offers-Adult-Classes-and-Certificate-Programs-Open-House-Nov--5.html?soid=1102192932236&amp;aid=KV8BNBDsh30"/>
    <hyperlink ref="A8" r:id="rId7" display="https://myemail.constantcontact.com/Greensboro-College-Names-MaKayla-Humphreys--19-Admissions-Administrative-Assistant.html?soid=1102192932236&amp;aid=Z8570RAmYao"/>
    <hyperlink ref="A9" r:id="rId8" display="https://myemail.constantcontact.com/Greensboro-College-Appoints-Nasir-H--Assar-to-the-Business-Faculty.html?soid=1102192932236&amp;aid=ZbVf33e6TGQ"/>
    <hyperlink ref="A10" r:id="rId9" display="https://myemail.constantcontact.com/Greensboro-College-Names-Molly-Riddle-to-Education-Faculty.html?soid=1102192932236&amp;aid=KICghZBxP7M"/>
    <hyperlink ref="A11" r:id="rId10" display="https://myemail.constantcontact.com/Greensboro-College-Appoints-Faye-Simon-to-Mathematics-Faculty.html?soid=1102192932236&amp;aid=b1xi4Rw_e4s"/>
    <hyperlink ref="C2" r:id="rId11" display="https://myemail.constantcontact.com/Greensboro-College-Presents-Fall-Brass-and-Woodwind-Ensemble-Concert-Oct--22.html?soid=1102192932236&amp;aid=88MwIYMW8RM"/>
    <hyperlink ref="C3" r:id="rId12" display="https://myemail.constantcontact.com/Greensboro-College-Dean-Will-Speak-on-Financial-Independence-Oct--16.html?soid=1102192932236&amp;aid=pXI3Fby7E1U"/>
    <hyperlink ref="C4" r:id="rId13" display="https://myemail.constantcontact.com/UPDATE--Greensboro-College-Will-Host-Guest-Lecturer-on-Retaining-College-Students.html?soid=1102192932236&amp;aid=I2nNj8df6sM"/>
    <hyperlink ref="C5" r:id="rId14" display="https://myemail.constantcontact.com/Greensboro-College-Presents-Fall-Choral-Concert-Oct--20.html?soid=1102192932236&amp;aid=SRfMirIalSk"/>
    <hyperlink ref="C6" r:id="rId15" display="https://myemail.constantcontact.com/Greensboro-College-Theatre-Presents-Shakespeare-s--The-Winter-s-Tale--Oct--17-20.html?soid=1102192932236&amp;aid=ixdS1Jd_Q9k"/>
    <hyperlink ref="C7" r:id="rId16" display="https://myemail.constantcontact.com/Greensboro-College-Offers-Adult-Classes-and-Certificate-Programs-Open-House-Nov--5.html?soid=1102192932236&amp;aid=KV8BNBDsh30"/>
    <hyperlink ref="C8" r:id="rId17" display="https://myemail.constantcontact.com/Greensboro-College-Names-MaKayla-Humphreys--19-Admissions-Administrative-Assistant.html?soid=1102192932236&amp;aid=Z8570RAmYao"/>
    <hyperlink ref="C9" r:id="rId18" display="https://myemail.constantcontact.com/Greensboro-College-Postpones-Fall-Brass-and-Woodwind-Ensembles-Concert-Until-Nov--5.html?soid=1102192932236&amp;aid=jiWJlFB2eoI"/>
    <hyperlink ref="C10" r:id="rId19" display="https://myemail.constantcontact.com/Greensboro-College-Alumna-Becomes-Acting-Chair-of-U-S--House-Oversight-Committee.html?soid=1102192932236&amp;aid=pw9MNFp48Vc"/>
    <hyperlink ref="C11" r:id="rId20" display="https://myemail.constantcontact.com/Greensboro-College-Certification-Programs-Will-Offer-Open-House-Nov--5.html?soid=1102192932236&amp;aid=CqtRzhO6I6g"/>
    <hyperlink ref="E2" r:id="rId21" display="https://twitter.com/gcpridebaseball/status/1185662329754673152"/>
    <hyperlink ref="E3" r:id="rId22" display="https://myemail.constantcontact.com/Greensboro-College-Dean-Will-Speak-on-Financial-Independence-Oct--16.html?soid=1102192932236&amp;aid=pXI3Fby7E1U"/>
    <hyperlink ref="G2" r:id="rId23" display="https://www.greensboro.com/blogs/the_syllabus/the-syllabus-your-college-campus-speakers-for-october-mid-oct/article_cda6c914-f98e-5f76-ad72-69204d214b2e.html"/>
    <hyperlink ref="G3" r:id="rId24" display="https://www.greensboro.com/blogs/retail_therapy/n-c-a-t-pop-up-shop-opening-in-time/article_ba8b7f29-b318-5378-8e47-68b8b28021aa.html"/>
    <hyperlink ref="G4" r:id="rId25" display="https://thehill.com/homenews/house/466264-maloney-to-serve-as-acting-oversight-chairwoman-after-cummingss-death"/>
    <hyperlink ref="G5" r:id="rId26" display="https://www.newsobserver.com/news/local/education/article236247498.html"/>
  </hyperlinks>
  <printOptions/>
  <pageMargins left="0.7" right="0.7" top="0.75" bottom="0.75" header="0.3" footer="0.3"/>
  <pageSetup orientation="portrait" paperSize="9"/>
  <tableParts>
    <tablePart r:id="rId27"/>
    <tablePart r:id="rId29"/>
    <tablePart r:id="rId34"/>
    <tablePart r:id="rId32"/>
    <tablePart r:id="rId33"/>
    <tablePart r:id="rId30"/>
    <tablePart r:id="rId31"/>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0144-1BA5-438C-AE80-5709265D67C5}">
  <dimension ref="A1:G337"/>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1003</v>
      </c>
      <c r="B1" s="13" t="s">
        <v>1136</v>
      </c>
      <c r="C1" s="13" t="s">
        <v>1137</v>
      </c>
      <c r="D1" s="13" t="s">
        <v>144</v>
      </c>
      <c r="E1" s="13" t="s">
        <v>1139</v>
      </c>
      <c r="F1" s="13" t="s">
        <v>1140</v>
      </c>
      <c r="G1" s="13" t="s">
        <v>1141</v>
      </c>
    </row>
    <row r="2" spans="1:7" ht="15">
      <c r="A2" s="78" t="s">
        <v>867</v>
      </c>
      <c r="B2" s="78">
        <v>15</v>
      </c>
      <c r="C2" s="116">
        <v>0.014807502467917077</v>
      </c>
      <c r="D2" s="78" t="s">
        <v>1138</v>
      </c>
      <c r="E2" s="78"/>
      <c r="F2" s="78"/>
      <c r="G2" s="78"/>
    </row>
    <row r="3" spans="1:7" ht="15">
      <c r="A3" s="78" t="s">
        <v>868</v>
      </c>
      <c r="B3" s="78">
        <v>21</v>
      </c>
      <c r="C3" s="116">
        <v>0.020730503455083912</v>
      </c>
      <c r="D3" s="78" t="s">
        <v>1138</v>
      </c>
      <c r="E3" s="78"/>
      <c r="F3" s="78"/>
      <c r="G3" s="78"/>
    </row>
    <row r="4" spans="1:7" ht="15">
      <c r="A4" s="78" t="s">
        <v>869</v>
      </c>
      <c r="B4" s="78">
        <v>0</v>
      </c>
      <c r="C4" s="116">
        <v>0</v>
      </c>
      <c r="D4" s="78" t="s">
        <v>1138</v>
      </c>
      <c r="E4" s="78"/>
      <c r="F4" s="78"/>
      <c r="G4" s="78"/>
    </row>
    <row r="5" spans="1:7" ht="15">
      <c r="A5" s="78" t="s">
        <v>870</v>
      </c>
      <c r="B5" s="78">
        <v>977</v>
      </c>
      <c r="C5" s="116">
        <v>0.9644619940769991</v>
      </c>
      <c r="D5" s="78" t="s">
        <v>1138</v>
      </c>
      <c r="E5" s="78"/>
      <c r="F5" s="78"/>
      <c r="G5" s="78"/>
    </row>
    <row r="6" spans="1:7" ht="15">
      <c r="A6" s="78" t="s">
        <v>871</v>
      </c>
      <c r="B6" s="78">
        <v>1013</v>
      </c>
      <c r="C6" s="116">
        <v>1</v>
      </c>
      <c r="D6" s="78" t="s">
        <v>1138</v>
      </c>
      <c r="E6" s="78"/>
      <c r="F6" s="78"/>
      <c r="G6" s="78"/>
    </row>
    <row r="7" spans="1:7" ht="15">
      <c r="A7" s="86" t="s">
        <v>872</v>
      </c>
      <c r="B7" s="78">
        <v>68</v>
      </c>
      <c r="C7" s="116">
        <v>0.00813565541302202</v>
      </c>
      <c r="D7" s="78" t="s">
        <v>1138</v>
      </c>
      <c r="E7" s="78" t="b">
        <v>0</v>
      </c>
      <c r="F7" s="78" t="b">
        <v>0</v>
      </c>
      <c r="G7" s="78" t="b">
        <v>0</v>
      </c>
    </row>
    <row r="8" spans="1:7" ht="15">
      <c r="A8" s="86" t="s">
        <v>873</v>
      </c>
      <c r="B8" s="78">
        <v>61</v>
      </c>
      <c r="C8" s="116">
        <v>0.008868357124508355</v>
      </c>
      <c r="D8" s="78" t="s">
        <v>1138</v>
      </c>
      <c r="E8" s="78" t="b">
        <v>0</v>
      </c>
      <c r="F8" s="78" t="b">
        <v>0</v>
      </c>
      <c r="G8" s="78" t="b">
        <v>0</v>
      </c>
    </row>
    <row r="9" spans="1:7" ht="15">
      <c r="A9" s="86" t="s">
        <v>874</v>
      </c>
      <c r="B9" s="78">
        <v>28</v>
      </c>
      <c r="C9" s="116">
        <v>0.015760610812583065</v>
      </c>
      <c r="D9" s="78" t="s">
        <v>1138</v>
      </c>
      <c r="E9" s="78" t="b">
        <v>0</v>
      </c>
      <c r="F9" s="78" t="b">
        <v>0</v>
      </c>
      <c r="G9" s="78" t="b">
        <v>0</v>
      </c>
    </row>
    <row r="10" spans="1:7" ht="15">
      <c r="A10" s="86" t="s">
        <v>248</v>
      </c>
      <c r="B10" s="78">
        <v>18</v>
      </c>
      <c r="C10" s="116">
        <v>0.014947579235859326</v>
      </c>
      <c r="D10" s="78" t="s">
        <v>1138</v>
      </c>
      <c r="E10" s="78" t="b">
        <v>0</v>
      </c>
      <c r="F10" s="78" t="b">
        <v>0</v>
      </c>
      <c r="G10" s="78" t="b">
        <v>0</v>
      </c>
    </row>
    <row r="11" spans="1:7" ht="15">
      <c r="A11" s="86" t="s">
        <v>875</v>
      </c>
      <c r="B11" s="78">
        <v>14</v>
      </c>
      <c r="C11" s="116">
        <v>0.013083292985668984</v>
      </c>
      <c r="D11" s="78" t="s">
        <v>1138</v>
      </c>
      <c r="E11" s="78" t="b">
        <v>0</v>
      </c>
      <c r="F11" s="78" t="b">
        <v>0</v>
      </c>
      <c r="G11" s="78" t="b">
        <v>0</v>
      </c>
    </row>
    <row r="12" spans="1:7" ht="15">
      <c r="A12" s="86" t="s">
        <v>877</v>
      </c>
      <c r="B12" s="78">
        <v>14</v>
      </c>
      <c r="C12" s="116">
        <v>0.013083292985668984</v>
      </c>
      <c r="D12" s="78" t="s">
        <v>1138</v>
      </c>
      <c r="E12" s="78" t="b">
        <v>0</v>
      </c>
      <c r="F12" s="78" t="b">
        <v>1</v>
      </c>
      <c r="G12" s="78" t="b">
        <v>0</v>
      </c>
    </row>
    <row r="13" spans="1:7" ht="15">
      <c r="A13" s="86" t="s">
        <v>878</v>
      </c>
      <c r="B13" s="78">
        <v>12</v>
      </c>
      <c r="C13" s="116">
        <v>0.012206055421397315</v>
      </c>
      <c r="D13" s="78" t="s">
        <v>1138</v>
      </c>
      <c r="E13" s="78" t="b">
        <v>0</v>
      </c>
      <c r="F13" s="78" t="b">
        <v>0</v>
      </c>
      <c r="G13" s="78" t="b">
        <v>0</v>
      </c>
    </row>
    <row r="14" spans="1:7" ht="15">
      <c r="A14" s="86" t="s">
        <v>879</v>
      </c>
      <c r="B14" s="78">
        <v>10</v>
      </c>
      <c r="C14" s="116">
        <v>0.01114925909866597</v>
      </c>
      <c r="D14" s="78" t="s">
        <v>1138</v>
      </c>
      <c r="E14" s="78" t="b">
        <v>0</v>
      </c>
      <c r="F14" s="78" t="b">
        <v>0</v>
      </c>
      <c r="G14" s="78" t="b">
        <v>0</v>
      </c>
    </row>
    <row r="15" spans="1:7" ht="15">
      <c r="A15" s="86" t="s">
        <v>880</v>
      </c>
      <c r="B15" s="78">
        <v>10</v>
      </c>
      <c r="C15" s="116">
        <v>0.01114925909866597</v>
      </c>
      <c r="D15" s="78" t="s">
        <v>1138</v>
      </c>
      <c r="E15" s="78" t="b">
        <v>0</v>
      </c>
      <c r="F15" s="78" t="b">
        <v>0</v>
      </c>
      <c r="G15" s="78" t="b">
        <v>0</v>
      </c>
    </row>
    <row r="16" spans="1:7" ht="15">
      <c r="A16" s="86" t="s">
        <v>881</v>
      </c>
      <c r="B16" s="78">
        <v>9</v>
      </c>
      <c r="C16" s="116">
        <v>0.010542749750584654</v>
      </c>
      <c r="D16" s="78" t="s">
        <v>1138</v>
      </c>
      <c r="E16" s="78" t="b">
        <v>0</v>
      </c>
      <c r="F16" s="78" t="b">
        <v>0</v>
      </c>
      <c r="G16" s="78" t="b">
        <v>0</v>
      </c>
    </row>
    <row r="17" spans="1:7" ht="15">
      <c r="A17" s="86" t="s">
        <v>1004</v>
      </c>
      <c r="B17" s="78">
        <v>8</v>
      </c>
      <c r="C17" s="116">
        <v>0.009876543209876543</v>
      </c>
      <c r="D17" s="78" t="s">
        <v>1138</v>
      </c>
      <c r="E17" s="78" t="b">
        <v>0</v>
      </c>
      <c r="F17" s="78" t="b">
        <v>0</v>
      </c>
      <c r="G17" s="78" t="b">
        <v>0</v>
      </c>
    </row>
    <row r="18" spans="1:7" ht="15">
      <c r="A18" s="86" t="s">
        <v>882</v>
      </c>
      <c r="B18" s="78">
        <v>8</v>
      </c>
      <c r="C18" s="116">
        <v>0.009876543209876543</v>
      </c>
      <c r="D18" s="78" t="s">
        <v>1138</v>
      </c>
      <c r="E18" s="78" t="b">
        <v>0</v>
      </c>
      <c r="F18" s="78" t="b">
        <v>0</v>
      </c>
      <c r="G18" s="78" t="b">
        <v>0</v>
      </c>
    </row>
    <row r="19" spans="1:7" ht="15">
      <c r="A19" s="86" t="s">
        <v>1005</v>
      </c>
      <c r="B19" s="78">
        <v>8</v>
      </c>
      <c r="C19" s="116">
        <v>0.009876543209876543</v>
      </c>
      <c r="D19" s="78" t="s">
        <v>1138</v>
      </c>
      <c r="E19" s="78" t="b">
        <v>0</v>
      </c>
      <c r="F19" s="78" t="b">
        <v>0</v>
      </c>
      <c r="G19" s="78" t="b">
        <v>0</v>
      </c>
    </row>
    <row r="20" spans="1:7" ht="15">
      <c r="A20" s="86" t="s">
        <v>1006</v>
      </c>
      <c r="B20" s="78">
        <v>8</v>
      </c>
      <c r="C20" s="116">
        <v>0.009876543209876543</v>
      </c>
      <c r="D20" s="78" t="s">
        <v>1138</v>
      </c>
      <c r="E20" s="78" t="b">
        <v>0</v>
      </c>
      <c r="F20" s="78" t="b">
        <v>0</v>
      </c>
      <c r="G20" s="78" t="b">
        <v>0</v>
      </c>
    </row>
    <row r="21" spans="1:7" ht="15">
      <c r="A21" s="86" t="s">
        <v>1007</v>
      </c>
      <c r="B21" s="78">
        <v>8</v>
      </c>
      <c r="C21" s="116">
        <v>0.009876543209876543</v>
      </c>
      <c r="D21" s="78" t="s">
        <v>1138</v>
      </c>
      <c r="E21" s="78" t="b">
        <v>0</v>
      </c>
      <c r="F21" s="78" t="b">
        <v>0</v>
      </c>
      <c r="G21" s="78" t="b">
        <v>0</v>
      </c>
    </row>
    <row r="22" spans="1:7" ht="15">
      <c r="A22" s="86" t="s">
        <v>1008</v>
      </c>
      <c r="B22" s="78">
        <v>7</v>
      </c>
      <c r="C22" s="116">
        <v>0.00914314028252322</v>
      </c>
      <c r="D22" s="78" t="s">
        <v>1138</v>
      </c>
      <c r="E22" s="78" t="b">
        <v>0</v>
      </c>
      <c r="F22" s="78" t="b">
        <v>0</v>
      </c>
      <c r="G22" s="78" t="b">
        <v>0</v>
      </c>
    </row>
    <row r="23" spans="1:7" ht="15">
      <c r="A23" s="86" t="s">
        <v>1009</v>
      </c>
      <c r="B23" s="78">
        <v>7</v>
      </c>
      <c r="C23" s="116">
        <v>0.00914314028252322</v>
      </c>
      <c r="D23" s="78" t="s">
        <v>1138</v>
      </c>
      <c r="E23" s="78" t="b">
        <v>0</v>
      </c>
      <c r="F23" s="78" t="b">
        <v>0</v>
      </c>
      <c r="G23" s="78" t="b">
        <v>0</v>
      </c>
    </row>
    <row r="24" spans="1:7" ht="15">
      <c r="A24" s="86" t="s">
        <v>1010</v>
      </c>
      <c r="B24" s="78">
        <v>7</v>
      </c>
      <c r="C24" s="116">
        <v>0.00914314028252322</v>
      </c>
      <c r="D24" s="78" t="s">
        <v>1138</v>
      </c>
      <c r="E24" s="78" t="b">
        <v>0</v>
      </c>
      <c r="F24" s="78" t="b">
        <v>0</v>
      </c>
      <c r="G24" s="78" t="b">
        <v>0</v>
      </c>
    </row>
    <row r="25" spans="1:7" ht="15">
      <c r="A25" s="86" t="s">
        <v>247</v>
      </c>
      <c r="B25" s="78">
        <v>7</v>
      </c>
      <c r="C25" s="116">
        <v>0.00914314028252322</v>
      </c>
      <c r="D25" s="78" t="s">
        <v>1138</v>
      </c>
      <c r="E25" s="78" t="b">
        <v>0</v>
      </c>
      <c r="F25" s="78" t="b">
        <v>0</v>
      </c>
      <c r="G25" s="78" t="b">
        <v>0</v>
      </c>
    </row>
    <row r="26" spans="1:7" ht="15">
      <c r="A26" s="86" t="s">
        <v>256</v>
      </c>
      <c r="B26" s="78">
        <v>7</v>
      </c>
      <c r="C26" s="116">
        <v>0.00914314028252322</v>
      </c>
      <c r="D26" s="78" t="s">
        <v>1138</v>
      </c>
      <c r="E26" s="78" t="b">
        <v>0</v>
      </c>
      <c r="F26" s="78" t="b">
        <v>0</v>
      </c>
      <c r="G26" s="78" t="b">
        <v>0</v>
      </c>
    </row>
    <row r="27" spans="1:7" ht="15">
      <c r="A27" s="86" t="s">
        <v>884</v>
      </c>
      <c r="B27" s="78">
        <v>7</v>
      </c>
      <c r="C27" s="116">
        <v>0.00914314028252322</v>
      </c>
      <c r="D27" s="78" t="s">
        <v>1138</v>
      </c>
      <c r="E27" s="78" t="b">
        <v>0</v>
      </c>
      <c r="F27" s="78" t="b">
        <v>0</v>
      </c>
      <c r="G27" s="78" t="b">
        <v>0</v>
      </c>
    </row>
    <row r="28" spans="1:7" ht="15">
      <c r="A28" s="86" t="s">
        <v>1011</v>
      </c>
      <c r="B28" s="78">
        <v>6</v>
      </c>
      <c r="C28" s="116">
        <v>0.00833287953043185</v>
      </c>
      <c r="D28" s="78" t="s">
        <v>1138</v>
      </c>
      <c r="E28" s="78" t="b">
        <v>0</v>
      </c>
      <c r="F28" s="78" t="b">
        <v>0</v>
      </c>
      <c r="G28" s="78" t="b">
        <v>0</v>
      </c>
    </row>
    <row r="29" spans="1:7" ht="15">
      <c r="A29" s="86" t="s">
        <v>1012</v>
      </c>
      <c r="B29" s="78">
        <v>6</v>
      </c>
      <c r="C29" s="116">
        <v>0.00833287953043185</v>
      </c>
      <c r="D29" s="78" t="s">
        <v>1138</v>
      </c>
      <c r="E29" s="78" t="b">
        <v>0</v>
      </c>
      <c r="F29" s="78" t="b">
        <v>0</v>
      </c>
      <c r="G29" s="78" t="b">
        <v>0</v>
      </c>
    </row>
    <row r="30" spans="1:7" ht="15">
      <c r="A30" s="86" t="s">
        <v>1013</v>
      </c>
      <c r="B30" s="78">
        <v>6</v>
      </c>
      <c r="C30" s="116">
        <v>0.00833287953043185</v>
      </c>
      <c r="D30" s="78" t="s">
        <v>1138</v>
      </c>
      <c r="E30" s="78" t="b">
        <v>0</v>
      </c>
      <c r="F30" s="78" t="b">
        <v>0</v>
      </c>
      <c r="G30" s="78" t="b">
        <v>0</v>
      </c>
    </row>
    <row r="31" spans="1:7" ht="15">
      <c r="A31" s="86" t="s">
        <v>1014</v>
      </c>
      <c r="B31" s="78">
        <v>6</v>
      </c>
      <c r="C31" s="116">
        <v>0.00833287953043185</v>
      </c>
      <c r="D31" s="78" t="s">
        <v>1138</v>
      </c>
      <c r="E31" s="78" t="b">
        <v>0</v>
      </c>
      <c r="F31" s="78" t="b">
        <v>0</v>
      </c>
      <c r="G31" s="78" t="b">
        <v>0</v>
      </c>
    </row>
    <row r="32" spans="1:7" ht="15">
      <c r="A32" s="86" t="s">
        <v>1015</v>
      </c>
      <c r="B32" s="78">
        <v>6</v>
      </c>
      <c r="C32" s="116">
        <v>0.00833287953043185</v>
      </c>
      <c r="D32" s="78" t="s">
        <v>1138</v>
      </c>
      <c r="E32" s="78" t="b">
        <v>0</v>
      </c>
      <c r="F32" s="78" t="b">
        <v>0</v>
      </c>
      <c r="G32" s="78" t="b">
        <v>0</v>
      </c>
    </row>
    <row r="33" spans="1:7" ht="15">
      <c r="A33" s="86" t="s">
        <v>1016</v>
      </c>
      <c r="B33" s="78">
        <v>6</v>
      </c>
      <c r="C33" s="116">
        <v>0.00833287953043185</v>
      </c>
      <c r="D33" s="78" t="s">
        <v>1138</v>
      </c>
      <c r="E33" s="78" t="b">
        <v>0</v>
      </c>
      <c r="F33" s="78" t="b">
        <v>0</v>
      </c>
      <c r="G33" s="78" t="b">
        <v>0</v>
      </c>
    </row>
    <row r="34" spans="1:7" ht="15">
      <c r="A34" s="86" t="s">
        <v>1017</v>
      </c>
      <c r="B34" s="78">
        <v>6</v>
      </c>
      <c r="C34" s="116">
        <v>0.00833287953043185</v>
      </c>
      <c r="D34" s="78" t="s">
        <v>1138</v>
      </c>
      <c r="E34" s="78" t="b">
        <v>0</v>
      </c>
      <c r="F34" s="78" t="b">
        <v>0</v>
      </c>
      <c r="G34" s="78" t="b">
        <v>0</v>
      </c>
    </row>
    <row r="35" spans="1:7" ht="15">
      <c r="A35" s="86" t="s">
        <v>1018</v>
      </c>
      <c r="B35" s="78">
        <v>6</v>
      </c>
      <c r="C35" s="116">
        <v>0.00833287953043185</v>
      </c>
      <c r="D35" s="78" t="s">
        <v>1138</v>
      </c>
      <c r="E35" s="78" t="b">
        <v>0</v>
      </c>
      <c r="F35" s="78" t="b">
        <v>0</v>
      </c>
      <c r="G35" s="78" t="b">
        <v>0</v>
      </c>
    </row>
    <row r="36" spans="1:7" ht="15">
      <c r="A36" s="86" t="s">
        <v>254</v>
      </c>
      <c r="B36" s="78">
        <v>6</v>
      </c>
      <c r="C36" s="116">
        <v>0.008919407278932777</v>
      </c>
      <c r="D36" s="78" t="s">
        <v>1138</v>
      </c>
      <c r="E36" s="78" t="b">
        <v>0</v>
      </c>
      <c r="F36" s="78" t="b">
        <v>0</v>
      </c>
      <c r="G36" s="78" t="b">
        <v>0</v>
      </c>
    </row>
    <row r="37" spans="1:7" ht="15">
      <c r="A37" s="86" t="s">
        <v>1019</v>
      </c>
      <c r="B37" s="78">
        <v>5</v>
      </c>
      <c r="C37" s="116">
        <v>0.0074328393991106466</v>
      </c>
      <c r="D37" s="78" t="s">
        <v>1138</v>
      </c>
      <c r="E37" s="78" t="b">
        <v>0</v>
      </c>
      <c r="F37" s="78" t="b">
        <v>0</v>
      </c>
      <c r="G37" s="78" t="b">
        <v>0</v>
      </c>
    </row>
    <row r="38" spans="1:7" ht="15">
      <c r="A38" s="86" t="s">
        <v>1020</v>
      </c>
      <c r="B38" s="78">
        <v>5</v>
      </c>
      <c r="C38" s="116">
        <v>0.0074328393991106466</v>
      </c>
      <c r="D38" s="78" t="s">
        <v>1138</v>
      </c>
      <c r="E38" s="78" t="b">
        <v>0</v>
      </c>
      <c r="F38" s="78" t="b">
        <v>0</v>
      </c>
      <c r="G38" s="78" t="b">
        <v>0</v>
      </c>
    </row>
    <row r="39" spans="1:7" ht="15">
      <c r="A39" s="86" t="s">
        <v>885</v>
      </c>
      <c r="B39" s="78">
        <v>5</v>
      </c>
      <c r="C39" s="116">
        <v>0.0074328393991106466</v>
      </c>
      <c r="D39" s="78" t="s">
        <v>1138</v>
      </c>
      <c r="E39" s="78" t="b">
        <v>1</v>
      </c>
      <c r="F39" s="78" t="b">
        <v>0</v>
      </c>
      <c r="G39" s="78" t="b">
        <v>0</v>
      </c>
    </row>
    <row r="40" spans="1:7" ht="15">
      <c r="A40" s="86" t="s">
        <v>886</v>
      </c>
      <c r="B40" s="78">
        <v>5</v>
      </c>
      <c r="C40" s="116">
        <v>0.0074328393991106466</v>
      </c>
      <c r="D40" s="78" t="s">
        <v>1138</v>
      </c>
      <c r="E40" s="78" t="b">
        <v>0</v>
      </c>
      <c r="F40" s="78" t="b">
        <v>0</v>
      </c>
      <c r="G40" s="78" t="b">
        <v>0</v>
      </c>
    </row>
    <row r="41" spans="1:7" ht="15">
      <c r="A41" s="86" t="s">
        <v>887</v>
      </c>
      <c r="B41" s="78">
        <v>5</v>
      </c>
      <c r="C41" s="116">
        <v>0.0074328393991106466</v>
      </c>
      <c r="D41" s="78" t="s">
        <v>1138</v>
      </c>
      <c r="E41" s="78" t="b">
        <v>0</v>
      </c>
      <c r="F41" s="78" t="b">
        <v>0</v>
      </c>
      <c r="G41" s="78" t="b">
        <v>0</v>
      </c>
    </row>
    <row r="42" spans="1:7" ht="15">
      <c r="A42" s="86" t="s">
        <v>888</v>
      </c>
      <c r="B42" s="78">
        <v>5</v>
      </c>
      <c r="C42" s="116">
        <v>0.0074328393991106466</v>
      </c>
      <c r="D42" s="78" t="s">
        <v>1138</v>
      </c>
      <c r="E42" s="78" t="b">
        <v>0</v>
      </c>
      <c r="F42" s="78" t="b">
        <v>0</v>
      </c>
      <c r="G42" s="78" t="b">
        <v>0</v>
      </c>
    </row>
    <row r="43" spans="1:7" ht="15">
      <c r="A43" s="86" t="s">
        <v>889</v>
      </c>
      <c r="B43" s="78">
        <v>5</v>
      </c>
      <c r="C43" s="116">
        <v>0.0074328393991106466</v>
      </c>
      <c r="D43" s="78" t="s">
        <v>1138</v>
      </c>
      <c r="E43" s="78" t="b">
        <v>0</v>
      </c>
      <c r="F43" s="78" t="b">
        <v>0</v>
      </c>
      <c r="G43" s="78" t="b">
        <v>0</v>
      </c>
    </row>
    <row r="44" spans="1:7" ht="15">
      <c r="A44" s="86" t="s">
        <v>253</v>
      </c>
      <c r="B44" s="78">
        <v>5</v>
      </c>
      <c r="C44" s="116">
        <v>0.0074328393991106466</v>
      </c>
      <c r="D44" s="78" t="s">
        <v>1138</v>
      </c>
      <c r="E44" s="78" t="b">
        <v>0</v>
      </c>
      <c r="F44" s="78" t="b">
        <v>0</v>
      </c>
      <c r="G44" s="78" t="b">
        <v>0</v>
      </c>
    </row>
    <row r="45" spans="1:7" ht="15">
      <c r="A45" s="86" t="s">
        <v>252</v>
      </c>
      <c r="B45" s="78">
        <v>5</v>
      </c>
      <c r="C45" s="116">
        <v>0.0074328393991106466</v>
      </c>
      <c r="D45" s="78" t="s">
        <v>1138</v>
      </c>
      <c r="E45" s="78" t="b">
        <v>0</v>
      </c>
      <c r="F45" s="78" t="b">
        <v>0</v>
      </c>
      <c r="G45" s="78" t="b">
        <v>0</v>
      </c>
    </row>
    <row r="46" spans="1:7" ht="15">
      <c r="A46" s="86" t="s">
        <v>250</v>
      </c>
      <c r="B46" s="78">
        <v>5</v>
      </c>
      <c r="C46" s="116">
        <v>0.008802276125137537</v>
      </c>
      <c r="D46" s="78" t="s">
        <v>1138</v>
      </c>
      <c r="E46" s="78" t="b">
        <v>0</v>
      </c>
      <c r="F46" s="78" t="b">
        <v>0</v>
      </c>
      <c r="G46" s="78" t="b">
        <v>0</v>
      </c>
    </row>
    <row r="47" spans="1:7" ht="15">
      <c r="A47" s="86" t="s">
        <v>1021</v>
      </c>
      <c r="B47" s="78">
        <v>4</v>
      </c>
      <c r="C47" s="116">
        <v>0.006424839484760401</v>
      </c>
      <c r="D47" s="78" t="s">
        <v>1138</v>
      </c>
      <c r="E47" s="78" t="b">
        <v>0</v>
      </c>
      <c r="F47" s="78" t="b">
        <v>0</v>
      </c>
      <c r="G47" s="78" t="b">
        <v>0</v>
      </c>
    </row>
    <row r="48" spans="1:7" ht="15">
      <c r="A48" s="86" t="s">
        <v>1022</v>
      </c>
      <c r="B48" s="78">
        <v>4</v>
      </c>
      <c r="C48" s="116">
        <v>0.006424839484760401</v>
      </c>
      <c r="D48" s="78" t="s">
        <v>1138</v>
      </c>
      <c r="E48" s="78" t="b">
        <v>0</v>
      </c>
      <c r="F48" s="78" t="b">
        <v>0</v>
      </c>
      <c r="G48" s="78" t="b">
        <v>0</v>
      </c>
    </row>
    <row r="49" spans="1:7" ht="15">
      <c r="A49" s="86" t="s">
        <v>1023</v>
      </c>
      <c r="B49" s="78">
        <v>4</v>
      </c>
      <c r="C49" s="116">
        <v>0.006424839484760401</v>
      </c>
      <c r="D49" s="78" t="s">
        <v>1138</v>
      </c>
      <c r="E49" s="78" t="b">
        <v>0</v>
      </c>
      <c r="F49" s="78" t="b">
        <v>0</v>
      </c>
      <c r="G49" s="78" t="b">
        <v>0</v>
      </c>
    </row>
    <row r="50" spans="1:7" ht="15">
      <c r="A50" s="86" t="s">
        <v>1024</v>
      </c>
      <c r="B50" s="78">
        <v>4</v>
      </c>
      <c r="C50" s="116">
        <v>0.006424839484760401</v>
      </c>
      <c r="D50" s="78" t="s">
        <v>1138</v>
      </c>
      <c r="E50" s="78" t="b">
        <v>0</v>
      </c>
      <c r="F50" s="78" t="b">
        <v>0</v>
      </c>
      <c r="G50" s="78" t="b">
        <v>0</v>
      </c>
    </row>
    <row r="51" spans="1:7" ht="15">
      <c r="A51" s="86" t="s">
        <v>1025</v>
      </c>
      <c r="B51" s="78">
        <v>4</v>
      </c>
      <c r="C51" s="116">
        <v>0.006424839484760401</v>
      </c>
      <c r="D51" s="78" t="s">
        <v>1138</v>
      </c>
      <c r="E51" s="78" t="b">
        <v>0</v>
      </c>
      <c r="F51" s="78" t="b">
        <v>0</v>
      </c>
      <c r="G51" s="78" t="b">
        <v>0</v>
      </c>
    </row>
    <row r="52" spans="1:7" ht="15">
      <c r="A52" s="86" t="s">
        <v>1026</v>
      </c>
      <c r="B52" s="78">
        <v>4</v>
      </c>
      <c r="C52" s="116">
        <v>0.006424839484760401</v>
      </c>
      <c r="D52" s="78" t="s">
        <v>1138</v>
      </c>
      <c r="E52" s="78" t="b">
        <v>0</v>
      </c>
      <c r="F52" s="78" t="b">
        <v>0</v>
      </c>
      <c r="G52" s="78" t="b">
        <v>0</v>
      </c>
    </row>
    <row r="53" spans="1:7" ht="15">
      <c r="A53" s="86" t="s">
        <v>1027</v>
      </c>
      <c r="B53" s="78">
        <v>4</v>
      </c>
      <c r="C53" s="116">
        <v>0.006424839484760401</v>
      </c>
      <c r="D53" s="78" t="s">
        <v>1138</v>
      </c>
      <c r="E53" s="78" t="b">
        <v>0</v>
      </c>
      <c r="F53" s="78" t="b">
        <v>0</v>
      </c>
      <c r="G53" s="78" t="b">
        <v>0</v>
      </c>
    </row>
    <row r="54" spans="1:7" ht="15">
      <c r="A54" s="86" t="s">
        <v>1028</v>
      </c>
      <c r="B54" s="78">
        <v>4</v>
      </c>
      <c r="C54" s="116">
        <v>0.006424839484760401</v>
      </c>
      <c r="D54" s="78" t="s">
        <v>1138</v>
      </c>
      <c r="E54" s="78" t="b">
        <v>0</v>
      </c>
      <c r="F54" s="78" t="b">
        <v>0</v>
      </c>
      <c r="G54" s="78" t="b">
        <v>0</v>
      </c>
    </row>
    <row r="55" spans="1:7" ht="15">
      <c r="A55" s="86" t="s">
        <v>1029</v>
      </c>
      <c r="B55" s="78">
        <v>4</v>
      </c>
      <c r="C55" s="116">
        <v>0.006424839484760401</v>
      </c>
      <c r="D55" s="78" t="s">
        <v>1138</v>
      </c>
      <c r="E55" s="78" t="b">
        <v>0</v>
      </c>
      <c r="F55" s="78" t="b">
        <v>0</v>
      </c>
      <c r="G55" s="78" t="b">
        <v>0</v>
      </c>
    </row>
    <row r="56" spans="1:7" ht="15">
      <c r="A56" s="86" t="s">
        <v>1030</v>
      </c>
      <c r="B56" s="78">
        <v>4</v>
      </c>
      <c r="C56" s="116">
        <v>0.006424839484760401</v>
      </c>
      <c r="D56" s="78" t="s">
        <v>1138</v>
      </c>
      <c r="E56" s="78" t="b">
        <v>0</v>
      </c>
      <c r="F56" s="78" t="b">
        <v>0</v>
      </c>
      <c r="G56" s="78" t="b">
        <v>0</v>
      </c>
    </row>
    <row r="57" spans="1:7" ht="15">
      <c r="A57" s="86" t="s">
        <v>1031</v>
      </c>
      <c r="B57" s="78">
        <v>4</v>
      </c>
      <c r="C57" s="116">
        <v>0.006424839484760401</v>
      </c>
      <c r="D57" s="78" t="s">
        <v>1138</v>
      </c>
      <c r="E57" s="78" t="b">
        <v>0</v>
      </c>
      <c r="F57" s="78" t="b">
        <v>0</v>
      </c>
      <c r="G57" s="78" t="b">
        <v>0</v>
      </c>
    </row>
    <row r="58" spans="1:7" ht="15">
      <c r="A58" s="86" t="s">
        <v>1032</v>
      </c>
      <c r="B58" s="78">
        <v>4</v>
      </c>
      <c r="C58" s="116">
        <v>0.006424839484760401</v>
      </c>
      <c r="D58" s="78" t="s">
        <v>1138</v>
      </c>
      <c r="E58" s="78" t="b">
        <v>0</v>
      </c>
      <c r="F58" s="78" t="b">
        <v>0</v>
      </c>
      <c r="G58" s="78" t="b">
        <v>0</v>
      </c>
    </row>
    <row r="59" spans="1:7" ht="15">
      <c r="A59" s="86" t="s">
        <v>1033</v>
      </c>
      <c r="B59" s="78">
        <v>4</v>
      </c>
      <c r="C59" s="116">
        <v>0.006424839484760401</v>
      </c>
      <c r="D59" s="78" t="s">
        <v>1138</v>
      </c>
      <c r="E59" s="78" t="b">
        <v>0</v>
      </c>
      <c r="F59" s="78" t="b">
        <v>0</v>
      </c>
      <c r="G59" s="78" t="b">
        <v>0</v>
      </c>
    </row>
    <row r="60" spans="1:7" ht="15">
      <c r="A60" s="86" t="s">
        <v>1034</v>
      </c>
      <c r="B60" s="78">
        <v>4</v>
      </c>
      <c r="C60" s="116">
        <v>0.006424839484760401</v>
      </c>
      <c r="D60" s="78" t="s">
        <v>1138</v>
      </c>
      <c r="E60" s="78" t="b">
        <v>0</v>
      </c>
      <c r="F60" s="78" t="b">
        <v>0</v>
      </c>
      <c r="G60" s="78" t="b">
        <v>0</v>
      </c>
    </row>
    <row r="61" spans="1:7" ht="15">
      <c r="A61" s="86" t="s">
        <v>1035</v>
      </c>
      <c r="B61" s="78">
        <v>4</v>
      </c>
      <c r="C61" s="116">
        <v>0.006424839484760401</v>
      </c>
      <c r="D61" s="78" t="s">
        <v>1138</v>
      </c>
      <c r="E61" s="78" t="b">
        <v>0</v>
      </c>
      <c r="F61" s="78" t="b">
        <v>0</v>
      </c>
      <c r="G61" s="78" t="b">
        <v>0</v>
      </c>
    </row>
    <row r="62" spans="1:7" ht="15">
      <c r="A62" s="86" t="s">
        <v>1036</v>
      </c>
      <c r="B62" s="78">
        <v>4</v>
      </c>
      <c r="C62" s="116">
        <v>0.006424839484760401</v>
      </c>
      <c r="D62" s="78" t="s">
        <v>1138</v>
      </c>
      <c r="E62" s="78" t="b">
        <v>0</v>
      </c>
      <c r="F62" s="78" t="b">
        <v>0</v>
      </c>
      <c r="G62" s="78" t="b">
        <v>0</v>
      </c>
    </row>
    <row r="63" spans="1:7" ht="15">
      <c r="A63" s="86" t="s">
        <v>1037</v>
      </c>
      <c r="B63" s="78">
        <v>4</v>
      </c>
      <c r="C63" s="116">
        <v>0.006424839484760401</v>
      </c>
      <c r="D63" s="78" t="s">
        <v>1138</v>
      </c>
      <c r="E63" s="78" t="b">
        <v>0</v>
      </c>
      <c r="F63" s="78" t="b">
        <v>0</v>
      </c>
      <c r="G63" s="78" t="b">
        <v>0</v>
      </c>
    </row>
    <row r="64" spans="1:7" ht="15">
      <c r="A64" s="86" t="s">
        <v>1038</v>
      </c>
      <c r="B64" s="78">
        <v>4</v>
      </c>
      <c r="C64" s="116">
        <v>0.006424839484760401</v>
      </c>
      <c r="D64" s="78" t="s">
        <v>1138</v>
      </c>
      <c r="E64" s="78" t="b">
        <v>0</v>
      </c>
      <c r="F64" s="78" t="b">
        <v>0</v>
      </c>
      <c r="G64" s="78" t="b">
        <v>0</v>
      </c>
    </row>
    <row r="65" spans="1:7" ht="15">
      <c r="A65" s="86" t="s">
        <v>1039</v>
      </c>
      <c r="B65" s="78">
        <v>4</v>
      </c>
      <c r="C65" s="116">
        <v>0.006424839484760401</v>
      </c>
      <c r="D65" s="78" t="s">
        <v>1138</v>
      </c>
      <c r="E65" s="78" t="b">
        <v>0</v>
      </c>
      <c r="F65" s="78" t="b">
        <v>0</v>
      </c>
      <c r="G65" s="78" t="b">
        <v>0</v>
      </c>
    </row>
    <row r="66" spans="1:7" ht="15">
      <c r="A66" s="86" t="s">
        <v>1040</v>
      </c>
      <c r="B66" s="78">
        <v>4</v>
      </c>
      <c r="C66" s="116">
        <v>0.006424839484760401</v>
      </c>
      <c r="D66" s="78" t="s">
        <v>1138</v>
      </c>
      <c r="E66" s="78" t="b">
        <v>0</v>
      </c>
      <c r="F66" s="78" t="b">
        <v>0</v>
      </c>
      <c r="G66" s="78" t="b">
        <v>0</v>
      </c>
    </row>
    <row r="67" spans="1:7" ht="15">
      <c r="A67" s="86" t="s">
        <v>1041</v>
      </c>
      <c r="B67" s="78">
        <v>4</v>
      </c>
      <c r="C67" s="116">
        <v>0.00791140736458253</v>
      </c>
      <c r="D67" s="78" t="s">
        <v>1138</v>
      </c>
      <c r="E67" s="78" t="b">
        <v>1</v>
      </c>
      <c r="F67" s="78" t="b">
        <v>0</v>
      </c>
      <c r="G67" s="78" t="b">
        <v>0</v>
      </c>
    </row>
    <row r="68" spans="1:7" ht="15">
      <c r="A68" s="86" t="s">
        <v>251</v>
      </c>
      <c r="B68" s="78">
        <v>4</v>
      </c>
      <c r="C68" s="116">
        <v>0.006424839484760401</v>
      </c>
      <c r="D68" s="78" t="s">
        <v>1138</v>
      </c>
      <c r="E68" s="78" t="b">
        <v>0</v>
      </c>
      <c r="F68" s="78" t="b">
        <v>0</v>
      </c>
      <c r="G68" s="78" t="b">
        <v>0</v>
      </c>
    </row>
    <row r="69" spans="1:7" ht="15">
      <c r="A69" s="86" t="s">
        <v>1042</v>
      </c>
      <c r="B69" s="78">
        <v>3</v>
      </c>
      <c r="C69" s="116">
        <v>0.005281365675082523</v>
      </c>
      <c r="D69" s="78" t="s">
        <v>1138</v>
      </c>
      <c r="E69" s="78" t="b">
        <v>0</v>
      </c>
      <c r="F69" s="78" t="b">
        <v>0</v>
      </c>
      <c r="G69" s="78" t="b">
        <v>0</v>
      </c>
    </row>
    <row r="70" spans="1:7" ht="15">
      <c r="A70" s="86" t="s">
        <v>1043</v>
      </c>
      <c r="B70" s="78">
        <v>3</v>
      </c>
      <c r="C70" s="116">
        <v>0.005281365675082523</v>
      </c>
      <c r="D70" s="78" t="s">
        <v>1138</v>
      </c>
      <c r="E70" s="78" t="b">
        <v>0</v>
      </c>
      <c r="F70" s="78" t="b">
        <v>0</v>
      </c>
      <c r="G70" s="78" t="b">
        <v>0</v>
      </c>
    </row>
    <row r="71" spans="1:7" ht="15">
      <c r="A71" s="86" t="s">
        <v>1044</v>
      </c>
      <c r="B71" s="78">
        <v>3</v>
      </c>
      <c r="C71" s="116">
        <v>0.005281365675082523</v>
      </c>
      <c r="D71" s="78" t="s">
        <v>1138</v>
      </c>
      <c r="E71" s="78" t="b">
        <v>0</v>
      </c>
      <c r="F71" s="78" t="b">
        <v>0</v>
      </c>
      <c r="G71" s="78" t="b">
        <v>0</v>
      </c>
    </row>
    <row r="72" spans="1:7" ht="15">
      <c r="A72" s="86" t="s">
        <v>1045</v>
      </c>
      <c r="B72" s="78">
        <v>3</v>
      </c>
      <c r="C72" s="116">
        <v>0.005281365675082523</v>
      </c>
      <c r="D72" s="78" t="s">
        <v>1138</v>
      </c>
      <c r="E72" s="78" t="b">
        <v>0</v>
      </c>
      <c r="F72" s="78" t="b">
        <v>0</v>
      </c>
      <c r="G72" s="78" t="b">
        <v>0</v>
      </c>
    </row>
    <row r="73" spans="1:7" ht="15">
      <c r="A73" s="86" t="s">
        <v>1046</v>
      </c>
      <c r="B73" s="78">
        <v>3</v>
      </c>
      <c r="C73" s="116">
        <v>0.005281365675082523</v>
      </c>
      <c r="D73" s="78" t="s">
        <v>1138</v>
      </c>
      <c r="E73" s="78" t="b">
        <v>0</v>
      </c>
      <c r="F73" s="78" t="b">
        <v>0</v>
      </c>
      <c r="G73" s="78" t="b">
        <v>0</v>
      </c>
    </row>
    <row r="74" spans="1:7" ht="15">
      <c r="A74" s="86" t="s">
        <v>1047</v>
      </c>
      <c r="B74" s="78">
        <v>3</v>
      </c>
      <c r="C74" s="116">
        <v>0.005281365675082523</v>
      </c>
      <c r="D74" s="78" t="s">
        <v>1138</v>
      </c>
      <c r="E74" s="78" t="b">
        <v>0</v>
      </c>
      <c r="F74" s="78" t="b">
        <v>0</v>
      </c>
      <c r="G74" s="78" t="b">
        <v>0</v>
      </c>
    </row>
    <row r="75" spans="1:7" ht="15">
      <c r="A75" s="86" t="s">
        <v>1048</v>
      </c>
      <c r="B75" s="78">
        <v>3</v>
      </c>
      <c r="C75" s="116">
        <v>0.005281365675082523</v>
      </c>
      <c r="D75" s="78" t="s">
        <v>1138</v>
      </c>
      <c r="E75" s="78" t="b">
        <v>0</v>
      </c>
      <c r="F75" s="78" t="b">
        <v>0</v>
      </c>
      <c r="G75" s="78" t="b">
        <v>0</v>
      </c>
    </row>
    <row r="76" spans="1:7" ht="15">
      <c r="A76" s="86" t="s">
        <v>891</v>
      </c>
      <c r="B76" s="78">
        <v>3</v>
      </c>
      <c r="C76" s="116">
        <v>0.005281365675082523</v>
      </c>
      <c r="D76" s="78" t="s">
        <v>1138</v>
      </c>
      <c r="E76" s="78" t="b">
        <v>0</v>
      </c>
      <c r="F76" s="78" t="b">
        <v>0</v>
      </c>
      <c r="G76" s="78" t="b">
        <v>0</v>
      </c>
    </row>
    <row r="77" spans="1:7" ht="15">
      <c r="A77" s="86" t="s">
        <v>1049</v>
      </c>
      <c r="B77" s="78">
        <v>2</v>
      </c>
      <c r="C77" s="116">
        <v>0.003955703682291265</v>
      </c>
      <c r="D77" s="78" t="s">
        <v>1138</v>
      </c>
      <c r="E77" s="78" t="b">
        <v>0</v>
      </c>
      <c r="F77" s="78" t="b">
        <v>0</v>
      </c>
      <c r="G77" s="78" t="b">
        <v>0</v>
      </c>
    </row>
    <row r="78" spans="1:7" ht="15">
      <c r="A78" s="86" t="s">
        <v>1050</v>
      </c>
      <c r="B78" s="78">
        <v>2</v>
      </c>
      <c r="C78" s="116">
        <v>0.003955703682291265</v>
      </c>
      <c r="D78" s="78" t="s">
        <v>1138</v>
      </c>
      <c r="E78" s="78" t="b">
        <v>0</v>
      </c>
      <c r="F78" s="78" t="b">
        <v>0</v>
      </c>
      <c r="G78" s="78" t="b">
        <v>0</v>
      </c>
    </row>
    <row r="79" spans="1:7" ht="15">
      <c r="A79" s="86" t="s">
        <v>1051</v>
      </c>
      <c r="B79" s="78">
        <v>2</v>
      </c>
      <c r="C79" s="116">
        <v>0.003955703682291265</v>
      </c>
      <c r="D79" s="78" t="s">
        <v>1138</v>
      </c>
      <c r="E79" s="78" t="b">
        <v>0</v>
      </c>
      <c r="F79" s="78" t="b">
        <v>0</v>
      </c>
      <c r="G79" s="78" t="b">
        <v>0</v>
      </c>
    </row>
    <row r="80" spans="1:7" ht="15">
      <c r="A80" s="86" t="s">
        <v>1052</v>
      </c>
      <c r="B80" s="78">
        <v>2</v>
      </c>
      <c r="C80" s="116">
        <v>0.003955703682291265</v>
      </c>
      <c r="D80" s="78" t="s">
        <v>1138</v>
      </c>
      <c r="E80" s="78" t="b">
        <v>0</v>
      </c>
      <c r="F80" s="78" t="b">
        <v>0</v>
      </c>
      <c r="G80" s="78" t="b">
        <v>0</v>
      </c>
    </row>
    <row r="81" spans="1:7" ht="15">
      <c r="A81" s="86" t="s">
        <v>1053</v>
      </c>
      <c r="B81" s="78">
        <v>2</v>
      </c>
      <c r="C81" s="116">
        <v>0.003955703682291265</v>
      </c>
      <c r="D81" s="78" t="s">
        <v>1138</v>
      </c>
      <c r="E81" s="78" t="b">
        <v>0</v>
      </c>
      <c r="F81" s="78" t="b">
        <v>0</v>
      </c>
      <c r="G81" s="78" t="b">
        <v>0</v>
      </c>
    </row>
    <row r="82" spans="1:7" ht="15">
      <c r="A82" s="86" t="s">
        <v>1054</v>
      </c>
      <c r="B82" s="78">
        <v>2</v>
      </c>
      <c r="C82" s="116">
        <v>0.003955703682291265</v>
      </c>
      <c r="D82" s="78" t="s">
        <v>1138</v>
      </c>
      <c r="E82" s="78" t="b">
        <v>0</v>
      </c>
      <c r="F82" s="78" t="b">
        <v>0</v>
      </c>
      <c r="G82" s="78" t="b">
        <v>0</v>
      </c>
    </row>
    <row r="83" spans="1:7" ht="15">
      <c r="A83" s="86" t="s">
        <v>1055</v>
      </c>
      <c r="B83" s="78">
        <v>2</v>
      </c>
      <c r="C83" s="116">
        <v>0.003955703682291265</v>
      </c>
      <c r="D83" s="78" t="s">
        <v>1138</v>
      </c>
      <c r="E83" s="78" t="b">
        <v>0</v>
      </c>
      <c r="F83" s="78" t="b">
        <v>0</v>
      </c>
      <c r="G83" s="78" t="b">
        <v>0</v>
      </c>
    </row>
    <row r="84" spans="1:7" ht="15">
      <c r="A84" s="86" t="s">
        <v>1056</v>
      </c>
      <c r="B84" s="78">
        <v>2</v>
      </c>
      <c r="C84" s="116">
        <v>0.003955703682291265</v>
      </c>
      <c r="D84" s="78" t="s">
        <v>1138</v>
      </c>
      <c r="E84" s="78" t="b">
        <v>0</v>
      </c>
      <c r="F84" s="78" t="b">
        <v>0</v>
      </c>
      <c r="G84" s="78" t="b">
        <v>0</v>
      </c>
    </row>
    <row r="85" spans="1:7" ht="15">
      <c r="A85" s="86" t="s">
        <v>1057</v>
      </c>
      <c r="B85" s="78">
        <v>2</v>
      </c>
      <c r="C85" s="116">
        <v>0.003955703682291265</v>
      </c>
      <c r="D85" s="78" t="s">
        <v>1138</v>
      </c>
      <c r="E85" s="78" t="b">
        <v>0</v>
      </c>
      <c r="F85" s="78" t="b">
        <v>0</v>
      </c>
      <c r="G85" s="78" t="b">
        <v>0</v>
      </c>
    </row>
    <row r="86" spans="1:7" ht="15">
      <c r="A86" s="86" t="s">
        <v>1058</v>
      </c>
      <c r="B86" s="78">
        <v>2</v>
      </c>
      <c r="C86" s="116">
        <v>0.003955703682291265</v>
      </c>
      <c r="D86" s="78" t="s">
        <v>1138</v>
      </c>
      <c r="E86" s="78" t="b">
        <v>0</v>
      </c>
      <c r="F86" s="78" t="b">
        <v>0</v>
      </c>
      <c r="G86" s="78" t="b">
        <v>0</v>
      </c>
    </row>
    <row r="87" spans="1:7" ht="15">
      <c r="A87" s="86" t="s">
        <v>1059</v>
      </c>
      <c r="B87" s="78">
        <v>2</v>
      </c>
      <c r="C87" s="116">
        <v>0.003955703682291265</v>
      </c>
      <c r="D87" s="78" t="s">
        <v>1138</v>
      </c>
      <c r="E87" s="78" t="b">
        <v>0</v>
      </c>
      <c r="F87" s="78" t="b">
        <v>0</v>
      </c>
      <c r="G87" s="78" t="b">
        <v>0</v>
      </c>
    </row>
    <row r="88" spans="1:7" ht="15">
      <c r="A88" s="86" t="s">
        <v>1060</v>
      </c>
      <c r="B88" s="78">
        <v>2</v>
      </c>
      <c r="C88" s="116">
        <v>0.003955703682291265</v>
      </c>
      <c r="D88" s="78" t="s">
        <v>1138</v>
      </c>
      <c r="E88" s="78" t="b">
        <v>0</v>
      </c>
      <c r="F88" s="78" t="b">
        <v>0</v>
      </c>
      <c r="G88" s="78" t="b">
        <v>0</v>
      </c>
    </row>
    <row r="89" spans="1:7" ht="15">
      <c r="A89" s="86" t="s">
        <v>1061</v>
      </c>
      <c r="B89" s="78">
        <v>2</v>
      </c>
      <c r="C89" s="116">
        <v>0.003955703682291265</v>
      </c>
      <c r="D89" s="78" t="s">
        <v>1138</v>
      </c>
      <c r="E89" s="78" t="b">
        <v>0</v>
      </c>
      <c r="F89" s="78" t="b">
        <v>0</v>
      </c>
      <c r="G89" s="78" t="b">
        <v>0</v>
      </c>
    </row>
    <row r="90" spans="1:7" ht="15">
      <c r="A90" s="86" t="s">
        <v>1062</v>
      </c>
      <c r="B90" s="78">
        <v>2</v>
      </c>
      <c r="C90" s="116">
        <v>0.003955703682291265</v>
      </c>
      <c r="D90" s="78" t="s">
        <v>1138</v>
      </c>
      <c r="E90" s="78" t="b">
        <v>0</v>
      </c>
      <c r="F90" s="78" t="b">
        <v>0</v>
      </c>
      <c r="G90" s="78" t="b">
        <v>0</v>
      </c>
    </row>
    <row r="91" spans="1:7" ht="15">
      <c r="A91" s="86" t="s">
        <v>1063</v>
      </c>
      <c r="B91" s="78">
        <v>2</v>
      </c>
      <c r="C91" s="116">
        <v>0.003955703682291265</v>
      </c>
      <c r="D91" s="78" t="s">
        <v>1138</v>
      </c>
      <c r="E91" s="78" t="b">
        <v>0</v>
      </c>
      <c r="F91" s="78" t="b">
        <v>0</v>
      </c>
      <c r="G91" s="78" t="b">
        <v>0</v>
      </c>
    </row>
    <row r="92" spans="1:7" ht="15">
      <c r="A92" s="86" t="s">
        <v>1064</v>
      </c>
      <c r="B92" s="78">
        <v>2</v>
      </c>
      <c r="C92" s="116">
        <v>0.003955703682291265</v>
      </c>
      <c r="D92" s="78" t="s">
        <v>1138</v>
      </c>
      <c r="E92" s="78" t="b">
        <v>0</v>
      </c>
      <c r="F92" s="78" t="b">
        <v>0</v>
      </c>
      <c r="G92" s="78" t="b">
        <v>0</v>
      </c>
    </row>
    <row r="93" spans="1:7" ht="15">
      <c r="A93" s="86" t="s">
        <v>1065</v>
      </c>
      <c r="B93" s="78">
        <v>2</v>
      </c>
      <c r="C93" s="116">
        <v>0.003955703682291265</v>
      </c>
      <c r="D93" s="78" t="s">
        <v>1138</v>
      </c>
      <c r="E93" s="78" t="b">
        <v>0</v>
      </c>
      <c r="F93" s="78" t="b">
        <v>0</v>
      </c>
      <c r="G93" s="78" t="b">
        <v>0</v>
      </c>
    </row>
    <row r="94" spans="1:7" ht="15">
      <c r="A94" s="86" t="s">
        <v>1066</v>
      </c>
      <c r="B94" s="78">
        <v>2</v>
      </c>
      <c r="C94" s="116">
        <v>0.003955703682291265</v>
      </c>
      <c r="D94" s="78" t="s">
        <v>1138</v>
      </c>
      <c r="E94" s="78" t="b">
        <v>0</v>
      </c>
      <c r="F94" s="78" t="b">
        <v>0</v>
      </c>
      <c r="G94" s="78" t="b">
        <v>0</v>
      </c>
    </row>
    <row r="95" spans="1:7" ht="15">
      <c r="A95" s="86" t="s">
        <v>1067</v>
      </c>
      <c r="B95" s="78">
        <v>2</v>
      </c>
      <c r="C95" s="116">
        <v>0.003955703682291265</v>
      </c>
      <c r="D95" s="78" t="s">
        <v>1138</v>
      </c>
      <c r="E95" s="78" t="b">
        <v>0</v>
      </c>
      <c r="F95" s="78" t="b">
        <v>0</v>
      </c>
      <c r="G95" s="78" t="b">
        <v>0</v>
      </c>
    </row>
    <row r="96" spans="1:7" ht="15">
      <c r="A96" s="86" t="s">
        <v>1068</v>
      </c>
      <c r="B96" s="78">
        <v>2</v>
      </c>
      <c r="C96" s="116">
        <v>0.003955703682291265</v>
      </c>
      <c r="D96" s="78" t="s">
        <v>1138</v>
      </c>
      <c r="E96" s="78" t="b">
        <v>0</v>
      </c>
      <c r="F96" s="78" t="b">
        <v>0</v>
      </c>
      <c r="G96" s="78" t="b">
        <v>0</v>
      </c>
    </row>
    <row r="97" spans="1:7" ht="15">
      <c r="A97" s="86" t="s">
        <v>1069</v>
      </c>
      <c r="B97" s="78">
        <v>2</v>
      </c>
      <c r="C97" s="116">
        <v>0.003955703682291265</v>
      </c>
      <c r="D97" s="78" t="s">
        <v>1138</v>
      </c>
      <c r="E97" s="78" t="b">
        <v>0</v>
      </c>
      <c r="F97" s="78" t="b">
        <v>0</v>
      </c>
      <c r="G97" s="78" t="b">
        <v>0</v>
      </c>
    </row>
    <row r="98" spans="1:7" ht="15">
      <c r="A98" s="86" t="s">
        <v>1070</v>
      </c>
      <c r="B98" s="78">
        <v>2</v>
      </c>
      <c r="C98" s="116">
        <v>0.003955703682291265</v>
      </c>
      <c r="D98" s="78" t="s">
        <v>1138</v>
      </c>
      <c r="E98" s="78" t="b">
        <v>0</v>
      </c>
      <c r="F98" s="78" t="b">
        <v>0</v>
      </c>
      <c r="G98" s="78" t="b">
        <v>0</v>
      </c>
    </row>
    <row r="99" spans="1:7" ht="15">
      <c r="A99" s="86" t="s">
        <v>1071</v>
      </c>
      <c r="B99" s="78">
        <v>2</v>
      </c>
      <c r="C99" s="116">
        <v>0.003955703682291265</v>
      </c>
      <c r="D99" s="78" t="s">
        <v>1138</v>
      </c>
      <c r="E99" s="78" t="b">
        <v>0</v>
      </c>
      <c r="F99" s="78" t="b">
        <v>0</v>
      </c>
      <c r="G99" s="78" t="b">
        <v>0</v>
      </c>
    </row>
    <row r="100" spans="1:7" ht="15">
      <c r="A100" s="86" t="s">
        <v>1072</v>
      </c>
      <c r="B100" s="78">
        <v>2</v>
      </c>
      <c r="C100" s="116">
        <v>0.003955703682291265</v>
      </c>
      <c r="D100" s="78" t="s">
        <v>1138</v>
      </c>
      <c r="E100" s="78" t="b">
        <v>0</v>
      </c>
      <c r="F100" s="78" t="b">
        <v>0</v>
      </c>
      <c r="G100" s="78" t="b">
        <v>0</v>
      </c>
    </row>
    <row r="101" spans="1:7" ht="15">
      <c r="A101" s="86" t="s">
        <v>1073</v>
      </c>
      <c r="B101" s="78">
        <v>2</v>
      </c>
      <c r="C101" s="116">
        <v>0.003955703682291265</v>
      </c>
      <c r="D101" s="78" t="s">
        <v>1138</v>
      </c>
      <c r="E101" s="78" t="b">
        <v>0</v>
      </c>
      <c r="F101" s="78" t="b">
        <v>0</v>
      </c>
      <c r="G101" s="78" t="b">
        <v>0</v>
      </c>
    </row>
    <row r="102" spans="1:7" ht="15">
      <c r="A102" s="86" t="s">
        <v>1074</v>
      </c>
      <c r="B102" s="78">
        <v>2</v>
      </c>
      <c r="C102" s="116">
        <v>0.003955703682291265</v>
      </c>
      <c r="D102" s="78" t="s">
        <v>1138</v>
      </c>
      <c r="E102" s="78" t="b">
        <v>0</v>
      </c>
      <c r="F102" s="78" t="b">
        <v>0</v>
      </c>
      <c r="G102" s="78" t="b">
        <v>0</v>
      </c>
    </row>
    <row r="103" spans="1:7" ht="15">
      <c r="A103" s="86" t="s">
        <v>1075</v>
      </c>
      <c r="B103" s="78">
        <v>2</v>
      </c>
      <c r="C103" s="116">
        <v>0.003955703682291265</v>
      </c>
      <c r="D103" s="78" t="s">
        <v>1138</v>
      </c>
      <c r="E103" s="78" t="b">
        <v>0</v>
      </c>
      <c r="F103" s="78" t="b">
        <v>0</v>
      </c>
      <c r="G103" s="78" t="b">
        <v>0</v>
      </c>
    </row>
    <row r="104" spans="1:7" ht="15">
      <c r="A104" s="86" t="s">
        <v>1076</v>
      </c>
      <c r="B104" s="78">
        <v>2</v>
      </c>
      <c r="C104" s="116">
        <v>0.003955703682291265</v>
      </c>
      <c r="D104" s="78" t="s">
        <v>1138</v>
      </c>
      <c r="E104" s="78" t="b">
        <v>0</v>
      </c>
      <c r="F104" s="78" t="b">
        <v>0</v>
      </c>
      <c r="G104" s="78" t="b">
        <v>0</v>
      </c>
    </row>
    <row r="105" spans="1:7" ht="15">
      <c r="A105" s="86" t="s">
        <v>1077</v>
      </c>
      <c r="B105" s="78">
        <v>2</v>
      </c>
      <c r="C105" s="116">
        <v>0.003955703682291265</v>
      </c>
      <c r="D105" s="78" t="s">
        <v>1138</v>
      </c>
      <c r="E105" s="78" t="b">
        <v>0</v>
      </c>
      <c r="F105" s="78" t="b">
        <v>0</v>
      </c>
      <c r="G105" s="78" t="b">
        <v>0</v>
      </c>
    </row>
    <row r="106" spans="1:7" ht="15">
      <c r="A106" s="86" t="s">
        <v>1078</v>
      </c>
      <c r="B106" s="78">
        <v>2</v>
      </c>
      <c r="C106" s="116">
        <v>0.003955703682291265</v>
      </c>
      <c r="D106" s="78" t="s">
        <v>1138</v>
      </c>
      <c r="E106" s="78" t="b">
        <v>0</v>
      </c>
      <c r="F106" s="78" t="b">
        <v>0</v>
      </c>
      <c r="G106" s="78" t="b">
        <v>0</v>
      </c>
    </row>
    <row r="107" spans="1:7" ht="15">
      <c r="A107" s="86" t="s">
        <v>1079</v>
      </c>
      <c r="B107" s="78">
        <v>2</v>
      </c>
      <c r="C107" s="116">
        <v>0.003955703682291265</v>
      </c>
      <c r="D107" s="78" t="s">
        <v>1138</v>
      </c>
      <c r="E107" s="78" t="b">
        <v>0</v>
      </c>
      <c r="F107" s="78" t="b">
        <v>0</v>
      </c>
      <c r="G107" s="78" t="b">
        <v>0</v>
      </c>
    </row>
    <row r="108" spans="1:7" ht="15">
      <c r="A108" s="86" t="s">
        <v>1080</v>
      </c>
      <c r="B108" s="78">
        <v>2</v>
      </c>
      <c r="C108" s="116">
        <v>0.003955703682291265</v>
      </c>
      <c r="D108" s="78" t="s">
        <v>1138</v>
      </c>
      <c r="E108" s="78" t="b">
        <v>0</v>
      </c>
      <c r="F108" s="78" t="b">
        <v>0</v>
      </c>
      <c r="G108" s="78" t="b">
        <v>0</v>
      </c>
    </row>
    <row r="109" spans="1:7" ht="15">
      <c r="A109" s="86" t="s">
        <v>1081</v>
      </c>
      <c r="B109" s="78">
        <v>2</v>
      </c>
      <c r="C109" s="116">
        <v>0.003955703682291265</v>
      </c>
      <c r="D109" s="78" t="s">
        <v>1138</v>
      </c>
      <c r="E109" s="78" t="b">
        <v>0</v>
      </c>
      <c r="F109" s="78" t="b">
        <v>0</v>
      </c>
      <c r="G109" s="78" t="b">
        <v>0</v>
      </c>
    </row>
    <row r="110" spans="1:7" ht="15">
      <c r="A110" s="86" t="s">
        <v>1082</v>
      </c>
      <c r="B110" s="78">
        <v>2</v>
      </c>
      <c r="C110" s="116">
        <v>0.003955703682291265</v>
      </c>
      <c r="D110" s="78" t="s">
        <v>1138</v>
      </c>
      <c r="E110" s="78" t="b">
        <v>0</v>
      </c>
      <c r="F110" s="78" t="b">
        <v>0</v>
      </c>
      <c r="G110" s="78" t="b">
        <v>0</v>
      </c>
    </row>
    <row r="111" spans="1:7" ht="15">
      <c r="A111" s="86" t="s">
        <v>1083</v>
      </c>
      <c r="B111" s="78">
        <v>2</v>
      </c>
      <c r="C111" s="116">
        <v>0.003955703682291265</v>
      </c>
      <c r="D111" s="78" t="s">
        <v>1138</v>
      </c>
      <c r="E111" s="78" t="b">
        <v>0</v>
      </c>
      <c r="F111" s="78" t="b">
        <v>0</v>
      </c>
      <c r="G111" s="78" t="b">
        <v>0</v>
      </c>
    </row>
    <row r="112" spans="1:7" ht="15">
      <c r="A112" s="86" t="s">
        <v>1084</v>
      </c>
      <c r="B112" s="78">
        <v>2</v>
      </c>
      <c r="C112" s="116">
        <v>0.003955703682291265</v>
      </c>
      <c r="D112" s="78" t="s">
        <v>1138</v>
      </c>
      <c r="E112" s="78" t="b">
        <v>0</v>
      </c>
      <c r="F112" s="78" t="b">
        <v>0</v>
      </c>
      <c r="G112" s="78" t="b">
        <v>0</v>
      </c>
    </row>
    <row r="113" spans="1:7" ht="15">
      <c r="A113" s="86" t="s">
        <v>1085</v>
      </c>
      <c r="B113" s="78">
        <v>2</v>
      </c>
      <c r="C113" s="116">
        <v>0.003955703682291265</v>
      </c>
      <c r="D113" s="78" t="s">
        <v>1138</v>
      </c>
      <c r="E113" s="78" t="b">
        <v>0</v>
      </c>
      <c r="F113" s="78" t="b">
        <v>0</v>
      </c>
      <c r="G113" s="78" t="b">
        <v>0</v>
      </c>
    </row>
    <row r="114" spans="1:7" ht="15">
      <c r="A114" s="86" t="s">
        <v>1086</v>
      </c>
      <c r="B114" s="78">
        <v>2</v>
      </c>
      <c r="C114" s="116">
        <v>0.003955703682291265</v>
      </c>
      <c r="D114" s="78" t="s">
        <v>1138</v>
      </c>
      <c r="E114" s="78" t="b">
        <v>0</v>
      </c>
      <c r="F114" s="78" t="b">
        <v>0</v>
      </c>
      <c r="G114" s="78" t="b">
        <v>0</v>
      </c>
    </row>
    <row r="115" spans="1:7" ht="15">
      <c r="A115" s="86" t="s">
        <v>1087</v>
      </c>
      <c r="B115" s="78">
        <v>2</v>
      </c>
      <c r="C115" s="116">
        <v>0.003955703682291265</v>
      </c>
      <c r="D115" s="78" t="s">
        <v>1138</v>
      </c>
      <c r="E115" s="78" t="b">
        <v>0</v>
      </c>
      <c r="F115" s="78" t="b">
        <v>0</v>
      </c>
      <c r="G115" s="78" t="b">
        <v>0</v>
      </c>
    </row>
    <row r="116" spans="1:7" ht="15">
      <c r="A116" s="86" t="s">
        <v>1088</v>
      </c>
      <c r="B116" s="78">
        <v>2</v>
      </c>
      <c r="C116" s="116">
        <v>0.003955703682291265</v>
      </c>
      <c r="D116" s="78" t="s">
        <v>1138</v>
      </c>
      <c r="E116" s="78" t="b">
        <v>0</v>
      </c>
      <c r="F116" s="78" t="b">
        <v>0</v>
      </c>
      <c r="G116" s="78" t="b">
        <v>0</v>
      </c>
    </row>
    <row r="117" spans="1:7" ht="15">
      <c r="A117" s="86" t="s">
        <v>1089</v>
      </c>
      <c r="B117" s="78">
        <v>2</v>
      </c>
      <c r="C117" s="116">
        <v>0.003955703682291265</v>
      </c>
      <c r="D117" s="78" t="s">
        <v>1138</v>
      </c>
      <c r="E117" s="78" t="b">
        <v>0</v>
      </c>
      <c r="F117" s="78" t="b">
        <v>0</v>
      </c>
      <c r="G117" s="78" t="b">
        <v>0</v>
      </c>
    </row>
    <row r="118" spans="1:7" ht="15">
      <c r="A118" s="86" t="s">
        <v>1090</v>
      </c>
      <c r="B118" s="78">
        <v>2</v>
      </c>
      <c r="C118" s="116">
        <v>0.003955703682291265</v>
      </c>
      <c r="D118" s="78" t="s">
        <v>1138</v>
      </c>
      <c r="E118" s="78" t="b">
        <v>0</v>
      </c>
      <c r="F118" s="78" t="b">
        <v>0</v>
      </c>
      <c r="G118" s="78" t="b">
        <v>0</v>
      </c>
    </row>
    <row r="119" spans="1:7" ht="15">
      <c r="A119" s="86" t="s">
        <v>1091</v>
      </c>
      <c r="B119" s="78">
        <v>2</v>
      </c>
      <c r="C119" s="116">
        <v>0.003955703682291265</v>
      </c>
      <c r="D119" s="78" t="s">
        <v>1138</v>
      </c>
      <c r="E119" s="78" t="b">
        <v>0</v>
      </c>
      <c r="F119" s="78" t="b">
        <v>0</v>
      </c>
      <c r="G119" s="78" t="b">
        <v>0</v>
      </c>
    </row>
    <row r="120" spans="1:7" ht="15">
      <c r="A120" s="86" t="s">
        <v>1092</v>
      </c>
      <c r="B120" s="78">
        <v>2</v>
      </c>
      <c r="C120" s="116">
        <v>0.003955703682291265</v>
      </c>
      <c r="D120" s="78" t="s">
        <v>1138</v>
      </c>
      <c r="E120" s="78" t="b">
        <v>0</v>
      </c>
      <c r="F120" s="78" t="b">
        <v>0</v>
      </c>
      <c r="G120" s="78" t="b">
        <v>0</v>
      </c>
    </row>
    <row r="121" spans="1:7" ht="15">
      <c r="A121" s="86" t="s">
        <v>1093</v>
      </c>
      <c r="B121" s="78">
        <v>2</v>
      </c>
      <c r="C121" s="116">
        <v>0.003955703682291265</v>
      </c>
      <c r="D121" s="78" t="s">
        <v>1138</v>
      </c>
      <c r="E121" s="78" t="b">
        <v>0</v>
      </c>
      <c r="F121" s="78" t="b">
        <v>0</v>
      </c>
      <c r="G121" s="78" t="b">
        <v>0</v>
      </c>
    </row>
    <row r="122" spans="1:7" ht="15">
      <c r="A122" s="86" t="s">
        <v>1094</v>
      </c>
      <c r="B122" s="78">
        <v>2</v>
      </c>
      <c r="C122" s="116">
        <v>0.003955703682291265</v>
      </c>
      <c r="D122" s="78" t="s">
        <v>1138</v>
      </c>
      <c r="E122" s="78" t="b">
        <v>0</v>
      </c>
      <c r="F122" s="78" t="b">
        <v>0</v>
      </c>
      <c r="G122" s="78" t="b">
        <v>0</v>
      </c>
    </row>
    <row r="123" spans="1:7" ht="15">
      <c r="A123" s="86" t="s">
        <v>1095</v>
      </c>
      <c r="B123" s="78">
        <v>2</v>
      </c>
      <c r="C123" s="116">
        <v>0.003955703682291265</v>
      </c>
      <c r="D123" s="78" t="s">
        <v>1138</v>
      </c>
      <c r="E123" s="78" t="b">
        <v>0</v>
      </c>
      <c r="F123" s="78" t="b">
        <v>0</v>
      </c>
      <c r="G123" s="78" t="b">
        <v>0</v>
      </c>
    </row>
    <row r="124" spans="1:7" ht="15">
      <c r="A124" s="86" t="s">
        <v>1096</v>
      </c>
      <c r="B124" s="78">
        <v>2</v>
      </c>
      <c r="C124" s="116">
        <v>0.003955703682291265</v>
      </c>
      <c r="D124" s="78" t="s">
        <v>1138</v>
      </c>
      <c r="E124" s="78" t="b">
        <v>0</v>
      </c>
      <c r="F124" s="78" t="b">
        <v>0</v>
      </c>
      <c r="G124" s="78" t="b">
        <v>0</v>
      </c>
    </row>
    <row r="125" spans="1:7" ht="15">
      <c r="A125" s="86" t="s">
        <v>1097</v>
      </c>
      <c r="B125" s="78">
        <v>2</v>
      </c>
      <c r="C125" s="116">
        <v>0.003955703682291265</v>
      </c>
      <c r="D125" s="78" t="s">
        <v>1138</v>
      </c>
      <c r="E125" s="78" t="b">
        <v>0</v>
      </c>
      <c r="F125" s="78" t="b">
        <v>0</v>
      </c>
      <c r="G125" s="78" t="b">
        <v>0</v>
      </c>
    </row>
    <row r="126" spans="1:7" ht="15">
      <c r="A126" s="86" t="s">
        <v>1098</v>
      </c>
      <c r="B126" s="78">
        <v>2</v>
      </c>
      <c r="C126" s="116">
        <v>0.003955703682291265</v>
      </c>
      <c r="D126" s="78" t="s">
        <v>1138</v>
      </c>
      <c r="E126" s="78" t="b">
        <v>0</v>
      </c>
      <c r="F126" s="78" t="b">
        <v>0</v>
      </c>
      <c r="G126" s="78" t="b">
        <v>0</v>
      </c>
    </row>
    <row r="127" spans="1:7" ht="15">
      <c r="A127" s="86" t="s">
        <v>1099</v>
      </c>
      <c r="B127" s="78">
        <v>2</v>
      </c>
      <c r="C127" s="116">
        <v>0.003955703682291265</v>
      </c>
      <c r="D127" s="78" t="s">
        <v>1138</v>
      </c>
      <c r="E127" s="78" t="b">
        <v>0</v>
      </c>
      <c r="F127" s="78" t="b">
        <v>0</v>
      </c>
      <c r="G127" s="78" t="b">
        <v>0</v>
      </c>
    </row>
    <row r="128" spans="1:7" ht="15">
      <c r="A128" s="86" t="s">
        <v>1100</v>
      </c>
      <c r="B128" s="78">
        <v>2</v>
      </c>
      <c r="C128" s="116">
        <v>0.003955703682291265</v>
      </c>
      <c r="D128" s="78" t="s">
        <v>1138</v>
      </c>
      <c r="E128" s="78" t="b">
        <v>0</v>
      </c>
      <c r="F128" s="78" t="b">
        <v>0</v>
      </c>
      <c r="G128" s="78" t="b">
        <v>0</v>
      </c>
    </row>
    <row r="129" spans="1:7" ht="15">
      <c r="A129" s="86" t="s">
        <v>1101</v>
      </c>
      <c r="B129" s="78">
        <v>2</v>
      </c>
      <c r="C129" s="116">
        <v>0.003955703682291265</v>
      </c>
      <c r="D129" s="78" t="s">
        <v>1138</v>
      </c>
      <c r="E129" s="78" t="b">
        <v>0</v>
      </c>
      <c r="F129" s="78" t="b">
        <v>0</v>
      </c>
      <c r="G129" s="78" t="b">
        <v>0</v>
      </c>
    </row>
    <row r="130" spans="1:7" ht="15">
      <c r="A130" s="86" t="s">
        <v>1102</v>
      </c>
      <c r="B130" s="78">
        <v>2</v>
      </c>
      <c r="C130" s="116">
        <v>0.003955703682291265</v>
      </c>
      <c r="D130" s="78" t="s">
        <v>1138</v>
      </c>
      <c r="E130" s="78" t="b">
        <v>0</v>
      </c>
      <c r="F130" s="78" t="b">
        <v>0</v>
      </c>
      <c r="G130" s="78" t="b">
        <v>0</v>
      </c>
    </row>
    <row r="131" spans="1:7" ht="15">
      <c r="A131" s="86" t="s">
        <v>1103</v>
      </c>
      <c r="B131" s="78">
        <v>2</v>
      </c>
      <c r="C131" s="116">
        <v>0.003955703682291265</v>
      </c>
      <c r="D131" s="78" t="s">
        <v>1138</v>
      </c>
      <c r="E131" s="78" t="b">
        <v>0</v>
      </c>
      <c r="F131" s="78" t="b">
        <v>0</v>
      </c>
      <c r="G131" s="78" t="b">
        <v>0</v>
      </c>
    </row>
    <row r="132" spans="1:7" ht="15">
      <c r="A132" s="86" t="s">
        <v>1104</v>
      </c>
      <c r="B132" s="78">
        <v>2</v>
      </c>
      <c r="C132" s="116">
        <v>0.003955703682291265</v>
      </c>
      <c r="D132" s="78" t="s">
        <v>1138</v>
      </c>
      <c r="E132" s="78" t="b">
        <v>0</v>
      </c>
      <c r="F132" s="78" t="b">
        <v>0</v>
      </c>
      <c r="G132" s="78" t="b">
        <v>0</v>
      </c>
    </row>
    <row r="133" spans="1:7" ht="15">
      <c r="A133" s="86" t="s">
        <v>1105</v>
      </c>
      <c r="B133" s="78">
        <v>2</v>
      </c>
      <c r="C133" s="116">
        <v>0.003955703682291265</v>
      </c>
      <c r="D133" s="78" t="s">
        <v>1138</v>
      </c>
      <c r="E133" s="78" t="b">
        <v>0</v>
      </c>
      <c r="F133" s="78" t="b">
        <v>0</v>
      </c>
      <c r="G133" s="78" t="b">
        <v>0</v>
      </c>
    </row>
    <row r="134" spans="1:7" ht="15">
      <c r="A134" s="86" t="s">
        <v>1106</v>
      </c>
      <c r="B134" s="78">
        <v>2</v>
      </c>
      <c r="C134" s="116">
        <v>0.003955703682291265</v>
      </c>
      <c r="D134" s="78" t="s">
        <v>1138</v>
      </c>
      <c r="E134" s="78" t="b">
        <v>0</v>
      </c>
      <c r="F134" s="78" t="b">
        <v>0</v>
      </c>
      <c r="G134" s="78" t="b">
        <v>0</v>
      </c>
    </row>
    <row r="135" spans="1:7" ht="15">
      <c r="A135" s="86" t="s">
        <v>1107</v>
      </c>
      <c r="B135" s="78">
        <v>2</v>
      </c>
      <c r="C135" s="116">
        <v>0.003955703682291265</v>
      </c>
      <c r="D135" s="78" t="s">
        <v>1138</v>
      </c>
      <c r="E135" s="78" t="b">
        <v>0</v>
      </c>
      <c r="F135" s="78" t="b">
        <v>0</v>
      </c>
      <c r="G135" s="78" t="b">
        <v>0</v>
      </c>
    </row>
    <row r="136" spans="1:7" ht="15">
      <c r="A136" s="86" t="s">
        <v>1108</v>
      </c>
      <c r="B136" s="78">
        <v>2</v>
      </c>
      <c r="C136" s="116">
        <v>0.003955703682291265</v>
      </c>
      <c r="D136" s="78" t="s">
        <v>1138</v>
      </c>
      <c r="E136" s="78" t="b">
        <v>0</v>
      </c>
      <c r="F136" s="78" t="b">
        <v>0</v>
      </c>
      <c r="G136" s="78" t="b">
        <v>0</v>
      </c>
    </row>
    <row r="137" spans="1:7" ht="15">
      <c r="A137" s="86" t="s">
        <v>1109</v>
      </c>
      <c r="B137" s="78">
        <v>2</v>
      </c>
      <c r="C137" s="116">
        <v>0.003955703682291265</v>
      </c>
      <c r="D137" s="78" t="s">
        <v>1138</v>
      </c>
      <c r="E137" s="78" t="b">
        <v>0</v>
      </c>
      <c r="F137" s="78" t="b">
        <v>0</v>
      </c>
      <c r="G137" s="78" t="b">
        <v>0</v>
      </c>
    </row>
    <row r="138" spans="1:7" ht="15">
      <c r="A138" s="86" t="s">
        <v>1110</v>
      </c>
      <c r="B138" s="78">
        <v>2</v>
      </c>
      <c r="C138" s="116">
        <v>0.003955703682291265</v>
      </c>
      <c r="D138" s="78" t="s">
        <v>1138</v>
      </c>
      <c r="E138" s="78" t="b">
        <v>0</v>
      </c>
      <c r="F138" s="78" t="b">
        <v>0</v>
      </c>
      <c r="G138" s="78" t="b">
        <v>0</v>
      </c>
    </row>
    <row r="139" spans="1:7" ht="15">
      <c r="A139" s="86" t="s">
        <v>1111</v>
      </c>
      <c r="B139" s="78">
        <v>2</v>
      </c>
      <c r="C139" s="116">
        <v>0.003955703682291265</v>
      </c>
      <c r="D139" s="78" t="s">
        <v>1138</v>
      </c>
      <c r="E139" s="78" t="b">
        <v>0</v>
      </c>
      <c r="F139" s="78" t="b">
        <v>0</v>
      </c>
      <c r="G139" s="78" t="b">
        <v>0</v>
      </c>
    </row>
    <row r="140" spans="1:7" ht="15">
      <c r="A140" s="86" t="s">
        <v>1112</v>
      </c>
      <c r="B140" s="78">
        <v>2</v>
      </c>
      <c r="C140" s="116">
        <v>0.003955703682291265</v>
      </c>
      <c r="D140" s="78" t="s">
        <v>1138</v>
      </c>
      <c r="E140" s="78" t="b">
        <v>0</v>
      </c>
      <c r="F140" s="78" t="b">
        <v>1</v>
      </c>
      <c r="G140" s="78" t="b">
        <v>0</v>
      </c>
    </row>
    <row r="141" spans="1:7" ht="15">
      <c r="A141" s="86" t="s">
        <v>1113</v>
      </c>
      <c r="B141" s="78">
        <v>2</v>
      </c>
      <c r="C141" s="116">
        <v>0.003955703682291265</v>
      </c>
      <c r="D141" s="78" t="s">
        <v>1138</v>
      </c>
      <c r="E141" s="78" t="b">
        <v>0</v>
      </c>
      <c r="F141" s="78" t="b">
        <v>0</v>
      </c>
      <c r="G141" s="78" t="b">
        <v>0</v>
      </c>
    </row>
    <row r="142" spans="1:7" ht="15">
      <c r="A142" s="86" t="s">
        <v>1114</v>
      </c>
      <c r="B142" s="78">
        <v>2</v>
      </c>
      <c r="C142" s="116">
        <v>0.003955703682291265</v>
      </c>
      <c r="D142" s="78" t="s">
        <v>1138</v>
      </c>
      <c r="E142" s="78" t="b">
        <v>0</v>
      </c>
      <c r="F142" s="78" t="b">
        <v>0</v>
      </c>
      <c r="G142" s="78" t="b">
        <v>0</v>
      </c>
    </row>
    <row r="143" spans="1:7" ht="15">
      <c r="A143" s="86" t="s">
        <v>1115</v>
      </c>
      <c r="B143" s="78">
        <v>2</v>
      </c>
      <c r="C143" s="116">
        <v>0.003955703682291265</v>
      </c>
      <c r="D143" s="78" t="s">
        <v>1138</v>
      </c>
      <c r="E143" s="78" t="b">
        <v>0</v>
      </c>
      <c r="F143" s="78" t="b">
        <v>0</v>
      </c>
      <c r="G143" s="78" t="b">
        <v>0</v>
      </c>
    </row>
    <row r="144" spans="1:7" ht="15">
      <c r="A144" s="86" t="s">
        <v>246</v>
      </c>
      <c r="B144" s="78">
        <v>2</v>
      </c>
      <c r="C144" s="116">
        <v>0.003955703682291265</v>
      </c>
      <c r="D144" s="78" t="s">
        <v>1138</v>
      </c>
      <c r="E144" s="78" t="b">
        <v>0</v>
      </c>
      <c r="F144" s="78" t="b">
        <v>0</v>
      </c>
      <c r="G144" s="78" t="b">
        <v>0</v>
      </c>
    </row>
    <row r="145" spans="1:7" ht="15">
      <c r="A145" s="86" t="s">
        <v>245</v>
      </c>
      <c r="B145" s="78">
        <v>2</v>
      </c>
      <c r="C145" s="116">
        <v>0.003955703682291265</v>
      </c>
      <c r="D145" s="78" t="s">
        <v>1138</v>
      </c>
      <c r="E145" s="78" t="b">
        <v>0</v>
      </c>
      <c r="F145" s="78" t="b">
        <v>0</v>
      </c>
      <c r="G145" s="78" t="b">
        <v>0</v>
      </c>
    </row>
    <row r="146" spans="1:7" ht="15">
      <c r="A146" s="86" t="s">
        <v>1116</v>
      </c>
      <c r="B146" s="78">
        <v>2</v>
      </c>
      <c r="C146" s="116">
        <v>0.003955703682291265</v>
      </c>
      <c r="D146" s="78" t="s">
        <v>1138</v>
      </c>
      <c r="E146" s="78" t="b">
        <v>1</v>
      </c>
      <c r="F146" s="78" t="b">
        <v>0</v>
      </c>
      <c r="G146" s="78" t="b">
        <v>0</v>
      </c>
    </row>
    <row r="147" spans="1:7" ht="15">
      <c r="A147" s="86" t="s">
        <v>1117</v>
      </c>
      <c r="B147" s="78">
        <v>2</v>
      </c>
      <c r="C147" s="116">
        <v>0.003955703682291265</v>
      </c>
      <c r="D147" s="78" t="s">
        <v>1138</v>
      </c>
      <c r="E147" s="78" t="b">
        <v>0</v>
      </c>
      <c r="F147" s="78" t="b">
        <v>0</v>
      </c>
      <c r="G147" s="78" t="b">
        <v>0</v>
      </c>
    </row>
    <row r="148" spans="1:7" ht="15">
      <c r="A148" s="86" t="s">
        <v>1118</v>
      </c>
      <c r="B148" s="78">
        <v>2</v>
      </c>
      <c r="C148" s="116">
        <v>0.003955703682291265</v>
      </c>
      <c r="D148" s="78" t="s">
        <v>1138</v>
      </c>
      <c r="E148" s="78" t="b">
        <v>0</v>
      </c>
      <c r="F148" s="78" t="b">
        <v>0</v>
      </c>
      <c r="G148" s="78" t="b">
        <v>0</v>
      </c>
    </row>
    <row r="149" spans="1:7" ht="15">
      <c r="A149" s="86" t="s">
        <v>1119</v>
      </c>
      <c r="B149" s="78">
        <v>2</v>
      </c>
      <c r="C149" s="116">
        <v>0.003955703682291265</v>
      </c>
      <c r="D149" s="78" t="s">
        <v>1138</v>
      </c>
      <c r="E149" s="78" t="b">
        <v>0</v>
      </c>
      <c r="F149" s="78" t="b">
        <v>0</v>
      </c>
      <c r="G149" s="78" t="b">
        <v>0</v>
      </c>
    </row>
    <row r="150" spans="1:7" ht="15">
      <c r="A150" s="86" t="s">
        <v>1120</v>
      </c>
      <c r="B150" s="78">
        <v>2</v>
      </c>
      <c r="C150" s="116">
        <v>0.003955703682291265</v>
      </c>
      <c r="D150" s="78" t="s">
        <v>1138</v>
      </c>
      <c r="E150" s="78" t="b">
        <v>0</v>
      </c>
      <c r="F150" s="78" t="b">
        <v>0</v>
      </c>
      <c r="G150" s="78" t="b">
        <v>0</v>
      </c>
    </row>
    <row r="151" spans="1:7" ht="15">
      <c r="A151" s="86" t="s">
        <v>892</v>
      </c>
      <c r="B151" s="78">
        <v>2</v>
      </c>
      <c r="C151" s="116">
        <v>0.0046989876222023295</v>
      </c>
      <c r="D151" s="78" t="s">
        <v>1138</v>
      </c>
      <c r="E151" s="78" t="b">
        <v>0</v>
      </c>
      <c r="F151" s="78" t="b">
        <v>0</v>
      </c>
      <c r="G151" s="78" t="b">
        <v>0</v>
      </c>
    </row>
    <row r="152" spans="1:7" ht="15">
      <c r="A152" s="86" t="s">
        <v>893</v>
      </c>
      <c r="B152" s="78">
        <v>2</v>
      </c>
      <c r="C152" s="116">
        <v>0.0046989876222023295</v>
      </c>
      <c r="D152" s="78" t="s">
        <v>1138</v>
      </c>
      <c r="E152" s="78" t="b">
        <v>0</v>
      </c>
      <c r="F152" s="78" t="b">
        <v>0</v>
      </c>
      <c r="G152" s="78" t="b">
        <v>0</v>
      </c>
    </row>
    <row r="153" spans="1:7" ht="15">
      <c r="A153" s="86" t="s">
        <v>1121</v>
      </c>
      <c r="B153" s="78">
        <v>2</v>
      </c>
      <c r="C153" s="116">
        <v>0.003955703682291265</v>
      </c>
      <c r="D153" s="78" t="s">
        <v>1138</v>
      </c>
      <c r="E153" s="78" t="b">
        <v>0</v>
      </c>
      <c r="F153" s="78" t="b">
        <v>0</v>
      </c>
      <c r="G153" s="78" t="b">
        <v>0</v>
      </c>
    </row>
    <row r="154" spans="1:7" ht="15">
      <c r="A154" s="86" t="s">
        <v>1122</v>
      </c>
      <c r="B154" s="78">
        <v>2</v>
      </c>
      <c r="C154" s="116">
        <v>0.003955703682291265</v>
      </c>
      <c r="D154" s="78" t="s">
        <v>1138</v>
      </c>
      <c r="E154" s="78" t="b">
        <v>0</v>
      </c>
      <c r="F154" s="78" t="b">
        <v>1</v>
      </c>
      <c r="G154" s="78" t="b">
        <v>0</v>
      </c>
    </row>
    <row r="155" spans="1:7" ht="15">
      <c r="A155" s="86" t="s">
        <v>1123</v>
      </c>
      <c r="B155" s="78">
        <v>2</v>
      </c>
      <c r="C155" s="116">
        <v>0.003955703682291265</v>
      </c>
      <c r="D155" s="78" t="s">
        <v>1138</v>
      </c>
      <c r="E155" s="78" t="b">
        <v>0</v>
      </c>
      <c r="F155" s="78" t="b">
        <v>0</v>
      </c>
      <c r="G155" s="78" t="b">
        <v>0</v>
      </c>
    </row>
    <row r="156" spans="1:7" ht="15">
      <c r="A156" s="86" t="s">
        <v>1124</v>
      </c>
      <c r="B156" s="78">
        <v>2</v>
      </c>
      <c r="C156" s="116">
        <v>0.003955703682291265</v>
      </c>
      <c r="D156" s="78" t="s">
        <v>1138</v>
      </c>
      <c r="E156" s="78" t="b">
        <v>0</v>
      </c>
      <c r="F156" s="78" t="b">
        <v>0</v>
      </c>
      <c r="G156" s="78" t="b">
        <v>0</v>
      </c>
    </row>
    <row r="157" spans="1:7" ht="15">
      <c r="A157" s="86" t="s">
        <v>1125</v>
      </c>
      <c r="B157" s="78">
        <v>2</v>
      </c>
      <c r="C157" s="116">
        <v>0.003955703682291265</v>
      </c>
      <c r="D157" s="78" t="s">
        <v>1138</v>
      </c>
      <c r="E157" s="78" t="b">
        <v>0</v>
      </c>
      <c r="F157" s="78" t="b">
        <v>0</v>
      </c>
      <c r="G157" s="78" t="b">
        <v>0</v>
      </c>
    </row>
    <row r="158" spans="1:7" ht="15">
      <c r="A158" s="86" t="s">
        <v>1126</v>
      </c>
      <c r="B158" s="78">
        <v>2</v>
      </c>
      <c r="C158" s="116">
        <v>0.003955703682291265</v>
      </c>
      <c r="D158" s="78" t="s">
        <v>1138</v>
      </c>
      <c r="E158" s="78" t="b">
        <v>0</v>
      </c>
      <c r="F158" s="78" t="b">
        <v>0</v>
      </c>
      <c r="G158" s="78" t="b">
        <v>0</v>
      </c>
    </row>
    <row r="159" spans="1:7" ht="15">
      <c r="A159" s="86" t="s">
        <v>1127</v>
      </c>
      <c r="B159" s="78">
        <v>2</v>
      </c>
      <c r="C159" s="116">
        <v>0.003955703682291265</v>
      </c>
      <c r="D159" s="78" t="s">
        <v>1138</v>
      </c>
      <c r="E159" s="78" t="b">
        <v>0</v>
      </c>
      <c r="F159" s="78" t="b">
        <v>0</v>
      </c>
      <c r="G159" s="78" t="b">
        <v>0</v>
      </c>
    </row>
    <row r="160" spans="1:7" ht="15">
      <c r="A160" s="86" t="s">
        <v>1128</v>
      </c>
      <c r="B160" s="78">
        <v>2</v>
      </c>
      <c r="C160" s="116">
        <v>0.003955703682291265</v>
      </c>
      <c r="D160" s="78" t="s">
        <v>1138</v>
      </c>
      <c r="E160" s="78" t="b">
        <v>0</v>
      </c>
      <c r="F160" s="78" t="b">
        <v>0</v>
      </c>
      <c r="G160" s="78" t="b">
        <v>0</v>
      </c>
    </row>
    <row r="161" spans="1:7" ht="15">
      <c r="A161" s="86" t="s">
        <v>1129</v>
      </c>
      <c r="B161" s="78">
        <v>2</v>
      </c>
      <c r="C161" s="116">
        <v>0.003955703682291265</v>
      </c>
      <c r="D161" s="78" t="s">
        <v>1138</v>
      </c>
      <c r="E161" s="78" t="b">
        <v>0</v>
      </c>
      <c r="F161" s="78" t="b">
        <v>0</v>
      </c>
      <c r="G161" s="78" t="b">
        <v>0</v>
      </c>
    </row>
    <row r="162" spans="1:7" ht="15">
      <c r="A162" s="86" t="s">
        <v>1130</v>
      </c>
      <c r="B162" s="78">
        <v>2</v>
      </c>
      <c r="C162" s="116">
        <v>0.003955703682291265</v>
      </c>
      <c r="D162" s="78" t="s">
        <v>1138</v>
      </c>
      <c r="E162" s="78" t="b">
        <v>0</v>
      </c>
      <c r="F162" s="78" t="b">
        <v>0</v>
      </c>
      <c r="G162" s="78" t="b">
        <v>0</v>
      </c>
    </row>
    <row r="163" spans="1:7" ht="15">
      <c r="A163" s="86" t="s">
        <v>1131</v>
      </c>
      <c r="B163" s="78">
        <v>2</v>
      </c>
      <c r="C163" s="116">
        <v>0.003955703682291265</v>
      </c>
      <c r="D163" s="78" t="s">
        <v>1138</v>
      </c>
      <c r="E163" s="78" t="b">
        <v>0</v>
      </c>
      <c r="F163" s="78" t="b">
        <v>0</v>
      </c>
      <c r="G163" s="78" t="b">
        <v>0</v>
      </c>
    </row>
    <row r="164" spans="1:7" ht="15">
      <c r="A164" s="86" t="s">
        <v>1132</v>
      </c>
      <c r="B164" s="78">
        <v>2</v>
      </c>
      <c r="C164" s="116">
        <v>0.003955703682291265</v>
      </c>
      <c r="D164" s="78" t="s">
        <v>1138</v>
      </c>
      <c r="E164" s="78" t="b">
        <v>0</v>
      </c>
      <c r="F164" s="78" t="b">
        <v>0</v>
      </c>
      <c r="G164" s="78" t="b">
        <v>0</v>
      </c>
    </row>
    <row r="165" spans="1:7" ht="15">
      <c r="A165" s="86" t="s">
        <v>1133</v>
      </c>
      <c r="B165" s="78">
        <v>2</v>
      </c>
      <c r="C165" s="116">
        <v>0.003955703682291265</v>
      </c>
      <c r="D165" s="78" t="s">
        <v>1138</v>
      </c>
      <c r="E165" s="78" t="b">
        <v>0</v>
      </c>
      <c r="F165" s="78" t="b">
        <v>0</v>
      </c>
      <c r="G165" s="78" t="b">
        <v>0</v>
      </c>
    </row>
    <row r="166" spans="1:7" ht="15">
      <c r="A166" s="86" t="s">
        <v>1134</v>
      </c>
      <c r="B166" s="78">
        <v>2</v>
      </c>
      <c r="C166" s="116">
        <v>0.003955703682291265</v>
      </c>
      <c r="D166" s="78" t="s">
        <v>1138</v>
      </c>
      <c r="E166" s="78" t="b">
        <v>0</v>
      </c>
      <c r="F166" s="78" t="b">
        <v>1</v>
      </c>
      <c r="G166" s="78" t="b">
        <v>0</v>
      </c>
    </row>
    <row r="167" spans="1:7" ht="15">
      <c r="A167" s="86" t="s">
        <v>1135</v>
      </c>
      <c r="B167" s="78">
        <v>2</v>
      </c>
      <c r="C167" s="116">
        <v>0.003955703682291265</v>
      </c>
      <c r="D167" s="78" t="s">
        <v>1138</v>
      </c>
      <c r="E167" s="78" t="b">
        <v>0</v>
      </c>
      <c r="F167" s="78" t="b">
        <v>0</v>
      </c>
      <c r="G167" s="78" t="b">
        <v>0</v>
      </c>
    </row>
    <row r="168" spans="1:7" ht="15">
      <c r="A168" s="86" t="s">
        <v>894</v>
      </c>
      <c r="B168" s="78">
        <v>2</v>
      </c>
      <c r="C168" s="116">
        <v>0.0046989876222023295</v>
      </c>
      <c r="D168" s="78" t="s">
        <v>1138</v>
      </c>
      <c r="E168" s="78" t="b">
        <v>0</v>
      </c>
      <c r="F168" s="78" t="b">
        <v>0</v>
      </c>
      <c r="G168" s="78" t="b">
        <v>0</v>
      </c>
    </row>
    <row r="169" spans="1:7" ht="15">
      <c r="A169" s="86" t="s">
        <v>872</v>
      </c>
      <c r="B169" s="78">
        <v>62</v>
      </c>
      <c r="C169" s="116">
        <v>0.005262594358413262</v>
      </c>
      <c r="D169" s="78" t="s">
        <v>830</v>
      </c>
      <c r="E169" s="78" t="b">
        <v>0</v>
      </c>
      <c r="F169" s="78" t="b">
        <v>0</v>
      </c>
      <c r="G169" s="78" t="b">
        <v>0</v>
      </c>
    </row>
    <row r="170" spans="1:7" ht="15">
      <c r="A170" s="86" t="s">
        <v>873</v>
      </c>
      <c r="B170" s="78">
        <v>60</v>
      </c>
      <c r="C170" s="116">
        <v>0.0035775752582379327</v>
      </c>
      <c r="D170" s="78" t="s">
        <v>830</v>
      </c>
      <c r="E170" s="78" t="b">
        <v>0</v>
      </c>
      <c r="F170" s="78" t="b">
        <v>0</v>
      </c>
      <c r="G170" s="78" t="b">
        <v>0</v>
      </c>
    </row>
    <row r="171" spans="1:7" ht="15">
      <c r="A171" s="86" t="s">
        <v>874</v>
      </c>
      <c r="B171" s="78">
        <v>25</v>
      </c>
      <c r="C171" s="116">
        <v>0.017794740479023068</v>
      </c>
      <c r="D171" s="78" t="s">
        <v>830</v>
      </c>
      <c r="E171" s="78" t="b">
        <v>0</v>
      </c>
      <c r="F171" s="78" t="b">
        <v>0</v>
      </c>
      <c r="G171" s="78" t="b">
        <v>0</v>
      </c>
    </row>
    <row r="172" spans="1:7" ht="15">
      <c r="A172" s="86" t="s">
        <v>875</v>
      </c>
      <c r="B172" s="78">
        <v>14</v>
      </c>
      <c r="C172" s="116">
        <v>0.016011997415959944</v>
      </c>
      <c r="D172" s="78" t="s">
        <v>830</v>
      </c>
      <c r="E172" s="78" t="b">
        <v>0</v>
      </c>
      <c r="F172" s="78" t="b">
        <v>0</v>
      </c>
      <c r="G172" s="78" t="b">
        <v>0</v>
      </c>
    </row>
    <row r="173" spans="1:7" ht="15">
      <c r="A173" s="86" t="s">
        <v>877</v>
      </c>
      <c r="B173" s="78">
        <v>12</v>
      </c>
      <c r="C173" s="116">
        <v>0.015102547730948148</v>
      </c>
      <c r="D173" s="78" t="s">
        <v>830</v>
      </c>
      <c r="E173" s="78" t="b">
        <v>0</v>
      </c>
      <c r="F173" s="78" t="b">
        <v>1</v>
      </c>
      <c r="G173" s="78" t="b">
        <v>0</v>
      </c>
    </row>
    <row r="174" spans="1:7" ht="15">
      <c r="A174" s="86" t="s">
        <v>878</v>
      </c>
      <c r="B174" s="78">
        <v>12</v>
      </c>
      <c r="C174" s="116">
        <v>0.015102547730948148</v>
      </c>
      <c r="D174" s="78" t="s">
        <v>830</v>
      </c>
      <c r="E174" s="78" t="b">
        <v>0</v>
      </c>
      <c r="F174" s="78" t="b">
        <v>0</v>
      </c>
      <c r="G174" s="78" t="b">
        <v>0</v>
      </c>
    </row>
    <row r="175" spans="1:7" ht="15">
      <c r="A175" s="86" t="s">
        <v>879</v>
      </c>
      <c r="B175" s="78">
        <v>10</v>
      </c>
      <c r="C175" s="116">
        <v>0.013943625328350868</v>
      </c>
      <c r="D175" s="78" t="s">
        <v>830</v>
      </c>
      <c r="E175" s="78" t="b">
        <v>0</v>
      </c>
      <c r="F175" s="78" t="b">
        <v>0</v>
      </c>
      <c r="G175" s="78" t="b">
        <v>0</v>
      </c>
    </row>
    <row r="176" spans="1:7" ht="15">
      <c r="A176" s="86" t="s">
        <v>880</v>
      </c>
      <c r="B176" s="78">
        <v>9</v>
      </c>
      <c r="C176" s="116">
        <v>0.013255639150654848</v>
      </c>
      <c r="D176" s="78" t="s">
        <v>830</v>
      </c>
      <c r="E176" s="78" t="b">
        <v>0</v>
      </c>
      <c r="F176" s="78" t="b">
        <v>0</v>
      </c>
      <c r="G176" s="78" t="b">
        <v>0</v>
      </c>
    </row>
    <row r="177" spans="1:7" ht="15">
      <c r="A177" s="86" t="s">
        <v>881</v>
      </c>
      <c r="B177" s="78">
        <v>9</v>
      </c>
      <c r="C177" s="116">
        <v>0.013255639150654848</v>
      </c>
      <c r="D177" s="78" t="s">
        <v>830</v>
      </c>
      <c r="E177" s="78" t="b">
        <v>0</v>
      </c>
      <c r="F177" s="78" t="b">
        <v>0</v>
      </c>
      <c r="G177" s="78" t="b">
        <v>0</v>
      </c>
    </row>
    <row r="178" spans="1:7" ht="15">
      <c r="A178" s="86" t="s">
        <v>882</v>
      </c>
      <c r="B178" s="78">
        <v>8</v>
      </c>
      <c r="C178" s="116">
        <v>0.012484711761933612</v>
      </c>
      <c r="D178" s="78" t="s">
        <v>830</v>
      </c>
      <c r="E178" s="78" t="b">
        <v>0</v>
      </c>
      <c r="F178" s="78" t="b">
        <v>0</v>
      </c>
      <c r="G178" s="78" t="b">
        <v>0</v>
      </c>
    </row>
    <row r="179" spans="1:7" ht="15">
      <c r="A179" s="86" t="s">
        <v>1005</v>
      </c>
      <c r="B179" s="78">
        <v>8</v>
      </c>
      <c r="C179" s="116">
        <v>0.012484711761933612</v>
      </c>
      <c r="D179" s="78" t="s">
        <v>830</v>
      </c>
      <c r="E179" s="78" t="b">
        <v>0</v>
      </c>
      <c r="F179" s="78" t="b">
        <v>0</v>
      </c>
      <c r="G179" s="78" t="b">
        <v>0</v>
      </c>
    </row>
    <row r="180" spans="1:7" ht="15">
      <c r="A180" s="86" t="s">
        <v>1006</v>
      </c>
      <c r="B180" s="78">
        <v>8</v>
      </c>
      <c r="C180" s="116">
        <v>0.012484711761933612</v>
      </c>
      <c r="D180" s="78" t="s">
        <v>830</v>
      </c>
      <c r="E180" s="78" t="b">
        <v>0</v>
      </c>
      <c r="F180" s="78" t="b">
        <v>0</v>
      </c>
      <c r="G180" s="78" t="b">
        <v>0</v>
      </c>
    </row>
    <row r="181" spans="1:7" ht="15">
      <c r="A181" s="86" t="s">
        <v>1010</v>
      </c>
      <c r="B181" s="78">
        <v>7</v>
      </c>
      <c r="C181" s="116">
        <v>0.011620424041852815</v>
      </c>
      <c r="D181" s="78" t="s">
        <v>830</v>
      </c>
      <c r="E181" s="78" t="b">
        <v>0</v>
      </c>
      <c r="F181" s="78" t="b">
        <v>0</v>
      </c>
      <c r="G181" s="78" t="b">
        <v>0</v>
      </c>
    </row>
    <row r="182" spans="1:7" ht="15">
      <c r="A182" s="86" t="s">
        <v>1009</v>
      </c>
      <c r="B182" s="78">
        <v>7</v>
      </c>
      <c r="C182" s="116">
        <v>0.011620424041852815</v>
      </c>
      <c r="D182" s="78" t="s">
        <v>830</v>
      </c>
      <c r="E182" s="78" t="b">
        <v>0</v>
      </c>
      <c r="F182" s="78" t="b">
        <v>0</v>
      </c>
      <c r="G182" s="78" t="b">
        <v>0</v>
      </c>
    </row>
    <row r="183" spans="1:7" ht="15">
      <c r="A183" s="86" t="s">
        <v>1007</v>
      </c>
      <c r="B183" s="78">
        <v>7</v>
      </c>
      <c r="C183" s="116">
        <v>0.011620424041852815</v>
      </c>
      <c r="D183" s="78" t="s">
        <v>830</v>
      </c>
      <c r="E183" s="78" t="b">
        <v>0</v>
      </c>
      <c r="F183" s="78" t="b">
        <v>0</v>
      </c>
      <c r="G183" s="78" t="b">
        <v>0</v>
      </c>
    </row>
    <row r="184" spans="1:7" ht="15">
      <c r="A184" s="86" t="s">
        <v>1004</v>
      </c>
      <c r="B184" s="78">
        <v>7</v>
      </c>
      <c r="C184" s="116">
        <v>0.011620424041852815</v>
      </c>
      <c r="D184" s="78" t="s">
        <v>830</v>
      </c>
      <c r="E184" s="78" t="b">
        <v>0</v>
      </c>
      <c r="F184" s="78" t="b">
        <v>0</v>
      </c>
      <c r="G184" s="78" t="b">
        <v>0</v>
      </c>
    </row>
    <row r="185" spans="1:7" ht="15">
      <c r="A185" s="86" t="s">
        <v>1011</v>
      </c>
      <c r="B185" s="78">
        <v>6</v>
      </c>
      <c r="C185" s="116">
        <v>0.01064935272307937</v>
      </c>
      <c r="D185" s="78" t="s">
        <v>830</v>
      </c>
      <c r="E185" s="78" t="b">
        <v>0</v>
      </c>
      <c r="F185" s="78" t="b">
        <v>0</v>
      </c>
      <c r="G185" s="78" t="b">
        <v>0</v>
      </c>
    </row>
    <row r="186" spans="1:7" ht="15">
      <c r="A186" s="86" t="s">
        <v>1008</v>
      </c>
      <c r="B186" s="78">
        <v>6</v>
      </c>
      <c r="C186" s="116">
        <v>0.01064935272307937</v>
      </c>
      <c r="D186" s="78" t="s">
        <v>830</v>
      </c>
      <c r="E186" s="78" t="b">
        <v>0</v>
      </c>
      <c r="F186" s="78" t="b">
        <v>0</v>
      </c>
      <c r="G186" s="78" t="b">
        <v>0</v>
      </c>
    </row>
    <row r="187" spans="1:7" ht="15">
      <c r="A187" s="86" t="s">
        <v>1013</v>
      </c>
      <c r="B187" s="78">
        <v>6</v>
      </c>
      <c r="C187" s="116">
        <v>0.01064935272307937</v>
      </c>
      <c r="D187" s="78" t="s">
        <v>830</v>
      </c>
      <c r="E187" s="78" t="b">
        <v>0</v>
      </c>
      <c r="F187" s="78" t="b">
        <v>0</v>
      </c>
      <c r="G187" s="78" t="b">
        <v>0</v>
      </c>
    </row>
    <row r="188" spans="1:7" ht="15">
      <c r="A188" s="86" t="s">
        <v>1014</v>
      </c>
      <c r="B188" s="78">
        <v>6</v>
      </c>
      <c r="C188" s="116">
        <v>0.01064935272307937</v>
      </c>
      <c r="D188" s="78" t="s">
        <v>830</v>
      </c>
      <c r="E188" s="78" t="b">
        <v>0</v>
      </c>
      <c r="F188" s="78" t="b">
        <v>0</v>
      </c>
      <c r="G188" s="78" t="b">
        <v>0</v>
      </c>
    </row>
    <row r="189" spans="1:7" ht="15">
      <c r="A189" s="86" t="s">
        <v>1015</v>
      </c>
      <c r="B189" s="78">
        <v>6</v>
      </c>
      <c r="C189" s="116">
        <v>0.01064935272307937</v>
      </c>
      <c r="D189" s="78" t="s">
        <v>830</v>
      </c>
      <c r="E189" s="78" t="b">
        <v>0</v>
      </c>
      <c r="F189" s="78" t="b">
        <v>0</v>
      </c>
      <c r="G189" s="78" t="b">
        <v>0</v>
      </c>
    </row>
    <row r="190" spans="1:7" ht="15">
      <c r="A190" s="86" t="s">
        <v>1012</v>
      </c>
      <c r="B190" s="78">
        <v>6</v>
      </c>
      <c r="C190" s="116">
        <v>0.01064935272307937</v>
      </c>
      <c r="D190" s="78" t="s">
        <v>830</v>
      </c>
      <c r="E190" s="78" t="b">
        <v>0</v>
      </c>
      <c r="F190" s="78" t="b">
        <v>0</v>
      </c>
      <c r="G190" s="78" t="b">
        <v>0</v>
      </c>
    </row>
    <row r="191" spans="1:7" ht="15">
      <c r="A191" s="86" t="s">
        <v>1020</v>
      </c>
      <c r="B191" s="78">
        <v>5</v>
      </c>
      <c r="C191" s="116">
        <v>0.00955354504551318</v>
      </c>
      <c r="D191" s="78" t="s">
        <v>830</v>
      </c>
      <c r="E191" s="78" t="b">
        <v>0</v>
      </c>
      <c r="F191" s="78" t="b">
        <v>0</v>
      </c>
      <c r="G191" s="78" t="b">
        <v>0</v>
      </c>
    </row>
    <row r="192" spans="1:7" ht="15">
      <c r="A192" s="86" t="s">
        <v>1016</v>
      </c>
      <c r="B192" s="78">
        <v>5</v>
      </c>
      <c r="C192" s="116">
        <v>0.00955354504551318</v>
      </c>
      <c r="D192" s="78" t="s">
        <v>830</v>
      </c>
      <c r="E192" s="78" t="b">
        <v>0</v>
      </c>
      <c r="F192" s="78" t="b">
        <v>0</v>
      </c>
      <c r="G192" s="78" t="b">
        <v>0</v>
      </c>
    </row>
    <row r="193" spans="1:7" ht="15">
      <c r="A193" s="86" t="s">
        <v>1017</v>
      </c>
      <c r="B193" s="78">
        <v>5</v>
      </c>
      <c r="C193" s="116">
        <v>0.00955354504551318</v>
      </c>
      <c r="D193" s="78" t="s">
        <v>830</v>
      </c>
      <c r="E193" s="78" t="b">
        <v>0</v>
      </c>
      <c r="F193" s="78" t="b">
        <v>0</v>
      </c>
      <c r="G193" s="78" t="b">
        <v>0</v>
      </c>
    </row>
    <row r="194" spans="1:7" ht="15">
      <c r="A194" s="86" t="s">
        <v>1018</v>
      </c>
      <c r="B194" s="78">
        <v>5</v>
      </c>
      <c r="C194" s="116">
        <v>0.00955354504551318</v>
      </c>
      <c r="D194" s="78" t="s">
        <v>830</v>
      </c>
      <c r="E194" s="78" t="b">
        <v>0</v>
      </c>
      <c r="F194" s="78" t="b">
        <v>0</v>
      </c>
      <c r="G194" s="78" t="b">
        <v>0</v>
      </c>
    </row>
    <row r="195" spans="1:7" ht="15">
      <c r="A195" s="86" t="s">
        <v>1019</v>
      </c>
      <c r="B195" s="78">
        <v>5</v>
      </c>
      <c r="C195" s="116">
        <v>0.00955354504551318</v>
      </c>
      <c r="D195" s="78" t="s">
        <v>830</v>
      </c>
      <c r="E195" s="78" t="b">
        <v>0</v>
      </c>
      <c r="F195" s="78" t="b">
        <v>0</v>
      </c>
      <c r="G195" s="78" t="b">
        <v>0</v>
      </c>
    </row>
    <row r="196" spans="1:7" ht="15">
      <c r="A196" s="86" t="s">
        <v>1027</v>
      </c>
      <c r="B196" s="78">
        <v>4</v>
      </c>
      <c r="C196" s="116">
        <v>0.008307741786037003</v>
      </c>
      <c r="D196" s="78" t="s">
        <v>830</v>
      </c>
      <c r="E196" s="78" t="b">
        <v>0</v>
      </c>
      <c r="F196" s="78" t="b">
        <v>0</v>
      </c>
      <c r="G196" s="78" t="b">
        <v>0</v>
      </c>
    </row>
    <row r="197" spans="1:7" ht="15">
      <c r="A197" s="86" t="s">
        <v>1024</v>
      </c>
      <c r="B197" s="78">
        <v>4</v>
      </c>
      <c r="C197" s="116">
        <v>0.008307741786037003</v>
      </c>
      <c r="D197" s="78" t="s">
        <v>830</v>
      </c>
      <c r="E197" s="78" t="b">
        <v>0</v>
      </c>
      <c r="F197" s="78" t="b">
        <v>0</v>
      </c>
      <c r="G197" s="78" t="b">
        <v>0</v>
      </c>
    </row>
    <row r="198" spans="1:7" ht="15">
      <c r="A198" s="86" t="s">
        <v>1025</v>
      </c>
      <c r="B198" s="78">
        <v>4</v>
      </c>
      <c r="C198" s="116">
        <v>0.008307741786037003</v>
      </c>
      <c r="D198" s="78" t="s">
        <v>830</v>
      </c>
      <c r="E198" s="78" t="b">
        <v>0</v>
      </c>
      <c r="F198" s="78" t="b">
        <v>0</v>
      </c>
      <c r="G198" s="78" t="b">
        <v>0</v>
      </c>
    </row>
    <row r="199" spans="1:7" ht="15">
      <c r="A199" s="86" t="s">
        <v>1026</v>
      </c>
      <c r="B199" s="78">
        <v>4</v>
      </c>
      <c r="C199" s="116">
        <v>0.008307741786037003</v>
      </c>
      <c r="D199" s="78" t="s">
        <v>830</v>
      </c>
      <c r="E199" s="78" t="b">
        <v>0</v>
      </c>
      <c r="F199" s="78" t="b">
        <v>0</v>
      </c>
      <c r="G199" s="78" t="b">
        <v>0</v>
      </c>
    </row>
    <row r="200" spans="1:7" ht="15">
      <c r="A200" s="86" t="s">
        <v>1039</v>
      </c>
      <c r="B200" s="78">
        <v>4</v>
      </c>
      <c r="C200" s="116">
        <v>0.008307741786037003</v>
      </c>
      <c r="D200" s="78" t="s">
        <v>830</v>
      </c>
      <c r="E200" s="78" t="b">
        <v>0</v>
      </c>
      <c r="F200" s="78" t="b">
        <v>0</v>
      </c>
      <c r="G200" s="78" t="b">
        <v>0</v>
      </c>
    </row>
    <row r="201" spans="1:7" ht="15">
      <c r="A201" s="86" t="s">
        <v>1033</v>
      </c>
      <c r="B201" s="78">
        <v>4</v>
      </c>
      <c r="C201" s="116">
        <v>0.008307741786037003</v>
      </c>
      <c r="D201" s="78" t="s">
        <v>830</v>
      </c>
      <c r="E201" s="78" t="b">
        <v>0</v>
      </c>
      <c r="F201" s="78" t="b">
        <v>0</v>
      </c>
      <c r="G201" s="78" t="b">
        <v>0</v>
      </c>
    </row>
    <row r="202" spans="1:7" ht="15">
      <c r="A202" s="86" t="s">
        <v>1034</v>
      </c>
      <c r="B202" s="78">
        <v>4</v>
      </c>
      <c r="C202" s="116">
        <v>0.008307741786037003</v>
      </c>
      <c r="D202" s="78" t="s">
        <v>830</v>
      </c>
      <c r="E202" s="78" t="b">
        <v>0</v>
      </c>
      <c r="F202" s="78" t="b">
        <v>0</v>
      </c>
      <c r="G202" s="78" t="b">
        <v>0</v>
      </c>
    </row>
    <row r="203" spans="1:7" ht="15">
      <c r="A203" s="86" t="s">
        <v>1035</v>
      </c>
      <c r="B203" s="78">
        <v>4</v>
      </c>
      <c r="C203" s="116">
        <v>0.008307741786037003</v>
      </c>
      <c r="D203" s="78" t="s">
        <v>830</v>
      </c>
      <c r="E203" s="78" t="b">
        <v>0</v>
      </c>
      <c r="F203" s="78" t="b">
        <v>0</v>
      </c>
      <c r="G203" s="78" t="b">
        <v>0</v>
      </c>
    </row>
    <row r="204" spans="1:7" ht="15">
      <c r="A204" s="86" t="s">
        <v>1036</v>
      </c>
      <c r="B204" s="78">
        <v>4</v>
      </c>
      <c r="C204" s="116">
        <v>0.008307741786037003</v>
      </c>
      <c r="D204" s="78" t="s">
        <v>830</v>
      </c>
      <c r="E204" s="78" t="b">
        <v>0</v>
      </c>
      <c r="F204" s="78" t="b">
        <v>0</v>
      </c>
      <c r="G204" s="78" t="b">
        <v>0</v>
      </c>
    </row>
    <row r="205" spans="1:7" ht="15">
      <c r="A205" s="86" t="s">
        <v>1037</v>
      </c>
      <c r="B205" s="78">
        <v>4</v>
      </c>
      <c r="C205" s="116">
        <v>0.008307741786037003</v>
      </c>
      <c r="D205" s="78" t="s">
        <v>830</v>
      </c>
      <c r="E205" s="78" t="b">
        <v>0</v>
      </c>
      <c r="F205" s="78" t="b">
        <v>0</v>
      </c>
      <c r="G205" s="78" t="b">
        <v>0</v>
      </c>
    </row>
    <row r="206" spans="1:7" ht="15">
      <c r="A206" s="86" t="s">
        <v>1038</v>
      </c>
      <c r="B206" s="78">
        <v>4</v>
      </c>
      <c r="C206" s="116">
        <v>0.008307741786037003</v>
      </c>
      <c r="D206" s="78" t="s">
        <v>830</v>
      </c>
      <c r="E206" s="78" t="b">
        <v>0</v>
      </c>
      <c r="F206" s="78" t="b">
        <v>0</v>
      </c>
      <c r="G206" s="78" t="b">
        <v>0</v>
      </c>
    </row>
    <row r="207" spans="1:7" ht="15">
      <c r="A207" s="86" t="s">
        <v>1028</v>
      </c>
      <c r="B207" s="78">
        <v>4</v>
      </c>
      <c r="C207" s="116">
        <v>0.008307741786037003</v>
      </c>
      <c r="D207" s="78" t="s">
        <v>830</v>
      </c>
      <c r="E207" s="78" t="b">
        <v>0</v>
      </c>
      <c r="F207" s="78" t="b">
        <v>0</v>
      </c>
      <c r="G207" s="78" t="b">
        <v>0</v>
      </c>
    </row>
    <row r="208" spans="1:7" ht="15">
      <c r="A208" s="86" t="s">
        <v>1029</v>
      </c>
      <c r="B208" s="78">
        <v>4</v>
      </c>
      <c r="C208" s="116">
        <v>0.008307741786037003</v>
      </c>
      <c r="D208" s="78" t="s">
        <v>830</v>
      </c>
      <c r="E208" s="78" t="b">
        <v>0</v>
      </c>
      <c r="F208" s="78" t="b">
        <v>0</v>
      </c>
      <c r="G208" s="78" t="b">
        <v>0</v>
      </c>
    </row>
    <row r="209" spans="1:7" ht="15">
      <c r="A209" s="86" t="s">
        <v>1030</v>
      </c>
      <c r="B209" s="78">
        <v>4</v>
      </c>
      <c r="C209" s="116">
        <v>0.008307741786037003</v>
      </c>
      <c r="D209" s="78" t="s">
        <v>830</v>
      </c>
      <c r="E209" s="78" t="b">
        <v>0</v>
      </c>
      <c r="F209" s="78" t="b">
        <v>0</v>
      </c>
      <c r="G209" s="78" t="b">
        <v>0</v>
      </c>
    </row>
    <row r="210" spans="1:7" ht="15">
      <c r="A210" s="86" t="s">
        <v>1031</v>
      </c>
      <c r="B210" s="78">
        <v>4</v>
      </c>
      <c r="C210" s="116">
        <v>0.008307741786037003</v>
      </c>
      <c r="D210" s="78" t="s">
        <v>830</v>
      </c>
      <c r="E210" s="78" t="b">
        <v>0</v>
      </c>
      <c r="F210" s="78" t="b">
        <v>0</v>
      </c>
      <c r="G210" s="78" t="b">
        <v>0</v>
      </c>
    </row>
    <row r="211" spans="1:7" ht="15">
      <c r="A211" s="86" t="s">
        <v>1032</v>
      </c>
      <c r="B211" s="78">
        <v>4</v>
      </c>
      <c r="C211" s="116">
        <v>0.008307741786037003</v>
      </c>
      <c r="D211" s="78" t="s">
        <v>830</v>
      </c>
      <c r="E211" s="78" t="b">
        <v>0</v>
      </c>
      <c r="F211" s="78" t="b">
        <v>0</v>
      </c>
      <c r="G211" s="78" t="b">
        <v>0</v>
      </c>
    </row>
    <row r="212" spans="1:7" ht="15">
      <c r="A212" s="86" t="s">
        <v>1022</v>
      </c>
      <c r="B212" s="78">
        <v>4</v>
      </c>
      <c r="C212" s="116">
        <v>0.008307741786037003</v>
      </c>
      <c r="D212" s="78" t="s">
        <v>830</v>
      </c>
      <c r="E212" s="78" t="b">
        <v>0</v>
      </c>
      <c r="F212" s="78" t="b">
        <v>0</v>
      </c>
      <c r="G212" s="78" t="b">
        <v>0</v>
      </c>
    </row>
    <row r="213" spans="1:7" ht="15">
      <c r="A213" s="86" t="s">
        <v>1021</v>
      </c>
      <c r="B213" s="78">
        <v>4</v>
      </c>
      <c r="C213" s="116">
        <v>0.008307741786037003</v>
      </c>
      <c r="D213" s="78" t="s">
        <v>830</v>
      </c>
      <c r="E213" s="78" t="b">
        <v>0</v>
      </c>
      <c r="F213" s="78" t="b">
        <v>0</v>
      </c>
      <c r="G213" s="78" t="b">
        <v>0</v>
      </c>
    </row>
    <row r="214" spans="1:7" ht="15">
      <c r="A214" s="86" t="s">
        <v>248</v>
      </c>
      <c r="B214" s="78">
        <v>4</v>
      </c>
      <c r="C214" s="116">
        <v>0.009164954387123109</v>
      </c>
      <c r="D214" s="78" t="s">
        <v>830</v>
      </c>
      <c r="E214" s="78" t="b">
        <v>0</v>
      </c>
      <c r="F214" s="78" t="b">
        <v>0</v>
      </c>
      <c r="G214" s="78" t="b">
        <v>0</v>
      </c>
    </row>
    <row r="215" spans="1:7" ht="15">
      <c r="A215" s="86" t="s">
        <v>1044</v>
      </c>
      <c r="B215" s="78">
        <v>3</v>
      </c>
      <c r="C215" s="116">
        <v>0.006873715790342332</v>
      </c>
      <c r="D215" s="78" t="s">
        <v>830</v>
      </c>
      <c r="E215" s="78" t="b">
        <v>0</v>
      </c>
      <c r="F215" s="78" t="b">
        <v>0</v>
      </c>
      <c r="G215" s="78" t="b">
        <v>0</v>
      </c>
    </row>
    <row r="216" spans="1:7" ht="15">
      <c r="A216" s="86" t="s">
        <v>1045</v>
      </c>
      <c r="B216" s="78">
        <v>3</v>
      </c>
      <c r="C216" s="116">
        <v>0.006873715790342332</v>
      </c>
      <c r="D216" s="78" t="s">
        <v>830</v>
      </c>
      <c r="E216" s="78" t="b">
        <v>0</v>
      </c>
      <c r="F216" s="78" t="b">
        <v>0</v>
      </c>
      <c r="G216" s="78" t="b">
        <v>0</v>
      </c>
    </row>
    <row r="217" spans="1:7" ht="15">
      <c r="A217" s="86" t="s">
        <v>1046</v>
      </c>
      <c r="B217" s="78">
        <v>3</v>
      </c>
      <c r="C217" s="116">
        <v>0.006873715790342332</v>
      </c>
      <c r="D217" s="78" t="s">
        <v>830</v>
      </c>
      <c r="E217" s="78" t="b">
        <v>0</v>
      </c>
      <c r="F217" s="78" t="b">
        <v>0</v>
      </c>
      <c r="G217" s="78" t="b">
        <v>0</v>
      </c>
    </row>
    <row r="218" spans="1:7" ht="15">
      <c r="A218" s="86" t="s">
        <v>1049</v>
      </c>
      <c r="B218" s="78">
        <v>2</v>
      </c>
      <c r="C218" s="116">
        <v>0.0051865638455536</v>
      </c>
      <c r="D218" s="78" t="s">
        <v>830</v>
      </c>
      <c r="E218" s="78" t="b">
        <v>0</v>
      </c>
      <c r="F218" s="78" t="b">
        <v>0</v>
      </c>
      <c r="G218" s="78" t="b">
        <v>0</v>
      </c>
    </row>
    <row r="219" spans="1:7" ht="15">
      <c r="A219" s="86" t="s">
        <v>1050</v>
      </c>
      <c r="B219" s="78">
        <v>2</v>
      </c>
      <c r="C219" s="116">
        <v>0.0051865638455536</v>
      </c>
      <c r="D219" s="78" t="s">
        <v>830</v>
      </c>
      <c r="E219" s="78" t="b">
        <v>0</v>
      </c>
      <c r="F219" s="78" t="b">
        <v>0</v>
      </c>
      <c r="G219" s="78" t="b">
        <v>0</v>
      </c>
    </row>
    <row r="220" spans="1:7" ht="15">
      <c r="A220" s="86" t="s">
        <v>1051</v>
      </c>
      <c r="B220" s="78">
        <v>2</v>
      </c>
      <c r="C220" s="116">
        <v>0.0051865638455536</v>
      </c>
      <c r="D220" s="78" t="s">
        <v>830</v>
      </c>
      <c r="E220" s="78" t="b">
        <v>0</v>
      </c>
      <c r="F220" s="78" t="b">
        <v>0</v>
      </c>
      <c r="G220" s="78" t="b">
        <v>0</v>
      </c>
    </row>
    <row r="221" spans="1:7" ht="15">
      <c r="A221" s="86" t="s">
        <v>1052</v>
      </c>
      <c r="B221" s="78">
        <v>2</v>
      </c>
      <c r="C221" s="116">
        <v>0.0051865638455536</v>
      </c>
      <c r="D221" s="78" t="s">
        <v>830</v>
      </c>
      <c r="E221" s="78" t="b">
        <v>0</v>
      </c>
      <c r="F221" s="78" t="b">
        <v>0</v>
      </c>
      <c r="G221" s="78" t="b">
        <v>0</v>
      </c>
    </row>
    <row r="222" spans="1:7" ht="15">
      <c r="A222" s="86" t="s">
        <v>1053</v>
      </c>
      <c r="B222" s="78">
        <v>2</v>
      </c>
      <c r="C222" s="116">
        <v>0.0051865638455536</v>
      </c>
      <c r="D222" s="78" t="s">
        <v>830</v>
      </c>
      <c r="E222" s="78" t="b">
        <v>0</v>
      </c>
      <c r="F222" s="78" t="b">
        <v>0</v>
      </c>
      <c r="G222" s="78" t="b">
        <v>0</v>
      </c>
    </row>
    <row r="223" spans="1:7" ht="15">
      <c r="A223" s="86" t="s">
        <v>1114</v>
      </c>
      <c r="B223" s="78">
        <v>2</v>
      </c>
      <c r="C223" s="116">
        <v>0.0051865638455536</v>
      </c>
      <c r="D223" s="78" t="s">
        <v>830</v>
      </c>
      <c r="E223" s="78" t="b">
        <v>0</v>
      </c>
      <c r="F223" s="78" t="b">
        <v>0</v>
      </c>
      <c r="G223" s="78" t="b">
        <v>0</v>
      </c>
    </row>
    <row r="224" spans="1:7" ht="15">
      <c r="A224" s="86" t="s">
        <v>1115</v>
      </c>
      <c r="B224" s="78">
        <v>2</v>
      </c>
      <c r="C224" s="116">
        <v>0.0051865638455536</v>
      </c>
      <c r="D224" s="78" t="s">
        <v>830</v>
      </c>
      <c r="E224" s="78" t="b">
        <v>0</v>
      </c>
      <c r="F224" s="78" t="b">
        <v>0</v>
      </c>
      <c r="G224" s="78" t="b">
        <v>0</v>
      </c>
    </row>
    <row r="225" spans="1:7" ht="15">
      <c r="A225" s="86" t="s">
        <v>1040</v>
      </c>
      <c r="B225" s="78">
        <v>2</v>
      </c>
      <c r="C225" s="116">
        <v>0.0051865638455536</v>
      </c>
      <c r="D225" s="78" t="s">
        <v>830</v>
      </c>
      <c r="E225" s="78" t="b">
        <v>0</v>
      </c>
      <c r="F225" s="78" t="b">
        <v>0</v>
      </c>
      <c r="G225" s="78" t="b">
        <v>0</v>
      </c>
    </row>
    <row r="226" spans="1:7" ht="15">
      <c r="A226" s="86" t="s">
        <v>1047</v>
      </c>
      <c r="B226" s="78">
        <v>2</v>
      </c>
      <c r="C226" s="116">
        <v>0.0051865638455536</v>
      </c>
      <c r="D226" s="78" t="s">
        <v>830</v>
      </c>
      <c r="E226" s="78" t="b">
        <v>0</v>
      </c>
      <c r="F226" s="78" t="b">
        <v>0</v>
      </c>
      <c r="G226" s="78" t="b">
        <v>0</v>
      </c>
    </row>
    <row r="227" spans="1:7" ht="15">
      <c r="A227" s="86" t="s">
        <v>1108</v>
      </c>
      <c r="B227" s="78">
        <v>2</v>
      </c>
      <c r="C227" s="116">
        <v>0.0051865638455536</v>
      </c>
      <c r="D227" s="78" t="s">
        <v>830</v>
      </c>
      <c r="E227" s="78" t="b">
        <v>0</v>
      </c>
      <c r="F227" s="78" t="b">
        <v>0</v>
      </c>
      <c r="G227" s="78" t="b">
        <v>0</v>
      </c>
    </row>
    <row r="228" spans="1:7" ht="15">
      <c r="A228" s="86" t="s">
        <v>1109</v>
      </c>
      <c r="B228" s="78">
        <v>2</v>
      </c>
      <c r="C228" s="116">
        <v>0.0051865638455536</v>
      </c>
      <c r="D228" s="78" t="s">
        <v>830</v>
      </c>
      <c r="E228" s="78" t="b">
        <v>0</v>
      </c>
      <c r="F228" s="78" t="b">
        <v>0</v>
      </c>
      <c r="G228" s="78" t="b">
        <v>0</v>
      </c>
    </row>
    <row r="229" spans="1:7" ht="15">
      <c r="A229" s="86" t="s">
        <v>1110</v>
      </c>
      <c r="B229" s="78">
        <v>2</v>
      </c>
      <c r="C229" s="116">
        <v>0.0051865638455536</v>
      </c>
      <c r="D229" s="78" t="s">
        <v>830</v>
      </c>
      <c r="E229" s="78" t="b">
        <v>0</v>
      </c>
      <c r="F229" s="78" t="b">
        <v>0</v>
      </c>
      <c r="G229" s="78" t="b">
        <v>0</v>
      </c>
    </row>
    <row r="230" spans="1:7" ht="15">
      <c r="A230" s="86" t="s">
        <v>1111</v>
      </c>
      <c r="B230" s="78">
        <v>2</v>
      </c>
      <c r="C230" s="116">
        <v>0.0051865638455536</v>
      </c>
      <c r="D230" s="78" t="s">
        <v>830</v>
      </c>
      <c r="E230" s="78" t="b">
        <v>0</v>
      </c>
      <c r="F230" s="78" t="b">
        <v>0</v>
      </c>
      <c r="G230" s="78" t="b">
        <v>0</v>
      </c>
    </row>
    <row r="231" spans="1:7" ht="15">
      <c r="A231" s="86" t="s">
        <v>1048</v>
      </c>
      <c r="B231" s="78">
        <v>2</v>
      </c>
      <c r="C231" s="116">
        <v>0.0051865638455536</v>
      </c>
      <c r="D231" s="78" t="s">
        <v>830</v>
      </c>
      <c r="E231" s="78" t="b">
        <v>0</v>
      </c>
      <c r="F231" s="78" t="b">
        <v>0</v>
      </c>
      <c r="G231" s="78" t="b">
        <v>0</v>
      </c>
    </row>
    <row r="232" spans="1:7" ht="15">
      <c r="A232" s="86" t="s">
        <v>1112</v>
      </c>
      <c r="B232" s="78">
        <v>2</v>
      </c>
      <c r="C232" s="116">
        <v>0.0051865638455536</v>
      </c>
      <c r="D232" s="78" t="s">
        <v>830</v>
      </c>
      <c r="E232" s="78" t="b">
        <v>0</v>
      </c>
      <c r="F232" s="78" t="b">
        <v>1</v>
      </c>
      <c r="G232" s="78" t="b">
        <v>0</v>
      </c>
    </row>
    <row r="233" spans="1:7" ht="15">
      <c r="A233" s="86" t="s">
        <v>1113</v>
      </c>
      <c r="B233" s="78">
        <v>2</v>
      </c>
      <c r="C233" s="116">
        <v>0.0051865638455536</v>
      </c>
      <c r="D233" s="78" t="s">
        <v>830</v>
      </c>
      <c r="E233" s="78" t="b">
        <v>0</v>
      </c>
      <c r="F233" s="78" t="b">
        <v>0</v>
      </c>
      <c r="G233" s="78" t="b">
        <v>0</v>
      </c>
    </row>
    <row r="234" spans="1:7" ht="15">
      <c r="A234" s="86" t="s">
        <v>1106</v>
      </c>
      <c r="B234" s="78">
        <v>2</v>
      </c>
      <c r="C234" s="116">
        <v>0.0051865638455536</v>
      </c>
      <c r="D234" s="78" t="s">
        <v>830</v>
      </c>
      <c r="E234" s="78" t="b">
        <v>0</v>
      </c>
      <c r="F234" s="78" t="b">
        <v>0</v>
      </c>
      <c r="G234" s="78" t="b">
        <v>0</v>
      </c>
    </row>
    <row r="235" spans="1:7" ht="15">
      <c r="A235" s="86" t="s">
        <v>1107</v>
      </c>
      <c r="B235" s="78">
        <v>2</v>
      </c>
      <c r="C235" s="116">
        <v>0.0051865638455536</v>
      </c>
      <c r="D235" s="78" t="s">
        <v>830</v>
      </c>
      <c r="E235" s="78" t="b">
        <v>0</v>
      </c>
      <c r="F235" s="78" t="b">
        <v>0</v>
      </c>
      <c r="G235" s="78" t="b">
        <v>0</v>
      </c>
    </row>
    <row r="236" spans="1:7" ht="15">
      <c r="A236" s="86" t="s">
        <v>1105</v>
      </c>
      <c r="B236" s="78">
        <v>2</v>
      </c>
      <c r="C236" s="116">
        <v>0.0051865638455536</v>
      </c>
      <c r="D236" s="78" t="s">
        <v>830</v>
      </c>
      <c r="E236" s="78" t="b">
        <v>0</v>
      </c>
      <c r="F236" s="78" t="b">
        <v>0</v>
      </c>
      <c r="G236" s="78" t="b">
        <v>0</v>
      </c>
    </row>
    <row r="237" spans="1:7" ht="15">
      <c r="A237" s="86" t="s">
        <v>1098</v>
      </c>
      <c r="B237" s="78">
        <v>2</v>
      </c>
      <c r="C237" s="116">
        <v>0.0051865638455536</v>
      </c>
      <c r="D237" s="78" t="s">
        <v>830</v>
      </c>
      <c r="E237" s="78" t="b">
        <v>0</v>
      </c>
      <c r="F237" s="78" t="b">
        <v>0</v>
      </c>
      <c r="G237" s="78" t="b">
        <v>0</v>
      </c>
    </row>
    <row r="238" spans="1:7" ht="15">
      <c r="A238" s="86" t="s">
        <v>1099</v>
      </c>
      <c r="B238" s="78">
        <v>2</v>
      </c>
      <c r="C238" s="116">
        <v>0.0051865638455536</v>
      </c>
      <c r="D238" s="78" t="s">
        <v>830</v>
      </c>
      <c r="E238" s="78" t="b">
        <v>0</v>
      </c>
      <c r="F238" s="78" t="b">
        <v>0</v>
      </c>
      <c r="G238" s="78" t="b">
        <v>0</v>
      </c>
    </row>
    <row r="239" spans="1:7" ht="15">
      <c r="A239" s="86" t="s">
        <v>1100</v>
      </c>
      <c r="B239" s="78">
        <v>2</v>
      </c>
      <c r="C239" s="116">
        <v>0.0051865638455536</v>
      </c>
      <c r="D239" s="78" t="s">
        <v>830</v>
      </c>
      <c r="E239" s="78" t="b">
        <v>0</v>
      </c>
      <c r="F239" s="78" t="b">
        <v>0</v>
      </c>
      <c r="G239" s="78" t="b">
        <v>0</v>
      </c>
    </row>
    <row r="240" spans="1:7" ht="15">
      <c r="A240" s="86" t="s">
        <v>1101</v>
      </c>
      <c r="B240" s="78">
        <v>2</v>
      </c>
      <c r="C240" s="116">
        <v>0.0051865638455536</v>
      </c>
      <c r="D240" s="78" t="s">
        <v>830</v>
      </c>
      <c r="E240" s="78" t="b">
        <v>0</v>
      </c>
      <c r="F240" s="78" t="b">
        <v>0</v>
      </c>
      <c r="G240" s="78" t="b">
        <v>0</v>
      </c>
    </row>
    <row r="241" spans="1:7" ht="15">
      <c r="A241" s="86" t="s">
        <v>1102</v>
      </c>
      <c r="B241" s="78">
        <v>2</v>
      </c>
      <c r="C241" s="116">
        <v>0.0051865638455536</v>
      </c>
      <c r="D241" s="78" t="s">
        <v>830</v>
      </c>
      <c r="E241" s="78" t="b">
        <v>0</v>
      </c>
      <c r="F241" s="78" t="b">
        <v>0</v>
      </c>
      <c r="G241" s="78" t="b">
        <v>0</v>
      </c>
    </row>
    <row r="242" spans="1:7" ht="15">
      <c r="A242" s="86" t="s">
        <v>1103</v>
      </c>
      <c r="B242" s="78">
        <v>2</v>
      </c>
      <c r="C242" s="116">
        <v>0.0051865638455536</v>
      </c>
      <c r="D242" s="78" t="s">
        <v>830</v>
      </c>
      <c r="E242" s="78" t="b">
        <v>0</v>
      </c>
      <c r="F242" s="78" t="b">
        <v>0</v>
      </c>
      <c r="G242" s="78" t="b">
        <v>0</v>
      </c>
    </row>
    <row r="243" spans="1:7" ht="15">
      <c r="A243" s="86" t="s">
        <v>1104</v>
      </c>
      <c r="B243" s="78">
        <v>2</v>
      </c>
      <c r="C243" s="116">
        <v>0.0051865638455536</v>
      </c>
      <c r="D243" s="78" t="s">
        <v>830</v>
      </c>
      <c r="E243" s="78" t="b">
        <v>0</v>
      </c>
      <c r="F243" s="78" t="b">
        <v>0</v>
      </c>
      <c r="G243" s="78" t="b">
        <v>0</v>
      </c>
    </row>
    <row r="244" spans="1:7" ht="15">
      <c r="A244" s="86" t="s">
        <v>1093</v>
      </c>
      <c r="B244" s="78">
        <v>2</v>
      </c>
      <c r="C244" s="116">
        <v>0.0051865638455536</v>
      </c>
      <c r="D244" s="78" t="s">
        <v>830</v>
      </c>
      <c r="E244" s="78" t="b">
        <v>0</v>
      </c>
      <c r="F244" s="78" t="b">
        <v>0</v>
      </c>
      <c r="G244" s="78" t="b">
        <v>0</v>
      </c>
    </row>
    <row r="245" spans="1:7" ht="15">
      <c r="A245" s="86" t="s">
        <v>1094</v>
      </c>
      <c r="B245" s="78">
        <v>2</v>
      </c>
      <c r="C245" s="116">
        <v>0.0051865638455536</v>
      </c>
      <c r="D245" s="78" t="s">
        <v>830</v>
      </c>
      <c r="E245" s="78" t="b">
        <v>0</v>
      </c>
      <c r="F245" s="78" t="b">
        <v>0</v>
      </c>
      <c r="G245" s="78" t="b">
        <v>0</v>
      </c>
    </row>
    <row r="246" spans="1:7" ht="15">
      <c r="A246" s="86" t="s">
        <v>1095</v>
      </c>
      <c r="B246" s="78">
        <v>2</v>
      </c>
      <c r="C246" s="116">
        <v>0.0051865638455536</v>
      </c>
      <c r="D246" s="78" t="s">
        <v>830</v>
      </c>
      <c r="E246" s="78" t="b">
        <v>0</v>
      </c>
      <c r="F246" s="78" t="b">
        <v>0</v>
      </c>
      <c r="G246" s="78" t="b">
        <v>0</v>
      </c>
    </row>
    <row r="247" spans="1:7" ht="15">
      <c r="A247" s="86" t="s">
        <v>1096</v>
      </c>
      <c r="B247" s="78">
        <v>2</v>
      </c>
      <c r="C247" s="116">
        <v>0.0051865638455536</v>
      </c>
      <c r="D247" s="78" t="s">
        <v>830</v>
      </c>
      <c r="E247" s="78" t="b">
        <v>0</v>
      </c>
      <c r="F247" s="78" t="b">
        <v>0</v>
      </c>
      <c r="G247" s="78" t="b">
        <v>0</v>
      </c>
    </row>
    <row r="248" spans="1:7" ht="15">
      <c r="A248" s="86" t="s">
        <v>1097</v>
      </c>
      <c r="B248" s="78">
        <v>2</v>
      </c>
      <c r="C248" s="116">
        <v>0.0051865638455536</v>
      </c>
      <c r="D248" s="78" t="s">
        <v>830</v>
      </c>
      <c r="E248" s="78" t="b">
        <v>0</v>
      </c>
      <c r="F248" s="78" t="b">
        <v>0</v>
      </c>
      <c r="G248" s="78" t="b">
        <v>0</v>
      </c>
    </row>
    <row r="249" spans="1:7" ht="15">
      <c r="A249" s="86" t="s">
        <v>1092</v>
      </c>
      <c r="B249" s="78">
        <v>2</v>
      </c>
      <c r="C249" s="116">
        <v>0.0051865638455536</v>
      </c>
      <c r="D249" s="78" t="s">
        <v>830</v>
      </c>
      <c r="E249" s="78" t="b">
        <v>0</v>
      </c>
      <c r="F249" s="78" t="b">
        <v>0</v>
      </c>
      <c r="G249" s="78" t="b">
        <v>0</v>
      </c>
    </row>
    <row r="250" spans="1:7" ht="15">
      <c r="A250" s="86" t="s">
        <v>1090</v>
      </c>
      <c r="B250" s="78">
        <v>2</v>
      </c>
      <c r="C250" s="116">
        <v>0.0051865638455536</v>
      </c>
      <c r="D250" s="78" t="s">
        <v>830</v>
      </c>
      <c r="E250" s="78" t="b">
        <v>0</v>
      </c>
      <c r="F250" s="78" t="b">
        <v>0</v>
      </c>
      <c r="G250" s="78" t="b">
        <v>0</v>
      </c>
    </row>
    <row r="251" spans="1:7" ht="15">
      <c r="A251" s="86" t="s">
        <v>1091</v>
      </c>
      <c r="B251" s="78">
        <v>2</v>
      </c>
      <c r="C251" s="116">
        <v>0.0051865638455536</v>
      </c>
      <c r="D251" s="78" t="s">
        <v>830</v>
      </c>
      <c r="E251" s="78" t="b">
        <v>0</v>
      </c>
      <c r="F251" s="78" t="b">
        <v>0</v>
      </c>
      <c r="G251" s="78" t="b">
        <v>0</v>
      </c>
    </row>
    <row r="252" spans="1:7" ht="15">
      <c r="A252" s="86" t="s">
        <v>1087</v>
      </c>
      <c r="B252" s="78">
        <v>2</v>
      </c>
      <c r="C252" s="116">
        <v>0.0051865638455536</v>
      </c>
      <c r="D252" s="78" t="s">
        <v>830</v>
      </c>
      <c r="E252" s="78" t="b">
        <v>0</v>
      </c>
      <c r="F252" s="78" t="b">
        <v>0</v>
      </c>
      <c r="G252" s="78" t="b">
        <v>0</v>
      </c>
    </row>
    <row r="253" spans="1:7" ht="15">
      <c r="A253" s="86" t="s">
        <v>1088</v>
      </c>
      <c r="B253" s="78">
        <v>2</v>
      </c>
      <c r="C253" s="116">
        <v>0.0051865638455536</v>
      </c>
      <c r="D253" s="78" t="s">
        <v>830</v>
      </c>
      <c r="E253" s="78" t="b">
        <v>0</v>
      </c>
      <c r="F253" s="78" t="b">
        <v>0</v>
      </c>
      <c r="G253" s="78" t="b">
        <v>0</v>
      </c>
    </row>
    <row r="254" spans="1:7" ht="15">
      <c r="A254" s="86" t="s">
        <v>1089</v>
      </c>
      <c r="B254" s="78">
        <v>2</v>
      </c>
      <c r="C254" s="116">
        <v>0.0051865638455536</v>
      </c>
      <c r="D254" s="78" t="s">
        <v>830</v>
      </c>
      <c r="E254" s="78" t="b">
        <v>0</v>
      </c>
      <c r="F254" s="78" t="b">
        <v>0</v>
      </c>
      <c r="G254" s="78" t="b">
        <v>0</v>
      </c>
    </row>
    <row r="255" spans="1:7" ht="15">
      <c r="A255" s="86" t="s">
        <v>1081</v>
      </c>
      <c r="B255" s="78">
        <v>2</v>
      </c>
      <c r="C255" s="116">
        <v>0.0051865638455536</v>
      </c>
      <c r="D255" s="78" t="s">
        <v>830</v>
      </c>
      <c r="E255" s="78" t="b">
        <v>0</v>
      </c>
      <c r="F255" s="78" t="b">
        <v>0</v>
      </c>
      <c r="G255" s="78" t="b">
        <v>0</v>
      </c>
    </row>
    <row r="256" spans="1:7" ht="15">
      <c r="A256" s="86" t="s">
        <v>1082</v>
      </c>
      <c r="B256" s="78">
        <v>2</v>
      </c>
      <c r="C256" s="116">
        <v>0.0051865638455536</v>
      </c>
      <c r="D256" s="78" t="s">
        <v>830</v>
      </c>
      <c r="E256" s="78" t="b">
        <v>0</v>
      </c>
      <c r="F256" s="78" t="b">
        <v>0</v>
      </c>
      <c r="G256" s="78" t="b">
        <v>0</v>
      </c>
    </row>
    <row r="257" spans="1:7" ht="15">
      <c r="A257" s="86" t="s">
        <v>1083</v>
      </c>
      <c r="B257" s="78">
        <v>2</v>
      </c>
      <c r="C257" s="116">
        <v>0.0051865638455536</v>
      </c>
      <c r="D257" s="78" t="s">
        <v>830</v>
      </c>
      <c r="E257" s="78" t="b">
        <v>0</v>
      </c>
      <c r="F257" s="78" t="b">
        <v>0</v>
      </c>
      <c r="G257" s="78" t="b">
        <v>0</v>
      </c>
    </row>
    <row r="258" spans="1:7" ht="15">
      <c r="A258" s="86" t="s">
        <v>1084</v>
      </c>
      <c r="B258" s="78">
        <v>2</v>
      </c>
      <c r="C258" s="116">
        <v>0.0051865638455536</v>
      </c>
      <c r="D258" s="78" t="s">
        <v>830</v>
      </c>
      <c r="E258" s="78" t="b">
        <v>0</v>
      </c>
      <c r="F258" s="78" t="b">
        <v>0</v>
      </c>
      <c r="G258" s="78" t="b">
        <v>0</v>
      </c>
    </row>
    <row r="259" spans="1:7" ht="15">
      <c r="A259" s="86" t="s">
        <v>1085</v>
      </c>
      <c r="B259" s="78">
        <v>2</v>
      </c>
      <c r="C259" s="116">
        <v>0.0051865638455536</v>
      </c>
      <c r="D259" s="78" t="s">
        <v>830</v>
      </c>
      <c r="E259" s="78" t="b">
        <v>0</v>
      </c>
      <c r="F259" s="78" t="b">
        <v>0</v>
      </c>
      <c r="G259" s="78" t="b">
        <v>0</v>
      </c>
    </row>
    <row r="260" spans="1:7" ht="15">
      <c r="A260" s="86" t="s">
        <v>1043</v>
      </c>
      <c r="B260" s="78">
        <v>2</v>
      </c>
      <c r="C260" s="116">
        <v>0.0051865638455536</v>
      </c>
      <c r="D260" s="78" t="s">
        <v>830</v>
      </c>
      <c r="E260" s="78" t="b">
        <v>0</v>
      </c>
      <c r="F260" s="78" t="b">
        <v>0</v>
      </c>
      <c r="G260" s="78" t="b">
        <v>0</v>
      </c>
    </row>
    <row r="261" spans="1:7" ht="15">
      <c r="A261" s="86" t="s">
        <v>1086</v>
      </c>
      <c r="B261" s="78">
        <v>2</v>
      </c>
      <c r="C261" s="116">
        <v>0.0051865638455536</v>
      </c>
      <c r="D261" s="78" t="s">
        <v>830</v>
      </c>
      <c r="E261" s="78" t="b">
        <v>0</v>
      </c>
      <c r="F261" s="78" t="b">
        <v>0</v>
      </c>
      <c r="G261" s="78" t="b">
        <v>0</v>
      </c>
    </row>
    <row r="262" spans="1:7" ht="15">
      <c r="A262" s="86" t="s">
        <v>1078</v>
      </c>
      <c r="B262" s="78">
        <v>2</v>
      </c>
      <c r="C262" s="116">
        <v>0.0051865638455536</v>
      </c>
      <c r="D262" s="78" t="s">
        <v>830</v>
      </c>
      <c r="E262" s="78" t="b">
        <v>0</v>
      </c>
      <c r="F262" s="78" t="b">
        <v>0</v>
      </c>
      <c r="G262" s="78" t="b">
        <v>0</v>
      </c>
    </row>
    <row r="263" spans="1:7" ht="15">
      <c r="A263" s="86" t="s">
        <v>1079</v>
      </c>
      <c r="B263" s="78">
        <v>2</v>
      </c>
      <c r="C263" s="116">
        <v>0.0051865638455536</v>
      </c>
      <c r="D263" s="78" t="s">
        <v>830</v>
      </c>
      <c r="E263" s="78" t="b">
        <v>0</v>
      </c>
      <c r="F263" s="78" t="b">
        <v>0</v>
      </c>
      <c r="G263" s="78" t="b">
        <v>0</v>
      </c>
    </row>
    <row r="264" spans="1:7" ht="15">
      <c r="A264" s="86" t="s">
        <v>1080</v>
      </c>
      <c r="B264" s="78">
        <v>2</v>
      </c>
      <c r="C264" s="116">
        <v>0.0051865638455536</v>
      </c>
      <c r="D264" s="78" t="s">
        <v>830</v>
      </c>
      <c r="E264" s="78" t="b">
        <v>0</v>
      </c>
      <c r="F264" s="78" t="b">
        <v>0</v>
      </c>
      <c r="G264" s="78" t="b">
        <v>0</v>
      </c>
    </row>
    <row r="265" spans="1:7" ht="15">
      <c r="A265" s="86" t="s">
        <v>1073</v>
      </c>
      <c r="B265" s="78">
        <v>2</v>
      </c>
      <c r="C265" s="116">
        <v>0.0051865638455536</v>
      </c>
      <c r="D265" s="78" t="s">
        <v>830</v>
      </c>
      <c r="E265" s="78" t="b">
        <v>0</v>
      </c>
      <c r="F265" s="78" t="b">
        <v>0</v>
      </c>
      <c r="G265" s="78" t="b">
        <v>0</v>
      </c>
    </row>
    <row r="266" spans="1:7" ht="15">
      <c r="A266" s="86" t="s">
        <v>1074</v>
      </c>
      <c r="B266" s="78">
        <v>2</v>
      </c>
      <c r="C266" s="116">
        <v>0.0051865638455536</v>
      </c>
      <c r="D266" s="78" t="s">
        <v>830</v>
      </c>
      <c r="E266" s="78" t="b">
        <v>0</v>
      </c>
      <c r="F266" s="78" t="b">
        <v>0</v>
      </c>
      <c r="G266" s="78" t="b">
        <v>0</v>
      </c>
    </row>
    <row r="267" spans="1:7" ht="15">
      <c r="A267" s="86" t="s">
        <v>1075</v>
      </c>
      <c r="B267" s="78">
        <v>2</v>
      </c>
      <c r="C267" s="116">
        <v>0.0051865638455536</v>
      </c>
      <c r="D267" s="78" t="s">
        <v>830</v>
      </c>
      <c r="E267" s="78" t="b">
        <v>0</v>
      </c>
      <c r="F267" s="78" t="b">
        <v>0</v>
      </c>
      <c r="G267" s="78" t="b">
        <v>0</v>
      </c>
    </row>
    <row r="268" spans="1:7" ht="15">
      <c r="A268" s="86" t="s">
        <v>1076</v>
      </c>
      <c r="B268" s="78">
        <v>2</v>
      </c>
      <c r="C268" s="116">
        <v>0.0051865638455536</v>
      </c>
      <c r="D268" s="78" t="s">
        <v>830</v>
      </c>
      <c r="E268" s="78" t="b">
        <v>0</v>
      </c>
      <c r="F268" s="78" t="b">
        <v>0</v>
      </c>
      <c r="G268" s="78" t="b">
        <v>0</v>
      </c>
    </row>
    <row r="269" spans="1:7" ht="15">
      <c r="A269" s="86" t="s">
        <v>1023</v>
      </c>
      <c r="B269" s="78">
        <v>2</v>
      </c>
      <c r="C269" s="116">
        <v>0.0051865638455536</v>
      </c>
      <c r="D269" s="78" t="s">
        <v>830</v>
      </c>
      <c r="E269" s="78" t="b">
        <v>0</v>
      </c>
      <c r="F269" s="78" t="b">
        <v>0</v>
      </c>
      <c r="G269" s="78" t="b">
        <v>0</v>
      </c>
    </row>
    <row r="270" spans="1:7" ht="15">
      <c r="A270" s="86" t="s">
        <v>1042</v>
      </c>
      <c r="B270" s="78">
        <v>2</v>
      </c>
      <c r="C270" s="116">
        <v>0.0051865638455536</v>
      </c>
      <c r="D270" s="78" t="s">
        <v>830</v>
      </c>
      <c r="E270" s="78" t="b">
        <v>0</v>
      </c>
      <c r="F270" s="78" t="b">
        <v>0</v>
      </c>
      <c r="G270" s="78" t="b">
        <v>0</v>
      </c>
    </row>
    <row r="271" spans="1:7" ht="15">
      <c r="A271" s="86" t="s">
        <v>1077</v>
      </c>
      <c r="B271" s="78">
        <v>2</v>
      </c>
      <c r="C271" s="116">
        <v>0.0051865638455536</v>
      </c>
      <c r="D271" s="78" t="s">
        <v>830</v>
      </c>
      <c r="E271" s="78" t="b">
        <v>0</v>
      </c>
      <c r="F271" s="78" t="b">
        <v>0</v>
      </c>
      <c r="G271" s="78" t="b">
        <v>0</v>
      </c>
    </row>
    <row r="272" spans="1:7" ht="15">
      <c r="A272" s="86" t="s">
        <v>1068</v>
      </c>
      <c r="B272" s="78">
        <v>2</v>
      </c>
      <c r="C272" s="116">
        <v>0.0051865638455536</v>
      </c>
      <c r="D272" s="78" t="s">
        <v>830</v>
      </c>
      <c r="E272" s="78" t="b">
        <v>0</v>
      </c>
      <c r="F272" s="78" t="b">
        <v>0</v>
      </c>
      <c r="G272" s="78" t="b">
        <v>0</v>
      </c>
    </row>
    <row r="273" spans="1:7" ht="15">
      <c r="A273" s="86" t="s">
        <v>1069</v>
      </c>
      <c r="B273" s="78">
        <v>2</v>
      </c>
      <c r="C273" s="116">
        <v>0.0051865638455536</v>
      </c>
      <c r="D273" s="78" t="s">
        <v>830</v>
      </c>
      <c r="E273" s="78" t="b">
        <v>0</v>
      </c>
      <c r="F273" s="78" t="b">
        <v>0</v>
      </c>
      <c r="G273" s="78" t="b">
        <v>0</v>
      </c>
    </row>
    <row r="274" spans="1:7" ht="15">
      <c r="A274" s="86" t="s">
        <v>1070</v>
      </c>
      <c r="B274" s="78">
        <v>2</v>
      </c>
      <c r="C274" s="116">
        <v>0.0051865638455536</v>
      </c>
      <c r="D274" s="78" t="s">
        <v>830</v>
      </c>
      <c r="E274" s="78" t="b">
        <v>0</v>
      </c>
      <c r="F274" s="78" t="b">
        <v>0</v>
      </c>
      <c r="G274" s="78" t="b">
        <v>0</v>
      </c>
    </row>
    <row r="275" spans="1:7" ht="15">
      <c r="A275" s="86" t="s">
        <v>1071</v>
      </c>
      <c r="B275" s="78">
        <v>2</v>
      </c>
      <c r="C275" s="116">
        <v>0.0051865638455536</v>
      </c>
      <c r="D275" s="78" t="s">
        <v>830</v>
      </c>
      <c r="E275" s="78" t="b">
        <v>0</v>
      </c>
      <c r="F275" s="78" t="b">
        <v>0</v>
      </c>
      <c r="G275" s="78" t="b">
        <v>0</v>
      </c>
    </row>
    <row r="276" spans="1:7" ht="15">
      <c r="A276" s="86" t="s">
        <v>1072</v>
      </c>
      <c r="B276" s="78">
        <v>2</v>
      </c>
      <c r="C276" s="116">
        <v>0.0051865638455536</v>
      </c>
      <c r="D276" s="78" t="s">
        <v>830</v>
      </c>
      <c r="E276" s="78" t="b">
        <v>0</v>
      </c>
      <c r="F276" s="78" t="b">
        <v>0</v>
      </c>
      <c r="G276" s="78" t="b">
        <v>0</v>
      </c>
    </row>
    <row r="277" spans="1:7" ht="15">
      <c r="A277" s="86" t="s">
        <v>1063</v>
      </c>
      <c r="B277" s="78">
        <v>2</v>
      </c>
      <c r="C277" s="116">
        <v>0.0051865638455536</v>
      </c>
      <c r="D277" s="78" t="s">
        <v>830</v>
      </c>
      <c r="E277" s="78" t="b">
        <v>0</v>
      </c>
      <c r="F277" s="78" t="b">
        <v>0</v>
      </c>
      <c r="G277" s="78" t="b">
        <v>0</v>
      </c>
    </row>
    <row r="278" spans="1:7" ht="15">
      <c r="A278" s="86" t="s">
        <v>1064</v>
      </c>
      <c r="B278" s="78">
        <v>2</v>
      </c>
      <c r="C278" s="116">
        <v>0.0051865638455536</v>
      </c>
      <c r="D278" s="78" t="s">
        <v>830</v>
      </c>
      <c r="E278" s="78" t="b">
        <v>0</v>
      </c>
      <c r="F278" s="78" t="b">
        <v>0</v>
      </c>
      <c r="G278" s="78" t="b">
        <v>0</v>
      </c>
    </row>
    <row r="279" spans="1:7" ht="15">
      <c r="A279" s="86" t="s">
        <v>1065</v>
      </c>
      <c r="B279" s="78">
        <v>2</v>
      </c>
      <c r="C279" s="116">
        <v>0.0051865638455536</v>
      </c>
      <c r="D279" s="78" t="s">
        <v>830</v>
      </c>
      <c r="E279" s="78" t="b">
        <v>0</v>
      </c>
      <c r="F279" s="78" t="b">
        <v>0</v>
      </c>
      <c r="G279" s="78" t="b">
        <v>0</v>
      </c>
    </row>
    <row r="280" spans="1:7" ht="15">
      <c r="A280" s="86" t="s">
        <v>1066</v>
      </c>
      <c r="B280" s="78">
        <v>2</v>
      </c>
      <c r="C280" s="116">
        <v>0.0051865638455536</v>
      </c>
      <c r="D280" s="78" t="s">
        <v>830</v>
      </c>
      <c r="E280" s="78" t="b">
        <v>0</v>
      </c>
      <c r="F280" s="78" t="b">
        <v>0</v>
      </c>
      <c r="G280" s="78" t="b">
        <v>0</v>
      </c>
    </row>
    <row r="281" spans="1:7" ht="15">
      <c r="A281" s="86" t="s">
        <v>1067</v>
      </c>
      <c r="B281" s="78">
        <v>2</v>
      </c>
      <c r="C281" s="116">
        <v>0.0051865638455536</v>
      </c>
      <c r="D281" s="78" t="s">
        <v>830</v>
      </c>
      <c r="E281" s="78" t="b">
        <v>0</v>
      </c>
      <c r="F281" s="78" t="b">
        <v>0</v>
      </c>
      <c r="G281" s="78" t="b">
        <v>0</v>
      </c>
    </row>
    <row r="282" spans="1:7" ht="15">
      <c r="A282" s="86" t="s">
        <v>1060</v>
      </c>
      <c r="B282" s="78">
        <v>2</v>
      </c>
      <c r="C282" s="116">
        <v>0.0051865638455536</v>
      </c>
      <c r="D282" s="78" t="s">
        <v>830</v>
      </c>
      <c r="E282" s="78" t="b">
        <v>0</v>
      </c>
      <c r="F282" s="78" t="b">
        <v>0</v>
      </c>
      <c r="G282" s="78" t="b">
        <v>0</v>
      </c>
    </row>
    <row r="283" spans="1:7" ht="15">
      <c r="A283" s="86" t="s">
        <v>1061</v>
      </c>
      <c r="B283" s="78">
        <v>2</v>
      </c>
      <c r="C283" s="116">
        <v>0.0051865638455536</v>
      </c>
      <c r="D283" s="78" t="s">
        <v>830</v>
      </c>
      <c r="E283" s="78" t="b">
        <v>0</v>
      </c>
      <c r="F283" s="78" t="b">
        <v>0</v>
      </c>
      <c r="G283" s="78" t="b">
        <v>0</v>
      </c>
    </row>
    <row r="284" spans="1:7" ht="15">
      <c r="A284" s="86" t="s">
        <v>1062</v>
      </c>
      <c r="B284" s="78">
        <v>2</v>
      </c>
      <c r="C284" s="116">
        <v>0.0051865638455536</v>
      </c>
      <c r="D284" s="78" t="s">
        <v>830</v>
      </c>
      <c r="E284" s="78" t="b">
        <v>0</v>
      </c>
      <c r="F284" s="78" t="b">
        <v>0</v>
      </c>
      <c r="G284" s="78" t="b">
        <v>0</v>
      </c>
    </row>
    <row r="285" spans="1:7" ht="15">
      <c r="A285" s="86" t="s">
        <v>1057</v>
      </c>
      <c r="B285" s="78">
        <v>2</v>
      </c>
      <c r="C285" s="116">
        <v>0.0051865638455536</v>
      </c>
      <c r="D285" s="78" t="s">
        <v>830</v>
      </c>
      <c r="E285" s="78" t="b">
        <v>0</v>
      </c>
      <c r="F285" s="78" t="b">
        <v>0</v>
      </c>
      <c r="G285" s="78" t="b">
        <v>0</v>
      </c>
    </row>
    <row r="286" spans="1:7" ht="15">
      <c r="A286" s="86" t="s">
        <v>1058</v>
      </c>
      <c r="B286" s="78">
        <v>2</v>
      </c>
      <c r="C286" s="116">
        <v>0.0051865638455536</v>
      </c>
      <c r="D286" s="78" t="s">
        <v>830</v>
      </c>
      <c r="E286" s="78" t="b">
        <v>0</v>
      </c>
      <c r="F286" s="78" t="b">
        <v>0</v>
      </c>
      <c r="G286" s="78" t="b">
        <v>0</v>
      </c>
    </row>
    <row r="287" spans="1:7" ht="15">
      <c r="A287" s="86" t="s">
        <v>1059</v>
      </c>
      <c r="B287" s="78">
        <v>2</v>
      </c>
      <c r="C287" s="116">
        <v>0.0051865638455536</v>
      </c>
      <c r="D287" s="78" t="s">
        <v>830</v>
      </c>
      <c r="E287" s="78" t="b">
        <v>0</v>
      </c>
      <c r="F287" s="78" t="b">
        <v>0</v>
      </c>
      <c r="G287" s="78" t="b">
        <v>0</v>
      </c>
    </row>
    <row r="288" spans="1:7" ht="15">
      <c r="A288" s="86" t="s">
        <v>1054</v>
      </c>
      <c r="B288" s="78">
        <v>2</v>
      </c>
      <c r="C288" s="116">
        <v>0.0051865638455536</v>
      </c>
      <c r="D288" s="78" t="s">
        <v>830</v>
      </c>
      <c r="E288" s="78" t="b">
        <v>0</v>
      </c>
      <c r="F288" s="78" t="b">
        <v>0</v>
      </c>
      <c r="G288" s="78" t="b">
        <v>0</v>
      </c>
    </row>
    <row r="289" spans="1:7" ht="15">
      <c r="A289" s="86" t="s">
        <v>1055</v>
      </c>
      <c r="B289" s="78">
        <v>2</v>
      </c>
      <c r="C289" s="116">
        <v>0.0051865638455536</v>
      </c>
      <c r="D289" s="78" t="s">
        <v>830</v>
      </c>
      <c r="E289" s="78" t="b">
        <v>0</v>
      </c>
      <c r="F289" s="78" t="b">
        <v>0</v>
      </c>
      <c r="G289" s="78" t="b">
        <v>0</v>
      </c>
    </row>
    <row r="290" spans="1:7" ht="15">
      <c r="A290" s="86" t="s">
        <v>1056</v>
      </c>
      <c r="B290" s="78">
        <v>2</v>
      </c>
      <c r="C290" s="116">
        <v>0.0051865638455536</v>
      </c>
      <c r="D290" s="78" t="s">
        <v>830</v>
      </c>
      <c r="E290" s="78" t="b">
        <v>0</v>
      </c>
      <c r="F290" s="78" t="b">
        <v>0</v>
      </c>
      <c r="G290" s="78" t="b">
        <v>0</v>
      </c>
    </row>
    <row r="291" spans="1:7" ht="15">
      <c r="A291" s="86" t="s">
        <v>247</v>
      </c>
      <c r="B291" s="78">
        <v>7</v>
      </c>
      <c r="C291" s="116">
        <v>0.0047202747539977575</v>
      </c>
      <c r="D291" s="78" t="s">
        <v>831</v>
      </c>
      <c r="E291" s="78" t="b">
        <v>0</v>
      </c>
      <c r="F291" s="78" t="b">
        <v>0</v>
      </c>
      <c r="G291" s="78" t="b">
        <v>0</v>
      </c>
    </row>
    <row r="292" spans="1:7" ht="15">
      <c r="A292" s="86" t="s">
        <v>248</v>
      </c>
      <c r="B292" s="78">
        <v>7</v>
      </c>
      <c r="C292" s="116">
        <v>0.0047202747539977575</v>
      </c>
      <c r="D292" s="78" t="s">
        <v>831</v>
      </c>
      <c r="E292" s="78" t="b">
        <v>0</v>
      </c>
      <c r="F292" s="78" t="b">
        <v>0</v>
      </c>
      <c r="G292" s="78" t="b">
        <v>0</v>
      </c>
    </row>
    <row r="293" spans="1:7" ht="15">
      <c r="A293" s="86" t="s">
        <v>256</v>
      </c>
      <c r="B293" s="78">
        <v>7</v>
      </c>
      <c r="C293" s="116">
        <v>0.0047202747539977575</v>
      </c>
      <c r="D293" s="78" t="s">
        <v>831</v>
      </c>
      <c r="E293" s="78" t="b">
        <v>0</v>
      </c>
      <c r="F293" s="78" t="b">
        <v>0</v>
      </c>
      <c r="G293" s="78" t="b">
        <v>0</v>
      </c>
    </row>
    <row r="294" spans="1:7" ht="15">
      <c r="A294" s="86" t="s">
        <v>884</v>
      </c>
      <c r="B294" s="78">
        <v>7</v>
      </c>
      <c r="C294" s="116">
        <v>0.0047202747539977575</v>
      </c>
      <c r="D294" s="78" t="s">
        <v>831</v>
      </c>
      <c r="E294" s="78" t="b">
        <v>0</v>
      </c>
      <c r="F294" s="78" t="b">
        <v>0</v>
      </c>
      <c r="G294" s="78" t="b">
        <v>0</v>
      </c>
    </row>
    <row r="295" spans="1:7" ht="15">
      <c r="A295" s="86" t="s">
        <v>872</v>
      </c>
      <c r="B295" s="78">
        <v>6</v>
      </c>
      <c r="C295" s="116">
        <v>0.00871665604243953</v>
      </c>
      <c r="D295" s="78" t="s">
        <v>831</v>
      </c>
      <c r="E295" s="78" t="b">
        <v>0</v>
      </c>
      <c r="F295" s="78" t="b">
        <v>0</v>
      </c>
      <c r="G295" s="78" t="b">
        <v>0</v>
      </c>
    </row>
    <row r="296" spans="1:7" ht="15">
      <c r="A296" s="86" t="s">
        <v>885</v>
      </c>
      <c r="B296" s="78">
        <v>5</v>
      </c>
      <c r="C296" s="116">
        <v>0.011867440852088651</v>
      </c>
      <c r="D296" s="78" t="s">
        <v>831</v>
      </c>
      <c r="E296" s="78" t="b">
        <v>1</v>
      </c>
      <c r="F296" s="78" t="b">
        <v>0</v>
      </c>
      <c r="G296" s="78" t="b">
        <v>0</v>
      </c>
    </row>
    <row r="297" spans="1:7" ht="15">
      <c r="A297" s="86" t="s">
        <v>886</v>
      </c>
      <c r="B297" s="78">
        <v>5</v>
      </c>
      <c r="C297" s="116">
        <v>0.011867440852088651</v>
      </c>
      <c r="D297" s="78" t="s">
        <v>831</v>
      </c>
      <c r="E297" s="78" t="b">
        <v>0</v>
      </c>
      <c r="F297" s="78" t="b">
        <v>0</v>
      </c>
      <c r="G297" s="78" t="b">
        <v>0</v>
      </c>
    </row>
    <row r="298" spans="1:7" ht="15">
      <c r="A298" s="86" t="s">
        <v>887</v>
      </c>
      <c r="B298" s="78">
        <v>5</v>
      </c>
      <c r="C298" s="116">
        <v>0.011867440852088651</v>
      </c>
      <c r="D298" s="78" t="s">
        <v>831</v>
      </c>
      <c r="E298" s="78" t="b">
        <v>0</v>
      </c>
      <c r="F298" s="78" t="b">
        <v>0</v>
      </c>
      <c r="G298" s="78" t="b">
        <v>0</v>
      </c>
    </row>
    <row r="299" spans="1:7" ht="15">
      <c r="A299" s="86" t="s">
        <v>888</v>
      </c>
      <c r="B299" s="78">
        <v>5</v>
      </c>
      <c r="C299" s="116">
        <v>0.011867440852088651</v>
      </c>
      <c r="D299" s="78" t="s">
        <v>831</v>
      </c>
      <c r="E299" s="78" t="b">
        <v>0</v>
      </c>
      <c r="F299" s="78" t="b">
        <v>0</v>
      </c>
      <c r="G299" s="78" t="b">
        <v>0</v>
      </c>
    </row>
    <row r="300" spans="1:7" ht="15">
      <c r="A300" s="86" t="s">
        <v>889</v>
      </c>
      <c r="B300" s="78">
        <v>5</v>
      </c>
      <c r="C300" s="116">
        <v>0.011867440852088651</v>
      </c>
      <c r="D300" s="78" t="s">
        <v>831</v>
      </c>
      <c r="E300" s="78" t="b">
        <v>0</v>
      </c>
      <c r="F300" s="78" t="b">
        <v>0</v>
      </c>
      <c r="G300" s="78" t="b">
        <v>0</v>
      </c>
    </row>
    <row r="301" spans="1:7" ht="15">
      <c r="A301" s="86" t="s">
        <v>1041</v>
      </c>
      <c r="B301" s="78">
        <v>4</v>
      </c>
      <c r="C301" s="116">
        <v>0.028002790294323832</v>
      </c>
      <c r="D301" s="78" t="s">
        <v>831</v>
      </c>
      <c r="E301" s="78" t="b">
        <v>1</v>
      </c>
      <c r="F301" s="78" t="b">
        <v>0</v>
      </c>
      <c r="G301" s="78" t="b">
        <v>0</v>
      </c>
    </row>
    <row r="302" spans="1:7" ht="15">
      <c r="A302" s="86" t="s">
        <v>246</v>
      </c>
      <c r="B302" s="78">
        <v>2</v>
      </c>
      <c r="C302" s="116">
        <v>0.014001395147161916</v>
      </c>
      <c r="D302" s="78" t="s">
        <v>831</v>
      </c>
      <c r="E302" s="78" t="b">
        <v>0</v>
      </c>
      <c r="F302" s="78" t="b">
        <v>0</v>
      </c>
      <c r="G302" s="78" t="b">
        <v>0</v>
      </c>
    </row>
    <row r="303" spans="1:7" ht="15">
      <c r="A303" s="86" t="s">
        <v>245</v>
      </c>
      <c r="B303" s="78">
        <v>2</v>
      </c>
      <c r="C303" s="116">
        <v>0.014001395147161916</v>
      </c>
      <c r="D303" s="78" t="s">
        <v>831</v>
      </c>
      <c r="E303" s="78" t="b">
        <v>0</v>
      </c>
      <c r="F303" s="78" t="b">
        <v>0</v>
      </c>
      <c r="G303" s="78" t="b">
        <v>0</v>
      </c>
    </row>
    <row r="304" spans="1:7" ht="15">
      <c r="A304" s="86" t="s">
        <v>1023</v>
      </c>
      <c r="B304" s="78">
        <v>2</v>
      </c>
      <c r="C304" s="116">
        <v>0.014001395147161916</v>
      </c>
      <c r="D304" s="78" t="s">
        <v>831</v>
      </c>
      <c r="E304" s="78" t="b">
        <v>0</v>
      </c>
      <c r="F304" s="78" t="b">
        <v>0</v>
      </c>
      <c r="G304" s="78" t="b">
        <v>0</v>
      </c>
    </row>
    <row r="305" spans="1:7" ht="15">
      <c r="A305" s="86" t="s">
        <v>1116</v>
      </c>
      <c r="B305" s="78">
        <v>2</v>
      </c>
      <c r="C305" s="116">
        <v>0.014001395147161916</v>
      </c>
      <c r="D305" s="78" t="s">
        <v>831</v>
      </c>
      <c r="E305" s="78" t="b">
        <v>1</v>
      </c>
      <c r="F305" s="78" t="b">
        <v>0</v>
      </c>
      <c r="G305" s="78" t="b">
        <v>0</v>
      </c>
    </row>
    <row r="306" spans="1:7" ht="15">
      <c r="A306" s="86" t="s">
        <v>1117</v>
      </c>
      <c r="B306" s="78">
        <v>2</v>
      </c>
      <c r="C306" s="116">
        <v>0.014001395147161916</v>
      </c>
      <c r="D306" s="78" t="s">
        <v>831</v>
      </c>
      <c r="E306" s="78" t="b">
        <v>0</v>
      </c>
      <c r="F306" s="78" t="b">
        <v>0</v>
      </c>
      <c r="G306" s="78" t="b">
        <v>0</v>
      </c>
    </row>
    <row r="307" spans="1:7" ht="15">
      <c r="A307" s="86" t="s">
        <v>1118</v>
      </c>
      <c r="B307" s="78">
        <v>2</v>
      </c>
      <c r="C307" s="116">
        <v>0.014001395147161916</v>
      </c>
      <c r="D307" s="78" t="s">
        <v>831</v>
      </c>
      <c r="E307" s="78" t="b">
        <v>0</v>
      </c>
      <c r="F307" s="78" t="b">
        <v>0</v>
      </c>
      <c r="G307" s="78" t="b">
        <v>0</v>
      </c>
    </row>
    <row r="308" spans="1:7" ht="15">
      <c r="A308" s="86" t="s">
        <v>1119</v>
      </c>
      <c r="B308" s="78">
        <v>2</v>
      </c>
      <c r="C308" s="116">
        <v>0.014001395147161916</v>
      </c>
      <c r="D308" s="78" t="s">
        <v>831</v>
      </c>
      <c r="E308" s="78" t="b">
        <v>0</v>
      </c>
      <c r="F308" s="78" t="b">
        <v>0</v>
      </c>
      <c r="G308" s="78" t="b">
        <v>0</v>
      </c>
    </row>
    <row r="309" spans="1:7" ht="15">
      <c r="A309" s="86" t="s">
        <v>1120</v>
      </c>
      <c r="B309" s="78">
        <v>2</v>
      </c>
      <c r="C309" s="116">
        <v>0.014001395147161916</v>
      </c>
      <c r="D309" s="78" t="s">
        <v>831</v>
      </c>
      <c r="E309" s="78" t="b">
        <v>0</v>
      </c>
      <c r="F309" s="78" t="b">
        <v>0</v>
      </c>
      <c r="G309" s="78" t="b">
        <v>0</v>
      </c>
    </row>
    <row r="310" spans="1:7" ht="15">
      <c r="A310" s="86" t="s">
        <v>248</v>
      </c>
      <c r="B310" s="78">
        <v>7</v>
      </c>
      <c r="C310" s="116">
        <v>0</v>
      </c>
      <c r="D310" s="78" t="s">
        <v>832</v>
      </c>
      <c r="E310" s="78" t="b">
        <v>0</v>
      </c>
      <c r="F310" s="78" t="b">
        <v>0</v>
      </c>
      <c r="G310" s="78" t="b">
        <v>0</v>
      </c>
    </row>
    <row r="311" spans="1:7" ht="15">
      <c r="A311" s="86" t="s">
        <v>254</v>
      </c>
      <c r="B311" s="78">
        <v>6</v>
      </c>
      <c r="C311" s="116">
        <v>0.00621821428418034</v>
      </c>
      <c r="D311" s="78" t="s">
        <v>832</v>
      </c>
      <c r="E311" s="78" t="b">
        <v>0</v>
      </c>
      <c r="F311" s="78" t="b">
        <v>0</v>
      </c>
      <c r="G311" s="78" t="b">
        <v>0</v>
      </c>
    </row>
    <row r="312" spans="1:7" ht="15">
      <c r="A312" s="86" t="s">
        <v>253</v>
      </c>
      <c r="B312" s="78">
        <v>5</v>
      </c>
      <c r="C312" s="116">
        <v>0.0051818452368169515</v>
      </c>
      <c r="D312" s="78" t="s">
        <v>832</v>
      </c>
      <c r="E312" s="78" t="b">
        <v>0</v>
      </c>
      <c r="F312" s="78" t="b">
        <v>0</v>
      </c>
      <c r="G312" s="78" t="b">
        <v>0</v>
      </c>
    </row>
    <row r="313" spans="1:7" ht="15">
      <c r="A313" s="86" t="s">
        <v>252</v>
      </c>
      <c r="B313" s="78">
        <v>5</v>
      </c>
      <c r="C313" s="116">
        <v>0.0051818452368169515</v>
      </c>
      <c r="D313" s="78" t="s">
        <v>832</v>
      </c>
      <c r="E313" s="78" t="b">
        <v>0</v>
      </c>
      <c r="F313" s="78" t="b">
        <v>0</v>
      </c>
      <c r="G313" s="78" t="b">
        <v>0</v>
      </c>
    </row>
    <row r="314" spans="1:7" ht="15">
      <c r="A314" s="86" t="s">
        <v>250</v>
      </c>
      <c r="B314" s="78">
        <v>5</v>
      </c>
      <c r="C314" s="116">
        <v>0.01304882217356718</v>
      </c>
      <c r="D314" s="78" t="s">
        <v>832</v>
      </c>
      <c r="E314" s="78" t="b">
        <v>0</v>
      </c>
      <c r="F314" s="78" t="b">
        <v>0</v>
      </c>
      <c r="G314" s="78" t="b">
        <v>0</v>
      </c>
    </row>
    <row r="315" spans="1:7" ht="15">
      <c r="A315" s="86" t="s">
        <v>251</v>
      </c>
      <c r="B315" s="78">
        <v>4</v>
      </c>
      <c r="C315" s="116">
        <v>0.006894696416632466</v>
      </c>
      <c r="D315" s="78" t="s">
        <v>832</v>
      </c>
      <c r="E315" s="78" t="b">
        <v>0</v>
      </c>
      <c r="F315" s="78" t="b">
        <v>0</v>
      </c>
      <c r="G315" s="78" t="b">
        <v>0</v>
      </c>
    </row>
    <row r="316" spans="1:7" ht="15">
      <c r="A316" s="86" t="s">
        <v>891</v>
      </c>
      <c r="B316" s="78">
        <v>3</v>
      </c>
      <c r="C316" s="116">
        <v>0.007829293304140308</v>
      </c>
      <c r="D316" s="78" t="s">
        <v>832</v>
      </c>
      <c r="E316" s="78" t="b">
        <v>0</v>
      </c>
      <c r="F316" s="78" t="b">
        <v>0</v>
      </c>
      <c r="G316" s="78" t="b">
        <v>0</v>
      </c>
    </row>
    <row r="317" spans="1:7" ht="15">
      <c r="A317" s="86" t="s">
        <v>892</v>
      </c>
      <c r="B317" s="78">
        <v>2</v>
      </c>
      <c r="C317" s="116">
        <v>0.011987206241336975</v>
      </c>
      <c r="D317" s="78" t="s">
        <v>832</v>
      </c>
      <c r="E317" s="78" t="b">
        <v>0</v>
      </c>
      <c r="F317" s="78" t="b">
        <v>0</v>
      </c>
      <c r="G317" s="78" t="b">
        <v>0</v>
      </c>
    </row>
    <row r="318" spans="1:7" ht="15">
      <c r="A318" s="86" t="s">
        <v>893</v>
      </c>
      <c r="B318" s="78">
        <v>2</v>
      </c>
      <c r="C318" s="116">
        <v>0.011987206241336975</v>
      </c>
      <c r="D318" s="78" t="s">
        <v>832</v>
      </c>
      <c r="E318" s="78" t="b">
        <v>0</v>
      </c>
      <c r="F318" s="78" t="b">
        <v>0</v>
      </c>
      <c r="G318" s="78" t="b">
        <v>0</v>
      </c>
    </row>
    <row r="319" spans="1:7" ht="15">
      <c r="A319" s="86" t="s">
        <v>894</v>
      </c>
      <c r="B319" s="78">
        <v>2</v>
      </c>
      <c r="C319" s="116">
        <v>0.011987206241336975</v>
      </c>
      <c r="D319" s="78" t="s">
        <v>832</v>
      </c>
      <c r="E319" s="78" t="b">
        <v>0</v>
      </c>
      <c r="F319" s="78" t="b">
        <v>0</v>
      </c>
      <c r="G319" s="78" t="b">
        <v>0</v>
      </c>
    </row>
    <row r="320" spans="1:7" ht="15">
      <c r="A320" s="86" t="s">
        <v>1135</v>
      </c>
      <c r="B320" s="78">
        <v>2</v>
      </c>
      <c r="C320" s="116">
        <v>0.007717277224826605</v>
      </c>
      <c r="D320" s="78" t="s">
        <v>832</v>
      </c>
      <c r="E320" s="78" t="b">
        <v>0</v>
      </c>
      <c r="F320" s="78" t="b">
        <v>0</v>
      </c>
      <c r="G320" s="78" t="b">
        <v>0</v>
      </c>
    </row>
    <row r="321" spans="1:7" ht="15">
      <c r="A321" s="86" t="s">
        <v>874</v>
      </c>
      <c r="B321" s="78">
        <v>2</v>
      </c>
      <c r="C321" s="116">
        <v>0.007717277224826605</v>
      </c>
      <c r="D321" s="78" t="s">
        <v>832</v>
      </c>
      <c r="E321" s="78" t="b">
        <v>0</v>
      </c>
      <c r="F321" s="78" t="b">
        <v>0</v>
      </c>
      <c r="G321" s="78" t="b">
        <v>0</v>
      </c>
    </row>
    <row r="322" spans="1:7" ht="15">
      <c r="A322" s="86" t="s">
        <v>1121</v>
      </c>
      <c r="B322" s="78">
        <v>2</v>
      </c>
      <c r="C322" s="116">
        <v>0.007717277224826605</v>
      </c>
      <c r="D322" s="78" t="s">
        <v>832</v>
      </c>
      <c r="E322" s="78" t="b">
        <v>0</v>
      </c>
      <c r="F322" s="78" t="b">
        <v>0</v>
      </c>
      <c r="G322" s="78" t="b">
        <v>0</v>
      </c>
    </row>
    <row r="323" spans="1:7" ht="15">
      <c r="A323" s="86" t="s">
        <v>877</v>
      </c>
      <c r="B323" s="78">
        <v>2</v>
      </c>
      <c r="C323" s="116">
        <v>0.007717277224826605</v>
      </c>
      <c r="D323" s="78" t="s">
        <v>832</v>
      </c>
      <c r="E323" s="78" t="b">
        <v>0</v>
      </c>
      <c r="F323" s="78" t="b">
        <v>1</v>
      </c>
      <c r="G323" s="78" t="b">
        <v>0</v>
      </c>
    </row>
    <row r="324" spans="1:7" ht="15">
      <c r="A324" s="86" t="s">
        <v>1122</v>
      </c>
      <c r="B324" s="78">
        <v>2</v>
      </c>
      <c r="C324" s="116">
        <v>0.007717277224826605</v>
      </c>
      <c r="D324" s="78" t="s">
        <v>832</v>
      </c>
      <c r="E324" s="78" t="b">
        <v>0</v>
      </c>
      <c r="F324" s="78" t="b">
        <v>1</v>
      </c>
      <c r="G324" s="78" t="b">
        <v>0</v>
      </c>
    </row>
    <row r="325" spans="1:7" ht="15">
      <c r="A325" s="86" t="s">
        <v>1040</v>
      </c>
      <c r="B325" s="78">
        <v>2</v>
      </c>
      <c r="C325" s="116">
        <v>0.007717277224826605</v>
      </c>
      <c r="D325" s="78" t="s">
        <v>832</v>
      </c>
      <c r="E325" s="78" t="b">
        <v>0</v>
      </c>
      <c r="F325" s="78" t="b">
        <v>0</v>
      </c>
      <c r="G325" s="78" t="b">
        <v>0</v>
      </c>
    </row>
    <row r="326" spans="1:7" ht="15">
      <c r="A326" s="86" t="s">
        <v>1123</v>
      </c>
      <c r="B326" s="78">
        <v>2</v>
      </c>
      <c r="C326" s="116">
        <v>0.007717277224826605</v>
      </c>
      <c r="D326" s="78" t="s">
        <v>832</v>
      </c>
      <c r="E326" s="78" t="b">
        <v>0</v>
      </c>
      <c r="F326" s="78" t="b">
        <v>0</v>
      </c>
      <c r="G326" s="78" t="b">
        <v>0</v>
      </c>
    </row>
    <row r="327" spans="1:7" ht="15">
      <c r="A327" s="86" t="s">
        <v>1124</v>
      </c>
      <c r="B327" s="78">
        <v>2</v>
      </c>
      <c r="C327" s="116">
        <v>0.007717277224826605</v>
      </c>
      <c r="D327" s="78" t="s">
        <v>832</v>
      </c>
      <c r="E327" s="78" t="b">
        <v>0</v>
      </c>
      <c r="F327" s="78" t="b">
        <v>0</v>
      </c>
      <c r="G327" s="78" t="b">
        <v>0</v>
      </c>
    </row>
    <row r="328" spans="1:7" ht="15">
      <c r="A328" s="86" t="s">
        <v>1125</v>
      </c>
      <c r="B328" s="78">
        <v>2</v>
      </c>
      <c r="C328" s="116">
        <v>0.007717277224826605</v>
      </c>
      <c r="D328" s="78" t="s">
        <v>832</v>
      </c>
      <c r="E328" s="78" t="b">
        <v>0</v>
      </c>
      <c r="F328" s="78" t="b">
        <v>0</v>
      </c>
      <c r="G328" s="78" t="b">
        <v>0</v>
      </c>
    </row>
    <row r="329" spans="1:7" ht="15">
      <c r="A329" s="86" t="s">
        <v>1126</v>
      </c>
      <c r="B329" s="78">
        <v>2</v>
      </c>
      <c r="C329" s="116">
        <v>0.007717277224826605</v>
      </c>
      <c r="D329" s="78" t="s">
        <v>832</v>
      </c>
      <c r="E329" s="78" t="b">
        <v>0</v>
      </c>
      <c r="F329" s="78" t="b">
        <v>0</v>
      </c>
      <c r="G329" s="78" t="b">
        <v>0</v>
      </c>
    </row>
    <row r="330" spans="1:7" ht="15">
      <c r="A330" s="86" t="s">
        <v>1127</v>
      </c>
      <c r="B330" s="78">
        <v>2</v>
      </c>
      <c r="C330" s="116">
        <v>0.007717277224826605</v>
      </c>
      <c r="D330" s="78" t="s">
        <v>832</v>
      </c>
      <c r="E330" s="78" t="b">
        <v>0</v>
      </c>
      <c r="F330" s="78" t="b">
        <v>0</v>
      </c>
      <c r="G330" s="78" t="b">
        <v>0</v>
      </c>
    </row>
    <row r="331" spans="1:7" ht="15">
      <c r="A331" s="86" t="s">
        <v>1128</v>
      </c>
      <c r="B331" s="78">
        <v>2</v>
      </c>
      <c r="C331" s="116">
        <v>0.007717277224826605</v>
      </c>
      <c r="D331" s="78" t="s">
        <v>832</v>
      </c>
      <c r="E331" s="78" t="b">
        <v>0</v>
      </c>
      <c r="F331" s="78" t="b">
        <v>0</v>
      </c>
      <c r="G331" s="78" t="b">
        <v>0</v>
      </c>
    </row>
    <row r="332" spans="1:7" ht="15">
      <c r="A332" s="86" t="s">
        <v>1129</v>
      </c>
      <c r="B332" s="78">
        <v>2</v>
      </c>
      <c r="C332" s="116">
        <v>0.007717277224826605</v>
      </c>
      <c r="D332" s="78" t="s">
        <v>832</v>
      </c>
      <c r="E332" s="78" t="b">
        <v>0</v>
      </c>
      <c r="F332" s="78" t="b">
        <v>0</v>
      </c>
      <c r="G332" s="78" t="b">
        <v>0</v>
      </c>
    </row>
    <row r="333" spans="1:7" ht="15">
      <c r="A333" s="86" t="s">
        <v>1130</v>
      </c>
      <c r="B333" s="78">
        <v>2</v>
      </c>
      <c r="C333" s="116">
        <v>0.007717277224826605</v>
      </c>
      <c r="D333" s="78" t="s">
        <v>832</v>
      </c>
      <c r="E333" s="78" t="b">
        <v>0</v>
      </c>
      <c r="F333" s="78" t="b">
        <v>0</v>
      </c>
      <c r="G333" s="78" t="b">
        <v>0</v>
      </c>
    </row>
    <row r="334" spans="1:7" ht="15">
      <c r="A334" s="86" t="s">
        <v>1131</v>
      </c>
      <c r="B334" s="78">
        <v>2</v>
      </c>
      <c r="C334" s="116">
        <v>0.007717277224826605</v>
      </c>
      <c r="D334" s="78" t="s">
        <v>832</v>
      </c>
      <c r="E334" s="78" t="b">
        <v>0</v>
      </c>
      <c r="F334" s="78" t="b">
        <v>0</v>
      </c>
      <c r="G334" s="78" t="b">
        <v>0</v>
      </c>
    </row>
    <row r="335" spans="1:7" ht="15">
      <c r="A335" s="86" t="s">
        <v>1132</v>
      </c>
      <c r="B335" s="78">
        <v>2</v>
      </c>
      <c r="C335" s="116">
        <v>0.007717277224826605</v>
      </c>
      <c r="D335" s="78" t="s">
        <v>832</v>
      </c>
      <c r="E335" s="78" t="b">
        <v>0</v>
      </c>
      <c r="F335" s="78" t="b">
        <v>0</v>
      </c>
      <c r="G335" s="78" t="b">
        <v>0</v>
      </c>
    </row>
    <row r="336" spans="1:7" ht="15">
      <c r="A336" s="86" t="s">
        <v>1133</v>
      </c>
      <c r="B336" s="78">
        <v>2</v>
      </c>
      <c r="C336" s="116">
        <v>0.007717277224826605</v>
      </c>
      <c r="D336" s="78" t="s">
        <v>832</v>
      </c>
      <c r="E336" s="78" t="b">
        <v>0</v>
      </c>
      <c r="F336" s="78" t="b">
        <v>0</v>
      </c>
      <c r="G336" s="78" t="b">
        <v>0</v>
      </c>
    </row>
    <row r="337" spans="1:7" ht="15">
      <c r="A337" s="86" t="s">
        <v>1134</v>
      </c>
      <c r="B337" s="78">
        <v>2</v>
      </c>
      <c r="C337" s="116">
        <v>0.007717277224826605</v>
      </c>
      <c r="D337" s="78" t="s">
        <v>832</v>
      </c>
      <c r="E337" s="78" t="b">
        <v>0</v>
      </c>
      <c r="F337" s="78" t="b">
        <v>1</v>
      </c>
      <c r="G337"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C21DE8C-F577-45C9-BBD5-1A6B46BCA9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2019-10-20T02:01:23Z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