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<sst xmlns="http://schemas.openxmlformats.org/spreadsheetml/2006/main" count="6943" uniqueCount="1586">
  <si>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</si>
  <si>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</si>
  <si>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</si>
  <si>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</si>
  <si>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</si>
  <si>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</si>
  <si>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</si>
  <si>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</si>
  <si>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</si>
  <si>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</si>
  <si>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</si>
  <si>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</si>
  <si>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</si>
  <si>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</si>
  <si>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</si>
  <si>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</si>
  <si>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</si>
  <si>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</si>
  <si>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</si>
  <si>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</si>
  <si>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</si>
  <si>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</si>
  <si>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</si>
  <si>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</si>
  <si>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</si>
  <si>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</si>
  <si>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</si>
  <si>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</si>
  <si>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</si>
  <si>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</si>
  <si>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</si>
  <si>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</si>
  <si>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</si>
  <si>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</si>
  <si>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</si>
  <si>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</si>
  <si>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</si>
  <si>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</si>
  <si>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</si>
  <si>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</si>
  <si>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</si>
  <si>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</si>
  <si>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</si>
  <si>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</si>
  <si>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</si>
  <si>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</si>
  <si>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</si>
  <si>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</si>
  <si>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</si>
  <si>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</si>
  <si>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</si>
  <si>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</si>
  <si>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</si>
  <si>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</si>
  <si>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</si>
  <si>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</si>
  <si>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</si>
  <si>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</si>
  <si>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</si>
  <si>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</si>
  <si>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</si>
  <si>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</si>
  <si>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</si>
  <si>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</si>
  <si>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</si>
  <si>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</si>
  <si>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</si>
  <si>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</si>
  <si>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</si>
  <si>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</si>
  <si>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</si>
  <si>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</si>
  <si>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</si>
  <si>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</si>
  <si>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</si>
  <si>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</si>
  <si>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</si>
  <si>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</si>
  <si>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</si>
  <si>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</si>
  <si>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</si>
  <si>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</si>
  <si>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</si>
  <si>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</si>
  <si>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</si>
  <si>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</si>
  <si>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</si>
  <si>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</si>
  <si>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</si>
  <si>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</si>
  <si>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</si>
  <si>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</si>
  <si>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</si>
  <si>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</si>
  <si>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</si>
  <si>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</si>
  <si>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</si>
  <si>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</si>
  <si>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</si>
  <si>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</si>
  <si>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</si>
  <si>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</si>
  <si>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</si>
  <si>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</si>
  <si>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</si>
  <si>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</si>
  <si>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</si>
  <si>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</si>
  <si>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</si>
  <si>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</si>
  <si>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</si>
  <si>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</si>
  <si>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</si>
  <si>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</si>
  <si>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</si>
  <si>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</si>
  <si>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</si>
  <si>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</si>
  <si>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</si>
  <si>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</si>
  <si>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</si>
  <si>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</si>
  <si>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</si>
  <si>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</si>
  <si>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</si>
  <si>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</si>
  <si>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</si>
  <si>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</si>
  <si>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</si>
  <si>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</si>
  <si>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</si>
  <si>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</si>
  <si>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</si>
  <si>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</si>
  <si>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</si>
  <si>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</si>
  <si>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</si>
  <si>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</si>
  <si>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</si>
  <si>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</si>
  <si>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</si>
  <si>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</si>
  <si>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</si>
  <si>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</si>
  <si>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</si>
  <si>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</si>
  <si>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</si>
  <si>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</si>
  <si>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</si>
  <si>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</si>
  <si>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</si>
  <si>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</si>
  <si>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</si>
  <si>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</si>
  <si>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</si>
  <si>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</si>
  <si>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</si>
  <si>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</si>
  <si>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</si>
  <si>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</si>
  <si>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</si>
  <si>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</si>
  <si>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</si>
  <si>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</si>
  <si>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</si>
  <si>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</si>
  <si>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</si>
  <si>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</si>
  <si>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</si>
  <si>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</si>
  <si>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</si>
  <si>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</si>
  <si>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</si>
  <si>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</si>
  <si>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</si>
  <si>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</si>
  <si>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</si>
  <si>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</si>
  <si>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</si>
  <si>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</si>
  <si>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</si>
  <si>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</si>
  <si>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</si>
  <si>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</si>
  <si>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</si>
  <si>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</si>
  <si>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</si>
  <si>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</si>
  <si>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</si>
  <si>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</si>
  <si>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</si>
  <si>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</si>
  <si>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</si>
  <si>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</si>
  <si>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</si>
  <si>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</si>
  <si>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</si>
  <si>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</si>
  <si>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</si>
  <si>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</si>
  <si>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</si>
  <si>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</si>
  <si>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</si>
  <si>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</si>
  <si>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</si>
  <si>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</si>
  <si>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</si>
  <si>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</si>
  <si>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</si>
  <si>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</si>
  <si>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</si>
  <si>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</si>
  <si>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mebergman2</t>
  </si>
  <si>
    <t>cjohnsonstaub</t>
  </si>
  <si>
    <t>falconsfans_chi</t>
  </si>
  <si>
    <t>drivewestcomm</t>
  </si>
  <si>
    <t>ehahlil</t>
  </si>
  <si>
    <t>monalisazelf</t>
  </si>
  <si>
    <t>mandomarx</t>
  </si>
  <si>
    <t>garrett_wollman</t>
  </si>
  <si>
    <t>emhsgoppel</t>
  </si>
  <si>
    <t>danhawkins11</t>
  </si>
  <si>
    <t>acuna_jairo</t>
  </si>
  <si>
    <t>kevinnay</t>
  </si>
  <si>
    <t>danemadsen</t>
  </si>
  <si>
    <t>robinmacnab</t>
  </si>
  <si>
    <t>goscilo4change</t>
  </si>
  <si>
    <t>timboliki</t>
  </si>
  <si>
    <t>marketingandrew</t>
  </si>
  <si>
    <t>kvox</t>
  </si>
  <si>
    <t>andrewschreck</t>
  </si>
  <si>
    <t>tac_niso</t>
  </si>
  <si>
    <t>linuxandyarn</t>
  </si>
  <si>
    <t>kyleejohnson</t>
  </si>
  <si>
    <t>kimberlyhirsh</t>
  </si>
  <si>
    <t>guy_levin</t>
  </si>
  <si>
    <t>jdysart</t>
  </si>
  <si>
    <t>dubikan</t>
  </si>
  <si>
    <t>markczerniec</t>
  </si>
  <si>
    <t>effinglibrarian</t>
  </si>
  <si>
    <t>glibrarian</t>
  </si>
  <si>
    <t>morar</t>
  </si>
  <si>
    <t>itmorar</t>
  </si>
  <si>
    <t>__randers__</t>
  </si>
  <si>
    <t>marychayko</t>
  </si>
  <si>
    <t>jclilibrary</t>
  </si>
  <si>
    <t>lrainie</t>
  </si>
  <si>
    <t>pewhispanic</t>
  </si>
  <si>
    <t>johngramlich</t>
  </si>
  <si>
    <t>carrolldoherty</t>
  </si>
  <si>
    <t>lilrc</t>
  </si>
  <si>
    <t>pewresearch</t>
  </si>
  <si>
    <t>greenleylibrary</t>
  </si>
  <si>
    <t>danbuk4</t>
  </si>
  <si>
    <t>pewres</t>
  </si>
  <si>
    <t>pewglobal</t>
  </si>
  <si>
    <t>pewscience</t>
  </si>
  <si>
    <t>pewreligion</t>
  </si>
  <si>
    <t>pewinternet</t>
  </si>
  <si>
    <t>pewjournalism</t>
  </si>
  <si>
    <t>snipeyhead</t>
  </si>
  <si>
    <t>barrywellman</t>
  </si>
  <si>
    <t>anneohirsch</t>
  </si>
  <si>
    <t>profcarroll</t>
  </si>
  <si>
    <t>johnchavens</t>
  </si>
  <si>
    <t>linamkhan</t>
  </si>
  <si>
    <t>sally_hubbard</t>
  </si>
  <si>
    <t>frankpasquale</t>
  </si>
  <si>
    <t>jryancollins</t>
  </si>
  <si>
    <t>rainerkattel</t>
  </si>
  <si>
    <t>iipp_ucl</t>
  </si>
  <si>
    <t>sandeepvaheesan</t>
  </si>
  <si>
    <t>openmarkets</t>
  </si>
  <si>
    <t>Mentions</t>
  </si>
  <si>
    <t>Replies to</t>
  </si>
  <si>
    <t>Great source for data analytics classes! https://t.co/x4iAkliWMi</t>
  </si>
  <si>
    <t>RT @lrainie: Just a reminder, now there's renewed chatter about who's in the middle class ... you can see where you fit in by using @pewres…</t>
  </si>
  <si>
    <t>Our society's political problems are partly due to many folks being brainwashed as kids into having beliefs for which there's counter-evidence or no evidence, and then they're manipulated into being emotionally attached to these baseless beliefs.
Like the Republican base, right? https://t.co/HtniJ809rv</t>
  </si>
  <si>
    <t>RT @lrainie: News and data nerds: Feast on this demographic profile of those who get news on various social media platforms. New @pewresear…</t>
  </si>
  <si>
    <t>RT @lrainie: It can be simultaneously true: People say they don't trust "government" and also can have favorable views of a bunch of federa…</t>
  </si>
  <si>
    <t>"Mixed" is a strange way to write "8 percentage points net unfavorable". #AbolishICE https://t.co/K4sD16A8iq</t>
  </si>
  <si>
    <t>@danemadsen @lrainie @pewresearch What did DOJs numbers look like before Barr?  Has he dragged their reputation down?</t>
  </si>
  <si>
    <t>@KevinNay @lrainie @pewresearch "...Democrats now express a favorable view (49%) of the DOJ, an 11 percentage point decline since last year ... and from nearly three-quarters of Democrats ... in January 2017."
"...61% of Republicans now say they view the DOJ favorably, up from 47% in January 2017."</t>
  </si>
  <si>
    <t>@lrainie @pewresearch The IRS beats the DoJ. Wow.</t>
  </si>
  <si>
    <t>@lrainie @pewjournalism @pewresearch @pewscience @pewinternet @PewReligion @pewglobal Ok then _xD83D__xDE42_</t>
  </si>
  <si>
    <t>Good one. I flubbed the q on incognito browsing but otherwise _xD83D__xDCAF_ _xD83D__xDE2C_ https://t.co/0h0mdgwVSA</t>
  </si>
  <si>
    <t>Take the @pewresearch survey and see how you do.
https://t.co/zuSxjQYGLC</t>
  </si>
  <si>
    <t>@lrainie @pewinternet Recognizing Jack Dorsey’s face isn’t really “digital knowledge”.</t>
  </si>
  <si>
    <t>@lrainie @snipeyhead @pewinternet Number ten was a total guess. https://t.co/jLiVjrxB7S</t>
  </si>
  <si>
    <t>Got all 10. Although being able to correctly identify which cap wearing tech bro CEO is which isn’t really digital knowledge. https://t.co/fx7g6H10Ek</t>
  </si>
  <si>
    <t>I'm more familiar with the internet than 94% of adults who take this quiz. That tracks. https://t.co/grPDrEc4xt</t>
  </si>
  <si>
    <t>10/10 (...phew!) https://t.co/DHIfdLF5eY</t>
  </si>
  <si>
    <t>#InternetLibrarian s, what's your digital knowledge training plan for staff &amp;amp; customers?  Let's talk at the conference, make sure your are registered! https://t.co/ktieUOLfT5</t>
  </si>
  <si>
    <t>Popular #InternetLibraaian &amp;amp; #CILDC keynote speaker @lrainie: New @PewInternet tests Americans digital knowledge, 2% got all 10 questions correct. The median number of correct answers, 4.  So #libraries, What's our strategy for training staff &amp;amp; customers?
https://t.co/moiXTU73JK</t>
  </si>
  <si>
    <t>@lrainie @pewresearch @pewinternet That's depressing. https://t.co/F2BdHblKQW</t>
  </si>
  <si>
    <t>@lrainie @pewresearch @pewinternet What do I win? https://t.co/pfL8Dz4cjw</t>
  </si>
  <si>
    <t>@lrainie @pewresearch @pewinternet False. Number 10 is Kevin Pitt, Brad Pitt's less famous brother.</t>
  </si>
  <si>
    <t>Recognizing someone's face isn't digital knowledge! But the rest of the questions were spot on. https://t.co/9PWjnweSGB</t>
  </si>
  <si>
    <t>I assume anything less than 10/10 would have triggered a rescission of my tech policy PhD. https://t.co/Vg9EzmzVbb https://t.co/Hu3kiztFN2</t>
  </si>
  <si>
    <t>RT @morar: I assume anything less than 10/10 would have triggered a rescission of my tech policy PhD. https://t.co/Vg9EzmzVbb https://t.co/…</t>
  </si>
  <si>
    <t>According to this, I'm in the middle-income tier, along with 54% of adults in St. Louis. 
Nationally, 52% of adults live in middle-income households, so STL is a little ahead of the curve! https://t.co/z5LxOJaTyg</t>
  </si>
  <si>
    <t>@anneohirsch Social connectedness, networks, networked individualism (@lrainie and @barrywellman)</t>
  </si>
  <si>
    <t>#digitalinclusionweek https://t.co/ndmUdpoCgz</t>
  </si>
  <si>
    <t>News and data nerds: Feast on this demographic profile of those who get news on various social media platforms. New @pewresearch @pewjournalism report
https://t.co/7nr9UjyaHx https://t.co/aYQOX5CTbz</t>
  </si>
  <si>
    <t>For a lot of American teens, religion is a regular part of the public school day. New @PewReligion findings 
https://t.co/pz3VyMPO9U</t>
  </si>
  <si>
    <t>Nearly 100,000 people were criminally prosecuted for immigration-related offenses such as illegally entering and reentering the U.S. in fiscal 2018 – the highest total in at least two decades, according to recently published government data.  https://t.co/9zlSPP2ghX https://t.co/68sw0eOB35</t>
  </si>
  <si>
    <t>RT @PewHispanic: Nearly 100,000 people were criminally prosecuted for immigration-related offenses such as illegally entering and reenterin…</t>
  </si>
  <si>
    <t>These two charts show how differently the US public reacted to the scandals of Nixon (left) and Clinton (right). 
Nixon job approval plummeted during Watergate: https://t.co/KKhPPmNUqj.
Clinton job approval held steady (and high) during Lewinsky ordeal: https://t.co/YlmWKZmNSM https://t.co/rL4Inv07zF</t>
  </si>
  <si>
    <t>RT @johngramlich: These two charts show how differently the US public reacted to the scandals of Nixon (left) and Clinton (right). 
Nixon…</t>
  </si>
  <si>
    <t>New @PewInternet tests Americans digital knowledge and just 2% got all 10 questions correct. The median number of correct answers was 4 in a new survey:
https://t.co/ocxd8iIEhw</t>
  </si>
  <si>
    <t>Majorities of American adults know about #phishing tricks, and what cookies allow and that the social media business model is built around ads.... New @pewinternet quiz and survey:
https://t.co/ocxd8iIEhw</t>
  </si>
  <si>
    <t>Young adults get more of these digital knowledge questions correct than older adults. And those with higher levels of education do better, too. Test your own digital savvy in @Pewinternet's quiz and see how you compare with other Americans
https://t.co/ocxd8iIEhw</t>
  </si>
  <si>
    <t>NEW 63% of Republicans say Democrats are 'more unpatriotic' than other Americans; only 23% of Democrats say the same about Republicans (from Sept., pre-impeachment inquiry) 
https://t.co/moc6Puzg2V https://t.co/DrViEQNhF3</t>
  </si>
  <si>
    <t>Wow - 47% of Democrats and 45% of Republicans say the phrase 'too extreme in its positions' describes *their own* party very or somewhat well. From new survey on parties/partisanship conducted in Sept. (before impeachment inquiry).
https://t.co/VBSrhzLVW3 https://t.co/RkqU10vlCv</t>
  </si>
  <si>
    <t>RT @CarrollDoherty: NEW 63% of Republicans say Democrats are 'more unpatriotic' than other Americans; only 23% of Democrats say the same ab…</t>
  </si>
  <si>
    <t>RT @CarrollDoherty: Wow - 47% of Democrats and 45% of Republicans say the phrase 'too extreme in its positions' describes *their own* party…</t>
  </si>
  <si>
    <t>How are you enjoying #lilrcannualconference2019 so far? @lrainie @profcarroll https://t.co/OaGYixQxHk</t>
  </si>
  <si>
    <t>NEW: Americans’ understanding of technology-related issues varies greatly depending on the topic, term or concept. A majority of U.S. adults can correctly answer questions about phishing scams or website cookies, but other items are more challenging. https://t.co/FadXF60teM https://t.co/3DWlkt8Kds</t>
  </si>
  <si>
    <t>Just a reminder, now there's renewed chatter about who's in the middle class ... you can see where you fit in by using @pewresearch's income calculator. Compare yourself with nation, state, metro area averages:
https://t.co/jYGIwMRxqO https://t.co/zdxAcx4kn0</t>
  </si>
  <si>
    <t>It can be simultaneously true: People say they don't trust "government" and also can have favorable views of a bunch of federal agencies - including the FBI,  Census Bureau, CIA, Federal Reserve, IRS... One of my favorite @PewResearch surveys
https://t.co/AJ5e4aVIzc https://t.co/0RmZwAsMMr</t>
  </si>
  <si>
    <t>About half of Americans say they are not sure what "https://" means, or know what private browsing prevents or know other companies Facebook owns. New @PewResearch survey. But before you read the results, take our quiz and see how you stack up
https://t.co/ocxd8iIEhw</t>
  </si>
  <si>
    <t>RT @pewresearch: NEW: Americans’ understanding of technology-related issues varies greatly depending on the topic, term or concept. A major…</t>
  </si>
  <si>
    <t>Thank you  @lrainie from @pewresearch for an amazing and encouraging talk!  #LILRCAnnualConference2019</t>
  </si>
  <si>
    <t>Thank you @lrainie from @pewresearch a #facttank!! https://t.co/uB25OACBkO</t>
  </si>
  <si>
    <t>RT @GreenleyLibrary: Thank you  @lrainie from @pewresearch for an amazing and encouraging talk!  #LILRCAnnualConference2019</t>
  </si>
  <si>
    <t>“People are very strong and affirm the positive role and impact of libraries in their community” -@lrainie #lilrc</t>
  </si>
  <si>
    <t>“There is a well spread good feeling about librarians” - @lrainie #lilrc</t>
  </si>
  <si>
    <t>“Americans see made up news as a bigger problem than any other key issue” - @lrainie #lilrc</t>
  </si>
  <si>
    <t>Libraries help individuals with their educational needs - @lrainie #lilrc</t>
  </si>
  <si>
    <t>“Any day spent with a librarian is a better day.” -@lrainie ##LILRCAnnualConference2019 https://t.co/dPeaQn2Fyr</t>
  </si>
  <si>
    <t>@GreenleyLibrary @lrainie https://t.co/3DdVApzms5</t>
  </si>
  <si>
    <t>Making a Virtue Out of Neglect: How Laissez-Faire Constitutionalism Exacerbates Big Tech’s Absentee Ownership Problem https://t.co/hhwlun7NYO @openmarkets @sandeepvaheesan @IIPP_UCL @lrainie @rainerkattel @jryancollins @FrankPasquale @Sally_Hubbard @linamkhan @johnchavens</t>
  </si>
  <si>
    <t>Take our 10-question digital knowledge quiz and see how you stack up to those who responded to a nationally representative survey
https://t.co/ocxd8iIEhw</t>
  </si>
  <si>
    <t>https://twitter.com/lrainie/status/1179433961115795457</t>
  </si>
  <si>
    <t>https://twitter.com/lrainie/status/1180192901722193920</t>
  </si>
  <si>
    <t>https://twitter.com/lrainie/status/1179761029363970049</t>
  </si>
  <si>
    <t>https://twitter.com/lrainie/status/1181959151632703488</t>
  </si>
  <si>
    <t>https://twitter.com/lrainie/status/1181960407029895168?s=20</t>
  </si>
  <si>
    <t>https://twitter.com/lrainie/status/1181962832843284481</t>
  </si>
  <si>
    <t>https://www.pewresearch.org/quiz/digital-knowledge-quiz/</t>
  </si>
  <si>
    <t>https://twitter.com/lrainie/status/1181960407029895168</t>
  </si>
  <si>
    <t>https://twitter.com/lrainie/status/1179837646316736512</t>
  </si>
  <si>
    <t>https://www.journalism.org/2019/10/02/americans-are-wary-of-the-role-social-media-sites-play-in-delivering-the-news/</t>
  </si>
  <si>
    <t>https://www.pewforum.org/2019/10/03/for-a-lot-of-american-teens-religion-is-a-regular-part-of-the-public-school-day/</t>
  </si>
  <si>
    <t>https://pewrsr.ch/2VeYYCl</t>
  </si>
  <si>
    <t>https://pewrsr.ch/2pJU1pP https://www.pewresearch.org/fact-tank/2019/09/25/how-the-watergate-crisis-eroded-public-support-for-richard-nixon/</t>
  </si>
  <si>
    <t>https://www.people-press.org/?p=20071483</t>
  </si>
  <si>
    <t>https://pewrsr.ch/2OzyU3K</t>
  </si>
  <si>
    <t>https://www.pewinternet.org/2019/10/09/americans-and-digital-knowledge/</t>
  </si>
  <si>
    <t>https://www.pewresearch.org/fact-tank/2018/09/06/are-you-in-the-american-middle-class/</t>
  </si>
  <si>
    <t>https://www.people-press.org/2019/10/01/public-expresses-favorable-views-of-a-number-of-federal-agencies/</t>
  </si>
  <si>
    <t>https://balkin.blogspot.com/2019/10/making-virtue-out-of-neglect-how.html</t>
  </si>
  <si>
    <t>twitter.com</t>
  </si>
  <si>
    <t>pewresearch.org</t>
  </si>
  <si>
    <t>journalism.org</t>
  </si>
  <si>
    <t>pewforum.org</t>
  </si>
  <si>
    <t>pewrsr.ch</t>
  </si>
  <si>
    <t>pewrsr.ch pewresearch.org</t>
  </si>
  <si>
    <t>people-press.org</t>
  </si>
  <si>
    <t>pewinternet.org</t>
  </si>
  <si>
    <t>blogspot.com</t>
  </si>
  <si>
    <t>abolishice</t>
  </si>
  <si>
    <t>internetlibrarian</t>
  </si>
  <si>
    <t>internetlibraaian cildc libraries</t>
  </si>
  <si>
    <t>digitalinclusionweek</t>
  </si>
  <si>
    <t>phishing</t>
  </si>
  <si>
    <t>lilrcannualconference2019</t>
  </si>
  <si>
    <t>facttank</t>
  </si>
  <si>
    <t>https://pbs.twimg.com/media/EGcu-TLUUAAlJt8.png</t>
  </si>
  <si>
    <t>https://pbs.twimg.com/media/EGdOkf-XkAYIFkk.jpg</t>
  </si>
  <si>
    <t>https://pbs.twimg.com/media/EGdOpcaXoAAH6Ck.jpg</t>
  </si>
  <si>
    <t>https://pbs.twimg.com/media/EGcsMVeWkAAMLJa.jpg</t>
  </si>
  <si>
    <t>https://pbs.twimg.com/media/EF5qsNsW4AEaZ4A.png</t>
  </si>
  <si>
    <t>https://pbs.twimg.com/media/EGDDnw1XkAE79sv.png</t>
  </si>
  <si>
    <t>https://pbs.twimg.com/media/EGCx6ZQWsAAMXDC.png</t>
  </si>
  <si>
    <t>https://pbs.twimg.com/media/EGiTWhJWwAUqW92.png</t>
  </si>
  <si>
    <t>https://pbs.twimg.com/media/EGiUjZDWsAIYdXD.png</t>
  </si>
  <si>
    <t>https://pbs.twimg.com/media/EGmvVDVWoAAjMjx.jpg</t>
  </si>
  <si>
    <t>https://pbs.twimg.com/media/EGcSG7TXYAEruRt.jpg</t>
  </si>
  <si>
    <t>https://pbs.twimg.com/media/EF-f3OvXkAAjTNl.png</t>
  </si>
  <si>
    <t>https://pbs.twimg.com/media/EF9aFBaXkAEC7Im.png</t>
  </si>
  <si>
    <t>https://pbs.twimg.com/media/EGmZD1nW4AAXSOx.jpg</t>
  </si>
  <si>
    <t>https://pbs.twimg.com/tweet_video_thumb/EGmmBelXkAEAh41.jpg</t>
  </si>
  <si>
    <t>https://pbs.twimg.com/tweet_video_thumb/EGmzeRyW4AIMpiA.jpg</t>
  </si>
  <si>
    <t>http://pbs.twimg.com/profile_images/1047355828687187968/oQ26TTh-_normal.jpg</t>
  </si>
  <si>
    <t>http://pbs.twimg.com/profile_images/940635584586047489/n1-lnZsK_normal.jpg</t>
  </si>
  <si>
    <t>http://pbs.twimg.com/profile_images/1183136611086798848/6E2mzVh1_normal.jpg</t>
  </si>
  <si>
    <t>http://pbs.twimg.com/profile_images/936326184068976640/gnJ7WbZs_normal.jpg</t>
  </si>
  <si>
    <t>http://pbs.twimg.com/profile_images/3620381141/b235d2c07ac502e3f5e38ac15cf36e5c_normal.jpeg</t>
  </si>
  <si>
    <t>http://pbs.twimg.com/profile_images/951134793680506880/Qpj8OGoy_normal.jpg</t>
  </si>
  <si>
    <t>http://pbs.twimg.com/profile_images/787021078883282944/cUHayOXX_normal.jpg</t>
  </si>
  <si>
    <t>http://pbs.twimg.com/profile_images/570111293778214912/7t-IGMBx_normal.jpeg</t>
  </si>
  <si>
    <t>http://pbs.twimg.com/profile_images/988092819020570624/Ni-PYMzd_normal.jpg</t>
  </si>
  <si>
    <t>http://pbs.twimg.com/profile_images/1140237187738472453/_PVGbPCA_normal.jpg</t>
  </si>
  <si>
    <t>http://pbs.twimg.com/profile_images/685166073809874944/jdv4zAeo_normal.jpg</t>
  </si>
  <si>
    <t>http://pbs.twimg.com/profile_images/782784415487229953/p1-WunAH_normal.jpg</t>
  </si>
  <si>
    <t>http://pbs.twimg.com/profile_images/1172885542876221442/Ep2UR6Zq_normal.jpg</t>
  </si>
  <si>
    <t>http://pbs.twimg.com/profile_images/1573955380/R_MacNab_normal.JPG</t>
  </si>
  <si>
    <t>http://abs.twimg.com/sticky/default_profile_images/default_profile_normal.png</t>
  </si>
  <si>
    <t>http://pbs.twimg.com/profile_images/734900160661053440/XwEmldny_normal.jpg</t>
  </si>
  <si>
    <t>http://pbs.twimg.com/profile_images/565001122234908672/5ODS6tuQ_normal.jpeg</t>
  </si>
  <si>
    <t>http://pbs.twimg.com/profile_images/1040665182937047040/CdNBsuit_normal.jpg</t>
  </si>
  <si>
    <t>http://pbs.twimg.com/profile_images/1133473540047613958/jKPLNfEp_normal.jpg</t>
  </si>
  <si>
    <t>http://pbs.twimg.com/profile_images/64855924/TAC_PimpMySouthPark_normal.jpg</t>
  </si>
  <si>
    <t>http://pbs.twimg.com/profile_images/817442015071772673/xRbApbru_normal.jpg</t>
  </si>
  <si>
    <t>http://pbs.twimg.com/profile_images/617303937851375616/6S8pcFU9_normal.jpg</t>
  </si>
  <si>
    <t>http://pbs.twimg.com/profile_images/1086693678809116672/aglAVkzk_normal.jpg</t>
  </si>
  <si>
    <t>http://pbs.twimg.com/profile_images/15077712/janehead3_normal.jpg</t>
  </si>
  <si>
    <t>http://pbs.twimg.com/profile_images/2095732164/xx-fire-ani_normal.gif</t>
  </si>
  <si>
    <t>http://pbs.twimg.com/profile_images/926088314901340161/YcQoIIxm_normal.jpg</t>
  </si>
  <si>
    <t>http://pbs.twimg.com/profile_images/823130862837448704/K4vww3X-_normal.jpg</t>
  </si>
  <si>
    <t>http://pbs.twimg.com/profile_images/1013789136430526464/t_SUht2R_normal.jpg</t>
  </si>
  <si>
    <t>http://pbs.twimg.com/profile_images/852690683911602176/M6q35pXc_normal.jpg</t>
  </si>
  <si>
    <t>http://pbs.twimg.com/profile_images/979830040098619393/uk1HvZPu_normal.jpg</t>
  </si>
  <si>
    <t>http://pbs.twimg.com/profile_images/785925373/lee_ahead_of_the_curve_normal.png</t>
  </si>
  <si>
    <t>http://pbs.twimg.com/profile_images/879728447026868228/U4Uzpdp6_normal.jpg</t>
  </si>
  <si>
    <t>http://pbs.twimg.com/profile_images/1042075401047040000/7bTQi6nK_normal.jpg</t>
  </si>
  <si>
    <t>http://pbs.twimg.com/profile_images/811219342318714881/_CAYzZWR_normal.jpg</t>
  </si>
  <si>
    <t>http://pbs.twimg.com/profile_images/489259604883165186/ui1i5dL0_normal.jpeg</t>
  </si>
  <si>
    <t>https://twitter.com/#!/mebergman2/status/1179935253755879424</t>
  </si>
  <si>
    <t>https://twitter.com/#!/cjohnsonstaub/status/1180148237782732800</t>
  </si>
  <si>
    <t>https://twitter.com/#!/falconsfans_chi/status/1180198489734692865</t>
  </si>
  <si>
    <t>https://twitter.com/#!/drivewestcomm/status/1180472476784046080</t>
  </si>
  <si>
    <t>https://twitter.com/#!/ehahlil/status/1180609994045063168</t>
  </si>
  <si>
    <t>https://twitter.com/#!/monalisazelf/status/1180610866393337857</t>
  </si>
  <si>
    <t>https://twitter.com/#!/mandomarx/status/1180611715827937280</t>
  </si>
  <si>
    <t>https://twitter.com/#!/garrett_wollman/status/1180612673043652608</t>
  </si>
  <si>
    <t>https://twitter.com/#!/emhsgoppel/status/1180614637110386688</t>
  </si>
  <si>
    <t>https://twitter.com/#!/danhawkins11/status/1180618158199246850</t>
  </si>
  <si>
    <t>https://twitter.com/#!/acuna_jairo/status/1180624055461978113</t>
  </si>
  <si>
    <t>https://twitter.com/#!/kevinnay/status/1180623227686662145</t>
  </si>
  <si>
    <t>https://twitter.com/#!/danemadsen/status/1180629223137923073</t>
  </si>
  <si>
    <t>https://twitter.com/#!/danemadsen/status/1180611585993101312</t>
  </si>
  <si>
    <t>https://twitter.com/#!/robinmacnab/status/1180646827311403011</t>
  </si>
  <si>
    <t>https://twitter.com/#!/goscilo4change/status/1180650303244439552</t>
  </si>
  <si>
    <t>https://twitter.com/#!/timboliki/status/1180651395533246464</t>
  </si>
  <si>
    <t>https://twitter.com/#!/marketingandrew/status/1181324540787347456</t>
  </si>
  <si>
    <t>https://twitter.com/#!/kvox/status/1181961518344220672</t>
  </si>
  <si>
    <t>https://twitter.com/#!/andrewschreck/status/1181964359909724161</t>
  </si>
  <si>
    <t>https://twitter.com/#!/tac_niso/status/1181964588721594368</t>
  </si>
  <si>
    <t>https://twitter.com/#!/linuxandyarn/status/1181965078536437760</t>
  </si>
  <si>
    <t>https://twitter.com/#!/kyleejohnson/status/1181965424683995137</t>
  </si>
  <si>
    <t>https://twitter.com/#!/kimberlyhirsh/status/1181968352497016832</t>
  </si>
  <si>
    <t>https://twitter.com/#!/guy_levin/status/1181973781423673344</t>
  </si>
  <si>
    <t>https://twitter.com/#!/jdysart/status/1181975244711645186</t>
  </si>
  <si>
    <t>https://twitter.com/#!/jdysart/status/1181976250350526464</t>
  </si>
  <si>
    <t>https://twitter.com/#!/dubikan/status/1181999822582288385</t>
  </si>
  <si>
    <t>https://twitter.com/#!/markczerniec/status/1181999919747489793</t>
  </si>
  <si>
    <t>https://twitter.com/#!/effinglibrarian/status/1182000071191252993</t>
  </si>
  <si>
    <t>https://twitter.com/#!/glibrarian/status/1182014357934239744</t>
  </si>
  <si>
    <t>https://twitter.com/#!/morar/status/1181962023275565056</t>
  </si>
  <si>
    <t>https://twitter.com/#!/itmorar/status/1182038125113155584</t>
  </si>
  <si>
    <t>https://twitter.com/#!/__randers__/status/1182049346751254530</t>
  </si>
  <si>
    <t>https://twitter.com/#!/marychayko/status/1182105649288744961</t>
  </si>
  <si>
    <t>https://twitter.com/#!/jclilibrary/status/1182350844739514369</t>
  </si>
  <si>
    <t>https://twitter.com/#!/lrainie/status/1179497587461808132</t>
  </si>
  <si>
    <t>https://twitter.com/#!/lrainie/status/1180192901722193920</t>
  </si>
  <si>
    <t>https://twitter.com/#!/pewhispanic/status/1180158191658831872</t>
  </si>
  <si>
    <t>https://twitter.com/#!/lrainie/status/1180193088578494465</t>
  </si>
  <si>
    <t>https://twitter.com/#!/johngramlich/status/1180138722504986624</t>
  </si>
  <si>
    <t>https://twitter.com/#!/lrainie/status/1180193597188182017</t>
  </si>
  <si>
    <t>https://twitter.com/#!/lrainie/status/1181959151632703488</t>
  </si>
  <si>
    <t>https://twitter.com/#!/lrainie/status/1181959624100126725</t>
  </si>
  <si>
    <t>https://twitter.com/#!/lrainie/status/1181962832843284481</t>
  </si>
  <si>
    <t>https://twitter.com/#!/carrolldoherty/status/1182356919689863169</t>
  </si>
  <si>
    <t>https://twitter.com/#!/carrolldoherty/status/1182358239830249473</t>
  </si>
  <si>
    <t>https://twitter.com/#!/lrainie/status/1182599936279486464</t>
  </si>
  <si>
    <t>https://twitter.com/#!/lrainie/status/1182600073588494341</t>
  </si>
  <si>
    <t>https://twitter.com/#!/lilrc/status/1182669157936062466</t>
  </si>
  <si>
    <t>https://twitter.com/#!/pewresearch/status/1181933340292796419</t>
  </si>
  <si>
    <t>https://twitter.com/#!/pewresearch/status/1180609613214945286</t>
  </si>
  <si>
    <t>https://twitter.com/#!/lrainie/status/1179837646316736512</t>
  </si>
  <si>
    <t>https://twitter.com/#!/lrainie/status/1179761029363970049</t>
  </si>
  <si>
    <t>https://twitter.com/#!/lrainie/status/1181960407029895168</t>
  </si>
  <si>
    <t>https://twitter.com/#!/lrainie/status/1182600632152264704</t>
  </si>
  <si>
    <t>https://twitter.com/#!/greenleylibrary/status/1182656898841108483</t>
  </si>
  <si>
    <t>https://twitter.com/#!/lilrc/status/1182644673699045376</t>
  </si>
  <si>
    <t>https://twitter.com/#!/lilrc/status/1182673883838717952</t>
  </si>
  <si>
    <t>https://twitter.com/#!/greenleylibrary/status/1182654759087546374</t>
  </si>
  <si>
    <t>https://twitter.com/#!/greenleylibrary/status/1182654762380152834</t>
  </si>
  <si>
    <t>https://twitter.com/#!/greenleylibrary/status/1182654763969712128</t>
  </si>
  <si>
    <t>https://twitter.com/#!/greenleylibrary/status/1182654765693579264</t>
  </si>
  <si>
    <t>https://twitter.com/#!/greenleylibrary/status/1182658927453978631</t>
  </si>
  <si>
    <t>https://twitter.com/#!/lilrc/status/1182673715508715522</t>
  </si>
  <si>
    <t>https://twitter.com/#!/danbuk4/status/1184871937614458880</t>
  </si>
  <si>
    <t>https://twitter.com/#!/lrainie/status/1181958576010608640</t>
  </si>
  <si>
    <t>1179935253755879424</t>
  </si>
  <si>
    <t>1180148237782732800</t>
  </si>
  <si>
    <t>1180198489734692865</t>
  </si>
  <si>
    <t>1180472476784046080</t>
  </si>
  <si>
    <t>1180609994045063168</t>
  </si>
  <si>
    <t>1180610866393337857</t>
  </si>
  <si>
    <t>1180611715827937280</t>
  </si>
  <si>
    <t>1180612673043652608</t>
  </si>
  <si>
    <t>1180614637110386688</t>
  </si>
  <si>
    <t>1180618158199246850</t>
  </si>
  <si>
    <t>1180624055461978113</t>
  </si>
  <si>
    <t>1180623227686662145</t>
  </si>
  <si>
    <t>1180629223137923073</t>
  </si>
  <si>
    <t>1180611585993101312</t>
  </si>
  <si>
    <t>1180646827311403011</t>
  </si>
  <si>
    <t>1180650303244439552</t>
  </si>
  <si>
    <t>1180651395533246464</t>
  </si>
  <si>
    <t>1181324540787347456</t>
  </si>
  <si>
    <t>1181961518344220672</t>
  </si>
  <si>
    <t>1181964359909724161</t>
  </si>
  <si>
    <t>1181964588721594368</t>
  </si>
  <si>
    <t>1181965078536437760</t>
  </si>
  <si>
    <t>1181965424683995137</t>
  </si>
  <si>
    <t>1181968352497016832</t>
  </si>
  <si>
    <t>1181973781423673344</t>
  </si>
  <si>
    <t>1181975244711645186</t>
  </si>
  <si>
    <t>1181976250350526464</t>
  </si>
  <si>
    <t>1181999822582288385</t>
  </si>
  <si>
    <t>1181999919747489793</t>
  </si>
  <si>
    <t>1182000071191252993</t>
  </si>
  <si>
    <t>1182014357934239744</t>
  </si>
  <si>
    <t>1181962023275565056</t>
  </si>
  <si>
    <t>1182038125113155584</t>
  </si>
  <si>
    <t>1182049346751254530</t>
  </si>
  <si>
    <t>1182105649288744961</t>
  </si>
  <si>
    <t>1182350844739514369</t>
  </si>
  <si>
    <t>1179497587461808132</t>
  </si>
  <si>
    <t>1180192901722193920</t>
  </si>
  <si>
    <t>1180158191658831872</t>
  </si>
  <si>
    <t>1180193088578494465</t>
  </si>
  <si>
    <t>1180138722504986624</t>
  </si>
  <si>
    <t>1180193597188182017</t>
  </si>
  <si>
    <t>1181959151632703488</t>
  </si>
  <si>
    <t>1181959624100126725</t>
  </si>
  <si>
    <t>1181962832843284481</t>
  </si>
  <si>
    <t>1182356919689863169</t>
  </si>
  <si>
    <t>1182358239830249473</t>
  </si>
  <si>
    <t>1182599936279486464</t>
  </si>
  <si>
    <t>1182600073588494341</t>
  </si>
  <si>
    <t>1182669157936062466</t>
  </si>
  <si>
    <t>1181933340292796419</t>
  </si>
  <si>
    <t>1180609613214945286</t>
  </si>
  <si>
    <t>1179837646316736512</t>
  </si>
  <si>
    <t>1179761029363970049</t>
  </si>
  <si>
    <t>1181960407029895168</t>
  </si>
  <si>
    <t>1182600632152264704</t>
  </si>
  <si>
    <t>1182656898841108483</t>
  </si>
  <si>
    <t>1182644673699045376</t>
  </si>
  <si>
    <t>1182673883838717952</t>
  </si>
  <si>
    <t>1182654759087546374</t>
  </si>
  <si>
    <t>1182654762380152834</t>
  </si>
  <si>
    <t>1182654763969712128</t>
  </si>
  <si>
    <t>1182654765693579264</t>
  </si>
  <si>
    <t>1182658927453978631</t>
  </si>
  <si>
    <t>1182673715508715522</t>
  </si>
  <si>
    <t>1184871937614458880</t>
  </si>
  <si>
    <t>1181958576010608640</t>
  </si>
  <si>
    <t>1179433961115795457</t>
  </si>
  <si>
    <t>1181963831981027328</t>
  </si>
  <si>
    <t>1182006307433390083</t>
  </si>
  <si>
    <t/>
  </si>
  <si>
    <t>240450823</t>
  </si>
  <si>
    <t>97253672</t>
  </si>
  <si>
    <t>16129526</t>
  </si>
  <si>
    <t>14183853</t>
  </si>
  <si>
    <t>242747411</t>
  </si>
  <si>
    <t>1042071787994062848</t>
  </si>
  <si>
    <t>en</t>
  </si>
  <si>
    <t>und</t>
  </si>
  <si>
    <t>Twitter for Android</t>
  </si>
  <si>
    <t>Twitter Web App</t>
  </si>
  <si>
    <t>Twitter for iPhone</t>
  </si>
  <si>
    <t>Twitter for iPad</t>
  </si>
  <si>
    <t>TweetDeck</t>
  </si>
  <si>
    <t>Tweetbot for iΟS</t>
  </si>
  <si>
    <t>Buffer</t>
  </si>
  <si>
    <t>Retweet</t>
  </si>
  <si>
    <t>10.3628174,43.7580622 
10.5737029,43.7580622 
10.5737029,43.9593708 
10.3628174,43.9593708</t>
  </si>
  <si>
    <t>-73.473176,40.734618 
-73.435171,40.734618 
-73.435171,40.782376 
-73.473176,40.782376</t>
  </si>
  <si>
    <t>Italy</t>
  </si>
  <si>
    <t>United States</t>
  </si>
  <si>
    <t>IT</t>
  </si>
  <si>
    <t>US</t>
  </si>
  <si>
    <t>Lucca, Tuscany</t>
  </si>
  <si>
    <t>Old Bethpage, NY</t>
  </si>
  <si>
    <t>48d9a20585cb9535</t>
  </si>
  <si>
    <t>dc502d38a5ba33a7</t>
  </si>
  <si>
    <t>Lucca</t>
  </si>
  <si>
    <t>Old Bethpage</t>
  </si>
  <si>
    <t>city</t>
  </si>
  <si>
    <t>https://api.twitter.com/1.1/geo/id/48d9a20585cb9535.json</t>
  </si>
  <si>
    <t>https://api.twitter.com/1.1/geo/id/dc502d38a5ba33a7.json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</si>
  <si>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</si>
  <si>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</si>
  <si>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</si>
  <si>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</si>
  <si>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</si>
  <si>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</si>
  <si>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</si>
  <si>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</si>
  <si>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</si>
  <si>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</si>
  <si>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</si>
  <si>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</si>
  <si>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</si>
  <si>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</si>
  <si>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</si>
  <si>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</si>
  <si>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</si>
  <si>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</si>
  <si>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</si>
  <si>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</si>
  <si>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</si>
  <si>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MeBergman</t>
  </si>
  <si>
    <t>C Johnson-Staub</t>
  </si>
  <si>
    <t>PEWRES</t>
  </si>
  <si>
    <t>Lee Rainie</t>
  </si>
  <si>
    <t>jœy</t>
  </si>
  <si>
    <t>Drive West</t>
  </si>
  <si>
    <t>Nicholas Gordon</t>
  </si>
  <si>
    <t>Mona vanderSmitte _xD83D__xDDBC_</t>
  </si>
  <si>
    <t>Mando Marx</t>
  </si>
  <si>
    <t>Garrett Wollman</t>
  </si>
  <si>
    <t>Greg Oppel</t>
  </si>
  <si>
    <t>Dan Hawkins</t>
  </si>
  <si>
    <t>Jairo Acuña-Alfaro</t>
  </si>
  <si>
    <t>Kevin Cloud Blockchain</t>
  </si>
  <si>
    <t>Pew Research Center</t>
  </si>
  <si>
    <t>Hanlon’s Razor</t>
  </si>
  <si>
    <t>Robin MacNab</t>
  </si>
  <si>
    <t>Katherine Goscilo</t>
  </si>
  <si>
    <t>Timothy Schultz</t>
  </si>
  <si>
    <t>Andrew Hughes</t>
  </si>
  <si>
    <t>Pew Research Global</t>
  </si>
  <si>
    <t>Pew Research Science</t>
  </si>
  <si>
    <t>Pew Research Religion</t>
  </si>
  <si>
    <t>Pew Research Internet</t>
  </si>
  <si>
    <t>Pew Research Journalism</t>
  </si>
  <si>
    <t>Karen Wickre ☕️</t>
  </si>
  <si>
    <t>Andrew Schreck</t>
  </si>
  <si>
    <t>Todd Carpenter</t>
  </si>
  <si>
    <t>Rachel Raw Lungs in Aspic _xD83C__xDD98_️</t>
  </si>
  <si>
    <t>snipe _xD83D__xDC3E_</t>
  </si>
  <si>
    <t>Kyle E. Johnson</t>
  </si>
  <si>
    <t>_xD83D__xDC7B_KimBOOrly _xD83E__xDD87_ Hearse ⚰ (Kimberly Hirsh)</t>
  </si>
  <si>
    <t>Guy Levin</t>
  </si>
  <si>
    <t>Jane Dysart</t>
  </si>
  <si>
    <t>Deeva Kan</t>
  </si>
  <si>
    <t>Mark Czerniec</t>
  </si>
  <si>
    <t>the.effing.librarian</t>
  </si>
  <si>
    <t>Sarah Hill</t>
  </si>
  <si>
    <t>delightedly david</t>
  </si>
  <si>
    <t>Ioan T. Morar</t>
  </si>
  <si>
    <t>R. Anders</t>
  </si>
  <si>
    <t>Mary Chayko</t>
  </si>
  <si>
    <t>Barry Wellman</t>
  </si>
  <si>
    <t>Dr. Anne Oeldorf-Hirsch</t>
  </si>
  <si>
    <t>Josephine Community Library District</t>
  </si>
  <si>
    <t>PewResearch Hispanic</t>
  </si>
  <si>
    <t>John Gramlich</t>
  </si>
  <si>
    <t>Carroll Doherty</t>
  </si>
  <si>
    <t>Long Island Library Resources Council</t>
  </si>
  <si>
    <t>David Carroll _xD83E__xDD85_</t>
  </si>
  <si>
    <t>Thomas D. Greenley Library</t>
  </si>
  <si>
    <t>Daniel Buk</t>
  </si>
  <si>
    <t>John C. Havens</t>
  </si>
  <si>
    <t>Lina Khan</t>
  </si>
  <si>
    <t>Sally Hubbard</t>
  </si>
  <si>
    <t>Frank Pasquale</t>
  </si>
  <si>
    <t>josh ryan-collins</t>
  </si>
  <si>
    <t>Rainer Kattel</t>
  </si>
  <si>
    <t>UCL Institute for Innovation and Public Purpose</t>
  </si>
  <si>
    <t>Sandeep Vaheesan</t>
  </si>
  <si>
    <t>Open Markets</t>
  </si>
  <si>
    <t>Lecturer
Comparative Politics, Political Economy, Policy Analysis, Research Methods, Legal Reasoning;
Director @UCSD Krinsk-Houston Law&amp;Politics Initiative</t>
  </si>
  <si>
    <t>Early childhood senior policy analyst at @CLASP_DC, feminist, and mom of young adults. Tweets and retweets do not necessarily reflect the views of CLASP.</t>
  </si>
  <si>
    <t>Director of Internet and Technology Research - Pew Research Center. Co-author of Networked: The New Social Operating System https://t.co/GxlKwSIdcz</t>
  </si>
  <si>
    <t>2 girls' daddy • actual hippie child from southside Augusta (for real lol) • h_xD83D__xDD25_t pepper stan • atl &amp; uga fañ • scribbling memoir / #CPTSD manual • he/him</t>
  </si>
  <si>
    <t>Communications &amp; Public Affairs Consulting | Social Media Community Building &amp; Engagement | Public Relations | Leaders: @AdrianaV_DW @KrisGillentine</t>
  </si>
  <si>
    <t>And the day came when the risk to remain tight in a bud was more painful than the risk it took to blossom.</t>
  </si>
  <si>
    <t>Twitterbirdwatcher
Learning all the time
Retweets and links are not (ipso facto) endorsements</t>
  </si>
  <si>
    <t>StMU - B.A. Poli Sci. ‘15, M.P.A. ‘17. Political junkie, musician, sports fanatic, philanthropist, voice of a generation. My views are mine alone.</t>
  </si>
  <si>
    <t>I fix networks and other stuff with computers inside for @MIT_CSAIL. And I bake stuff. Bi cyclist. More frequency = better mobility.</t>
  </si>
  <si>
    <t>NBCT Social Studies Teacher | #HSGovChat | RT ≠ endorsements</t>
  </si>
  <si>
    <t>Retired second career teacher, previously business executive. MS Ed Admin. Believes in experiences that allow kids to see beyond their present circumstances.</t>
  </si>
  <si>
    <t>Team Leader, Governance, Latin America and the Caribbean @UNDP @PNUDLAC [my own not endorsements] #governance #development #SDG16</t>
  </si>
  <si>
    <t>X-Paratrooper who now sits in a cubicle in a data center making the light go blinky blinky so your intewebz work; MBA Student, A+, Security+, CCNA-Security.</t>
  </si>
  <si>
    <t>Nonpartisan, non-advocacy data and analysis on the issues, attitudes and trends shaping the world. Subscribe: https://t.co/Kpq1V0w9bM ✉️</t>
  </si>
  <si>
    <t>Husband to Katrina, Dad to Ty, company builder, restless tinkerer, passionate about water, animals, and asking why not?</t>
  </si>
  <si>
    <t>Canadian Foreign Service Officer 1971 - 2015. RTs of news on international affairs, technology and other subjects. Bio at http://linkd.in/gjyB5b</t>
  </si>
  <si>
    <t>Retweeting links to read later</t>
  </si>
  <si>
    <t>PhD, academic @ourANU @ANU_CBE, pol marketing &amp; advertising; researching brand stories, emotions in mktg, _xD83D__xDCFA_ &amp; ads, consumer culture, sport; _xD83D__xDEB4_‍♂️ ☕️</t>
  </si>
  <si>
    <t>Nonpartisan, non-advocacy @pewresearch data about global attitudes and trends shaping the world.</t>
  </si>
  <si>
    <t>Nonpartisan, nonadvocacy @pewresearch data about the intersection of science and society</t>
  </si>
  <si>
    <t>nonpartisan, non-advocacy @pewresearch data on issues at the intersection of religion and public life in the U.S. and around the world</t>
  </si>
  <si>
    <t>Nonpartisan, non-advocacy @pewresearch data about technology and the internet</t>
  </si>
  <si>
    <t>Nonpartisan, non-advocacy @pewresearch data on the state of news and information in a changing society.</t>
  </si>
  <si>
    <t>Veteran word wrangler, ex @twitter, @google, etc. Media obsessive. Art &amp; dog enthusiast. Boards: @JSKStanford, @NewsLitProject, @YBCA. Also #newsgeist, TED.</t>
  </si>
  <si>
    <t>OP Engine PR guy Husband/Dad:2/Dog:1. Pious UU. Would rather be outdoors. Want better, not more. he/him</t>
  </si>
  <si>
    <t>Director of NISO - Facilitating information exchange through standards. Just to be clear: Thoughts &amp; opinions are my own...</t>
  </si>
  <si>
    <t>Sysadmin, writer, crocheter, gamer. Hashtag warrior reservist. She/her/goddess/yo. 
print('/'.join(random.sample(['Harris','Warren'],2))+' 2020')</t>
  </si>
  <si>
    <t>Hacker, CTO, founder of Grokability. I made Snipe-IT. Open sourcerer, author, speaker, devops, infosec, atheist, NSFW, shitty runner, worse puns, she/her</t>
  </si>
  <si>
    <t>Higher Ed IT consultant and Recovering CIO. Edge-case pedantic. Runs with scissors. Won’t speak on all male panels. My tweets are my own. 
_xD83D__xDE4B_‍♂️he/him/his.</t>
  </si>
  <si>
    <t>Researcher | Librarian | Digital Youth, Connected Learning, Fan Studies | She | I tweet about academia, motherhood, chronic illness, fandom, books, games, &amp; tv.</t>
  </si>
  <si>
    <t>Public policy @Uber, with focus on (the future of) work. Brit in SF. Previously: @Coadec, @DFID_UK, @DCMS. Views my own.</t>
  </si>
  <si>
    <t>De omnibus dubitandum</t>
  </si>
  <si>
    <t>http://MarkCz.com — Web designer / web developer in Milwaukee, Racine, Kenosha, WI and Chicagoland. Video producer, Chicago radio refugee, news/politics junkie.</t>
  </si>
  <si>
    <t>the. effing. librarian. nuff said.</t>
  </si>
  <si>
    <t>Info Services Librarian, Mom, book freak, YALSA President 2016-17, RUSA Listen List 2018- , Red Dirt &amp; Irish Punk fan</t>
  </si>
  <si>
    <t>@datagovhub; @ScharSchool PhD; Priors: @data4democracy @theGNI, @netedfound, @futureofprivacy, @pennstateSIA. comedy nerd. fauxhipster. foreigner sans accent</t>
  </si>
  <si>
    <t>co-fondator Academia Catavencu, fost membru Divertis, jurnalist, scriitor, spectator de vinuri #laCiotat, 
  fan de #Provence
RTs do not = endorsement.</t>
  </si>
  <si>
    <t>grant writer. mba alumna @bradleyu. into fundraising, food justice, and going to the movies.</t>
  </si>
  <si>
    <t>Professor/Director, Interdisciplinary Studies @RutgersCommInfo. Sociologist &amp; Author, Superconnected: The Internet, Digital Media &amp; Techno-Social Life 2ed, Sage</t>
  </si>
  <si>
    <t>Networked https://t.co/C5Ng4eaEg2… NetLab Network. RT=inform, ≠endorse. Favorite≠like Block jerks,spam</t>
  </si>
  <si>
    <t>Assistant Professor of comm tech &amp; mass media @uconncomm. I research social media use for news, health, and science. Otherwise, I'm probably out for a run.</t>
  </si>
  <si>
    <t>Together we can.</t>
  </si>
  <si>
    <t>nonpartisan, non-advocacy @pewresearch data chronicling Latinos’ diverse experiences in a changing America</t>
  </si>
  <si>
    <t>Senior writer/editor, @pewresearch @facttank</t>
  </si>
  <si>
    <t>Director of Political Research,         Pew Research Center</t>
  </si>
  <si>
    <t>The Long Island Library Resources Council is a regional multi-type library organization serving academic, special, public, school libraries and library systems.</t>
  </si>
  <si>
    <t>associate professor of media design @parsonsdesign @thenewschool teaching @mfadt @parsonstransd and featured in @thegreathackdoc on @netflix</t>
  </si>
  <si>
    <t>Located at Farmingdale State College.</t>
  </si>
  <si>
    <t>E.D., IEEE Global Initiative on Ethics of Autonomous &amp; Intelligent Systems and E.D., Council on Extended Intelligence. Tweets are my own.</t>
  </si>
  <si>
    <t>I research and write on antitrust law and competition policy.</t>
  </si>
  <si>
    <t>Director of Enforcement Strategy at @openmarkets | Former NYAG Antitrust enforcer | Podcast host @WomenKillingIt | views my own</t>
  </si>
  <si>
    <t>The Black Box Society: The Secret Algorithms Behind Money &amp; Information http://t.co/XyosGJviUF Reputation/Search/Finance</t>
  </si>
  <si>
    <t>Economist and author | Money &amp; credit, land &amp; housing, sustainable finance, economic rent, innovation | Head of Research @IIPP_UCL, ex-@NEF | Personal account.</t>
  </si>
  <si>
    <t>Professor at Institute for Innovation and Public Purpose, UCL</t>
  </si>
  <si>
    <t>Changing how public value is imagined, practiced and evaluated to tackle societal challenges. Director @MazzucatoM, Deputy Director @rainerkattel.</t>
  </si>
  <si>
    <t>Interested in antitrust, political economy, and history. Legal director @openmarkets. Formerly @cfpb. All opinions are my own.</t>
  </si>
  <si>
    <t>Working to protect liberty and democracy from extreme concentrations of private power.</t>
  </si>
  <si>
    <t>San Diego, CA</t>
  </si>
  <si>
    <t>Washington DC</t>
  </si>
  <si>
    <t>Falcons bar in Chicago</t>
  </si>
  <si>
    <t>Texas</t>
  </si>
  <si>
    <t>New Mexico</t>
  </si>
  <si>
    <t>San Antonio, TX</t>
  </si>
  <si>
    <t>Edmond Memorial High School</t>
  </si>
  <si>
    <t>Panama</t>
  </si>
  <si>
    <t>Nebraska</t>
  </si>
  <si>
    <t>Washington, DC</t>
  </si>
  <si>
    <t>Seattle, WA</t>
  </si>
  <si>
    <t>Waterloo Region, Canada</t>
  </si>
  <si>
    <t>Seoul, South Korea</t>
  </si>
  <si>
    <t>Canberra, Australia.</t>
  </si>
  <si>
    <t>San Francisco</t>
  </si>
  <si>
    <t>Metro Detroit</t>
  </si>
  <si>
    <t>Baltimore, MD, USA</t>
  </si>
  <si>
    <t>Philadelphia, PA: Born, bred,</t>
  </si>
  <si>
    <t>NYC expat in San Diego, CA</t>
  </si>
  <si>
    <t>Durham, North Carolina</t>
  </si>
  <si>
    <t>San Francisco, CA</t>
  </si>
  <si>
    <t>GTA, Ontario, Canada</t>
  </si>
  <si>
    <t>Racine, WI</t>
  </si>
  <si>
    <t>usa</t>
  </si>
  <si>
    <t>Mattoon, Illinois</t>
  </si>
  <si>
    <t>La Ciotat, Provence, France</t>
  </si>
  <si>
    <t>St Louis, MO</t>
  </si>
  <si>
    <t>Rutgers University, NJ</t>
  </si>
  <si>
    <t xml:space="preserve">Toronto </t>
  </si>
  <si>
    <t>Connecticut</t>
  </si>
  <si>
    <t>Josephine County, Oregon</t>
  </si>
  <si>
    <t xml:space="preserve">Washington, DC </t>
  </si>
  <si>
    <t>Suffolk County</t>
  </si>
  <si>
    <t>NYC</t>
  </si>
  <si>
    <t>Farmingdale, NY</t>
  </si>
  <si>
    <t>Seeking Eudaimonia.</t>
  </si>
  <si>
    <t>Brooklyn &amp; DC</t>
  </si>
  <si>
    <t>London</t>
  </si>
  <si>
    <t>London, England</t>
  </si>
  <si>
    <t>London, UK</t>
  </si>
  <si>
    <t>http://CLASP.org/childcare</t>
  </si>
  <si>
    <t>http://t.co/wFI1vXUs3f</t>
  </si>
  <si>
    <t>https://t.co/FZWnWpDwRq</t>
  </si>
  <si>
    <t>http://Instagram.com/mandomarx</t>
  </si>
  <si>
    <t>http://bimajority.org/~wollman/</t>
  </si>
  <si>
    <t>https://t.co/z5mOAT5L3C</t>
  </si>
  <si>
    <t>https://t.co/kstShONndC</t>
  </si>
  <si>
    <t>http://t.co/NpejxRVoNw</t>
  </si>
  <si>
    <t>https://t.co/p3wpAmQU2I</t>
  </si>
  <si>
    <t>http://t.co/xD2LQfiCIq</t>
  </si>
  <si>
    <t>https://t.co/16ffyNTc0Y</t>
  </si>
  <si>
    <t>https://t.co/bHP9wneC1X</t>
  </si>
  <si>
    <t>https://t.co/rtNTrBrUQB</t>
  </si>
  <si>
    <t>http://www.pewresearch.org/journalism</t>
  </si>
  <si>
    <t>https://t.co/qnn9dwAAXg</t>
  </si>
  <si>
    <t>http://www.niso.org/blog</t>
  </si>
  <si>
    <t>https://snipeitapp.com</t>
  </si>
  <si>
    <t>https://t.co/hg0ihgPADi</t>
  </si>
  <si>
    <t>https://t.co/Toovw1EB4F</t>
  </si>
  <si>
    <t>https://t.co/xZ9HlPLrtf</t>
  </si>
  <si>
    <t>http://MarkCz.com</t>
  </si>
  <si>
    <t>http://censoredgenius.blogspot.com</t>
  </si>
  <si>
    <t>https://t.co/BgIDlEgM6K</t>
  </si>
  <si>
    <t>http://blog.itmorar.ro</t>
  </si>
  <si>
    <t>http://t.co/FfrOltNxdu</t>
  </si>
  <si>
    <t>http://t.co/TcHSktf4ox</t>
  </si>
  <si>
    <t>https://t.co/uF0FeLazb1</t>
  </si>
  <si>
    <t>http://t.co/hpH7HBx563</t>
  </si>
  <si>
    <t>http://t.co/Gs1bRrr0Be</t>
  </si>
  <si>
    <t>https://t.co/7xrAbbetme</t>
  </si>
  <si>
    <t>https://t.co/81N4YC7TDK</t>
  </si>
  <si>
    <t>http://t.co/lqu4beEmkO</t>
  </si>
  <si>
    <t>https://thegreathack.com</t>
  </si>
  <si>
    <t>https://t.co/jctOI7v0js</t>
  </si>
  <si>
    <t>https://t.co/EFyWqEEsY0</t>
  </si>
  <si>
    <t>https://t.co/JKvjRLfws3</t>
  </si>
  <si>
    <t>https://t.co/R0TJBIX8pr</t>
  </si>
  <si>
    <t>https://t.co/2O00lHktha</t>
  </si>
  <si>
    <t>https://t.co/u218FVFOb6</t>
  </si>
  <si>
    <t>https://t.co/kOEOCWABWU</t>
  </si>
  <si>
    <t>https://t.co/X1uCH3b7wf</t>
  </si>
  <si>
    <t>Brasilia</t>
  </si>
  <si>
    <t>https://pbs.twimg.com/profile_banners/1040989298630307843/1556302410</t>
  </si>
  <si>
    <t>https://pbs.twimg.com/profile_banners/74770422/1529356675</t>
  </si>
  <si>
    <t>https://pbs.twimg.com/profile_banners/803221140/1571060682</t>
  </si>
  <si>
    <t>https://pbs.twimg.com/profile_banners/3118372058/1547058844</t>
  </si>
  <si>
    <t>https://pbs.twimg.com/profile_banners/486145836/1355616188</t>
  </si>
  <si>
    <t>https://pbs.twimg.com/profile_banners/92511984/1541491790</t>
  </si>
  <si>
    <t>https://pbs.twimg.com/profile_banners/851485470/1535744383</t>
  </si>
  <si>
    <t>https://pbs.twimg.com/profile_banners/312927975/1524624100</t>
  </si>
  <si>
    <t>https://pbs.twimg.com/profile_banners/731705036/1571281548</t>
  </si>
  <si>
    <t>https://pbs.twimg.com/profile_banners/1158750576/1563715125</t>
  </si>
  <si>
    <t>https://pbs.twimg.com/profile_banners/97253672/1416798317</t>
  </si>
  <si>
    <t>https://pbs.twimg.com/profile_banners/22642788/1494338667</t>
  </si>
  <si>
    <t>https://pbs.twimg.com/profile_banners/240450823/1568472681</t>
  </si>
  <si>
    <t>https://pbs.twimg.com/profile_banners/23469093/1398733625</t>
  </si>
  <si>
    <t>https://pbs.twimg.com/profile_banners/19392833/1460642425</t>
  </si>
  <si>
    <t>https://pbs.twimg.com/profile_banners/86700938/1423540873</t>
  </si>
  <si>
    <t>https://pbs.twimg.com/profile_banners/831470472/1494251733</t>
  </si>
  <si>
    <t>https://pbs.twimg.com/profile_banners/1262729180/1497535348</t>
  </si>
  <si>
    <t>https://pbs.twimg.com/profile_banners/36462231/1494251809</t>
  </si>
  <si>
    <t>https://pbs.twimg.com/profile_banners/17071048/1494251660</t>
  </si>
  <si>
    <t>https://pbs.twimg.com/profile_banners/111339670/1494251880</t>
  </si>
  <si>
    <t>https://pbs.twimg.com/profile_banners/14192329/1571088196</t>
  </si>
  <si>
    <t>https://pbs.twimg.com/profile_banners/14183853/1565838183</t>
  </si>
  <si>
    <t>https://pbs.twimg.com/profile_banners/11031402/1401503219</t>
  </si>
  <si>
    <t>https://pbs.twimg.com/profile_banners/83721170/1569331143</t>
  </si>
  <si>
    <t>https://pbs.twimg.com/profile_banners/14246782/1348708791</t>
  </si>
  <si>
    <t>https://pbs.twimg.com/profile_banners/1314811/1541715204</t>
  </si>
  <si>
    <t>https://pbs.twimg.com/profile_banners/17718516/1561013001</t>
  </si>
  <si>
    <t>https://pbs.twimg.com/profile_banners/21383965/1565619062</t>
  </si>
  <si>
    <t>https://pbs.twimg.com/profile_banners/49595173/1565800169</t>
  </si>
  <si>
    <t>https://pbs.twimg.com/profile_banners/15180579/1525953496</t>
  </si>
  <si>
    <t>https://pbs.twimg.com/profile_banners/10713472/1509631500</t>
  </si>
  <si>
    <t>https://pbs.twimg.com/profile_banners/16972280/1559742480</t>
  </si>
  <si>
    <t>https://pbs.twimg.com/profile_banners/60057696/1487445699</t>
  </si>
  <si>
    <t>https://pbs.twimg.com/profile_banners/490557989/1486010501</t>
  </si>
  <si>
    <t>https://pbs.twimg.com/profile_banners/392737670/1519261966</t>
  </si>
  <si>
    <t>https://pbs.twimg.com/profile_banners/242747411/1509515687</t>
  </si>
  <si>
    <t>https://pbs.twimg.com/profile_banners/426041590/1494251971</t>
  </si>
  <si>
    <t>https://pbs.twimg.com/profile_banners/29598035/1566786902</t>
  </si>
  <si>
    <t>https://pbs.twimg.com/profile_banners/44655460/1569956481</t>
  </si>
  <si>
    <t>https://pbs.twimg.com/profile_banners/15384720/1548443125</t>
  </si>
  <si>
    <t>https://pbs.twimg.com/profile_banners/1042071787994062848/1537284542</t>
  </si>
  <si>
    <t>https://pbs.twimg.com/profile_banners/3427261/1398348872</t>
  </si>
  <si>
    <t>https://pbs.twimg.com/profile_banners/255481647/1449365283</t>
  </si>
  <si>
    <t>https://pbs.twimg.com/profile_banners/371017223/1374200657</t>
  </si>
  <si>
    <t>https://pbs.twimg.com/profile_banners/30933639/1540548492</t>
  </si>
  <si>
    <t>https://pbs.twimg.com/profile_banners/874258695118622720/1551974202</t>
  </si>
  <si>
    <t>https://pbs.twimg.com/profile_banners/2348971722/1411236159</t>
  </si>
  <si>
    <t>https://pbs.twimg.com/profile_banners/907353025714561024/1509738333</t>
  </si>
  <si>
    <t>http://abs.twimg.com/images/themes/theme1/bg.png</t>
  </si>
  <si>
    <t>http://abs.twimg.com/images/themes/theme14/bg.gif</t>
  </si>
  <si>
    <t>http://abs.twimg.com/images/themes/theme16/bg.gif</t>
  </si>
  <si>
    <t>http://abs.twimg.com/images/themes/theme12/bg.gif</t>
  </si>
  <si>
    <t>http://abs.twimg.com/images/themes/theme4/bg.gif</t>
  </si>
  <si>
    <t>http://abs.twimg.com/images/themes/theme2/bg.gif</t>
  </si>
  <si>
    <t>http://abs.twimg.com/images/themes/theme18/bg.gif</t>
  </si>
  <si>
    <t>http://abs.twimg.com/images/themes/theme5/bg.gif</t>
  </si>
  <si>
    <t>http://abs.twimg.com/images/themes/theme9/bg.gif</t>
  </si>
  <si>
    <t>http://abs.twimg.com/images/themes/theme15/bg.png</t>
  </si>
  <si>
    <t>http://abs.twimg.com/images/themes/theme17/bg.gif</t>
  </si>
  <si>
    <t>http://pbs.twimg.com/profile_images/1146325411/corrida_Nike_10km__26__normal.jpg</t>
  </si>
  <si>
    <t>http://pbs.twimg.com/profile_images/879730787788226564/CUBfd0BF_normal.jpg</t>
  </si>
  <si>
    <t>http://pbs.twimg.com/profile_images/879732207908245505/VOC_m-zK_normal.jpg</t>
  </si>
  <si>
    <t>http://pbs.twimg.com/profile_images/879731279268380673/sm4mOQq5_normal.jpg</t>
  </si>
  <si>
    <t>http://pbs.twimg.com/profile_images/879731041099034627/PyT6S0zf_normal.jpg</t>
  </si>
  <si>
    <t>http://pbs.twimg.com/profile_images/879731529039179779/43Ff9hrc_normal.jpg</t>
  </si>
  <si>
    <t>http://pbs.twimg.com/profile_images/1179384255824191488/sfvGvphx_normal.jpg</t>
  </si>
  <si>
    <t>http://pbs.twimg.com/profile_images/1162918602195865601/4xM2Hi_U_normal.jpg</t>
  </si>
  <si>
    <t>http://pbs.twimg.com/profile_images/1183487003914129413/YgfsmK-__normal.jpg</t>
  </si>
  <si>
    <t>http://pbs.twimg.com/profile_images/1179872134702800896/wIv_eZ8L_normal.jpg</t>
  </si>
  <si>
    <t>http://pbs.twimg.com/profile_images/423299589996023808/Xk7M9TbT_normal.jpeg</t>
  </si>
  <si>
    <t>http://pbs.twimg.com/profile_images/96372559/barry1_normal.jpg</t>
  </si>
  <si>
    <t>http://pbs.twimg.com/profile_images/1159174179851251713/Df5KOX18_normal.png</t>
  </si>
  <si>
    <t>http://pbs.twimg.com/profile_images/879731776490438656/okOiD3y8_normal.jpg</t>
  </si>
  <si>
    <t>http://pbs.twimg.com/profile_images/1165812880987570182/4Cab2Tbt_normal.jpg</t>
  </si>
  <si>
    <t>http://pbs.twimg.com/profile_images/2974837092/606dff422469076f75b5f78acb949f69_normal.jpeg</t>
  </si>
  <si>
    <t>http://pbs.twimg.com/profile_images/1015336877174353921/edeQsKrJ_normal.jpg</t>
  </si>
  <si>
    <t>http://pbs.twimg.com/profile_images/378800000256935576/94540aca8a5accc543d8752499cd1f60_normal.jpeg</t>
  </si>
  <si>
    <t>http://pbs.twimg.com/profile_images/759238524931629057/gO5SVDrJ_normal.jpg</t>
  </si>
  <si>
    <t>http://pbs.twimg.com/profile_images/1093596882029473792/BZuZ4Bd8_normal.jpg</t>
  </si>
  <si>
    <t>http://pbs.twimg.com/profile_images/1536587347/Dove__2__normal.jpg</t>
  </si>
  <si>
    <t>http://pbs.twimg.com/profile_images/1066031857647710213/rOt_IPN2_normal.jpg</t>
  </si>
  <si>
    <t>http://pbs.twimg.com/profile_images/876747053002612736/i5ZQDTFf_normal.jpg</t>
  </si>
  <si>
    <t>http://pbs.twimg.com/profile_images/1103616612538695682/oE_bKLr5_normal.png</t>
  </si>
  <si>
    <t>http://pbs.twimg.com/profile_images/1102335951269974021/ch_AANoV_normal.png</t>
  </si>
  <si>
    <t>http://pbs.twimg.com/profile_images/926535651310391298/rXXJMpuo_normal.jpg</t>
  </si>
  <si>
    <t>Open Twitter Page for This Person</t>
  </si>
  <si>
    <t>https://twitter.com/mebergman2</t>
  </si>
  <si>
    <t>https://twitter.com/cjohnsonstaub</t>
  </si>
  <si>
    <t>https://twitter.com/pewres</t>
  </si>
  <si>
    <t>https://twitter.com/lrainie</t>
  </si>
  <si>
    <t>https://twitter.com/falconsfans_chi</t>
  </si>
  <si>
    <t>https://twitter.com/drivewestcomm</t>
  </si>
  <si>
    <t>https://twitter.com/ehahlil</t>
  </si>
  <si>
    <t>https://twitter.com/monalisazelf</t>
  </si>
  <si>
    <t>https://twitter.com/mandomarx</t>
  </si>
  <si>
    <t>https://twitter.com/garrett_wollman</t>
  </si>
  <si>
    <t>https://twitter.com/emhsgoppel</t>
  </si>
  <si>
    <t>https://twitter.com/danhawkins11</t>
  </si>
  <si>
    <t>https://twitter.com/acuna_jairo</t>
  </si>
  <si>
    <t>https://twitter.com/kevinnay</t>
  </si>
  <si>
    <t>https://twitter.com/pewresearch</t>
  </si>
  <si>
    <t>https://twitter.com/danemadsen</t>
  </si>
  <si>
    <t>https://twitter.com/robinmacnab</t>
  </si>
  <si>
    <t>https://twitter.com/goscilo4change</t>
  </si>
  <si>
    <t>https://twitter.com/timboliki</t>
  </si>
  <si>
    <t>https://twitter.com/marketingandrew</t>
  </si>
  <si>
    <t>https://twitter.com/pewglobal</t>
  </si>
  <si>
    <t>https://twitter.com/pewscience</t>
  </si>
  <si>
    <t>https://twitter.com/pewreligion</t>
  </si>
  <si>
    <t>https://twitter.com/pewinternet</t>
  </si>
  <si>
    <t>https://twitter.com/pewjournalism</t>
  </si>
  <si>
    <t>https://twitter.com/kvox</t>
  </si>
  <si>
    <t>https://twitter.com/andrewschreck</t>
  </si>
  <si>
    <t>https://twitter.com/tac_niso</t>
  </si>
  <si>
    <t>https://twitter.com/linuxandyarn</t>
  </si>
  <si>
    <t>https://twitter.com/snipeyhead</t>
  </si>
  <si>
    <t>https://twitter.com/kyleejohnson</t>
  </si>
  <si>
    <t>https://twitter.com/kimberlyhirsh</t>
  </si>
  <si>
    <t>https://twitter.com/guy_levin</t>
  </si>
  <si>
    <t>https://twitter.com/jdysart</t>
  </si>
  <si>
    <t>https://twitter.com/dubikan</t>
  </si>
  <si>
    <t>https://twitter.com/markczerniec</t>
  </si>
  <si>
    <t>https://twitter.com/effinglibrarian</t>
  </si>
  <si>
    <t>https://twitter.com/glibrarian</t>
  </si>
  <si>
    <t>https://twitter.com/morar</t>
  </si>
  <si>
    <t>https://twitter.com/itmorar</t>
  </si>
  <si>
    <t>https://twitter.com/__randers__</t>
  </si>
  <si>
    <t>https://twitter.com/marychayko</t>
  </si>
  <si>
    <t>https://twitter.com/barrywellman</t>
  </si>
  <si>
    <t>https://twitter.com/anneohirsch</t>
  </si>
  <si>
    <t>https://twitter.com/jclilibrary</t>
  </si>
  <si>
    <t>https://twitter.com/pewhispanic</t>
  </si>
  <si>
    <t>https://twitter.com/johngramlich</t>
  </si>
  <si>
    <t>https://twitter.com/carrolldoherty</t>
  </si>
  <si>
    <t>https://twitter.com/lilrc</t>
  </si>
  <si>
    <t>https://twitter.com/profcarroll</t>
  </si>
  <si>
    <t>https://twitter.com/greenleylibrary</t>
  </si>
  <si>
    <t>https://twitter.com/danbuk4</t>
  </si>
  <si>
    <t>https://twitter.com/johnchavens</t>
  </si>
  <si>
    <t>https://twitter.com/linamkhan</t>
  </si>
  <si>
    <t>https://twitter.com/sally_hubbard</t>
  </si>
  <si>
    <t>https://twitter.com/frankpasquale</t>
  </si>
  <si>
    <t>https://twitter.com/jryancollins</t>
  </si>
  <si>
    <t>https://twitter.com/rainerkattel</t>
  </si>
  <si>
    <t>https://twitter.com/iipp_ucl</t>
  </si>
  <si>
    <t>https://twitter.com/sandeepvaheesan</t>
  </si>
  <si>
    <t>https://twitter.com/openmarkets</t>
  </si>
  <si>
    <t>mebergman2
Great source for data analytics
classes! https://t.co/x4iAkliWMi</t>
  </si>
  <si>
    <t>cjohnsonstaub
RT @lrainie: Just a reminder, now
there's renewed chatter about who's
in the middle class ... you can
see where you fit in by using @pewres…</t>
  </si>
  <si>
    <t xml:space="preserve">pewres
</t>
  </si>
  <si>
    <t>lrainie
RT @pewresearch: NEW: Americans’
understanding of technology-related
issues varies greatly depending
on the topic, term or concept.
A major…</t>
  </si>
  <si>
    <t>falconsfans_chi
Our society's political problems
are partly due to many folks being
brainwashed as kids into having
beliefs for which there's counter-evidence
or no evidence, and then they're
manipulated into being emotionally
attached to these baseless beliefs.
Like the Republican base, right?
https://t.co/HtniJ809rv</t>
  </si>
  <si>
    <t>drivewestcomm
RT @lrainie: News and data nerds:
Feast on this demographic profile
of those who get news on various
social media platforms. New @pewresear…</t>
  </si>
  <si>
    <t>ehahlil
RT @lrainie: It can be simultaneously
true: People say they don't trust
"government" and also can have
favorable views of a bunch of federa…</t>
  </si>
  <si>
    <t>monalisazelf
RT @lrainie: It can be simultaneously
true: People say they don't trust
"government" and also can have
favorable views of a bunch of federa…</t>
  </si>
  <si>
    <t>mandomarx
RT @lrainie: It can be simultaneously
true: People say they don't trust
"government" and also can have
favorable views of a bunch of federa…</t>
  </si>
  <si>
    <t>garrett_wollman
"Mixed" is a strange way to write
"8 percentage points net unfavorable".
#AbolishICE https://t.co/K4sD16A8iq</t>
  </si>
  <si>
    <t>emhsgoppel
RT @lrainie: It can be simultaneously
true: People say they don't trust
"government" and also can have
favorable views of a bunch of federa…</t>
  </si>
  <si>
    <t>danhawkins11
RT @lrainie: It can be simultaneously
true: People say they don't trust
"government" and also can have
favorable views of a bunch of federa…</t>
  </si>
  <si>
    <t>acuna_jairo
RT @lrainie: It can be simultaneously
true: People say they don't trust
"government" and also can have
favorable views of a bunch of federa…</t>
  </si>
  <si>
    <t>kevinnay
@danemadsen @lrainie @pewresearch
What did DOJs numbers look like
before Barr? Has he dragged their
reputation down?</t>
  </si>
  <si>
    <t>pewresearch
RT @lrainie: It can be simultaneously
true: People say they don't trust
"government" and also can have
favorable views of a bunch of federa…</t>
  </si>
  <si>
    <t>danemadsen
@KevinNay @lrainie @pewresearch
"...Democrats now express a favorable
view (49%) of the DOJ, an 11 percentage
point decline since last year ...
and from nearly three-quarters
of Democrats ... in January 2017."
"...61% of Republicans now say
they view the DOJ favorably, up
from 47% in January 2017."</t>
  </si>
  <si>
    <t>robinmacnab
RT @lrainie: It can be simultaneously
true: People say they don't trust
"government" and also can have
favorable views of a bunch of federa…</t>
  </si>
  <si>
    <t>goscilo4change
RT @lrainie: It can be simultaneously
true: People say they don't trust
"government" and also can have
favorable views of a bunch of federa…</t>
  </si>
  <si>
    <t>timboliki
RT @lrainie: It can be simultaneously
true: People say they don't trust
"government" and also can have
favorable views of a bunch of federa…</t>
  </si>
  <si>
    <t>marketingandrew
@lrainie @pewjournalism @pewresearch
@pewscience @pewinternet @PewReligion
@pewglobal Ok then _xD83D__xDE42_</t>
  </si>
  <si>
    <t xml:space="preserve">pewglobal
</t>
  </si>
  <si>
    <t xml:space="preserve">pewscience
</t>
  </si>
  <si>
    <t xml:space="preserve">pewreligion
</t>
  </si>
  <si>
    <t xml:space="preserve">pewinternet
</t>
  </si>
  <si>
    <t xml:space="preserve">pewjournalism
</t>
  </si>
  <si>
    <t>kvox
Good one. I flubbed the q on incognito
browsing but otherwise _xD83D__xDCAF_ _xD83D__xDE2C_ https://t.co/0h0mdgwVSA</t>
  </si>
  <si>
    <t>andrewschreck
Take the @pewresearch survey and
see how you do. https://t.co/zuSxjQYGLC</t>
  </si>
  <si>
    <t>tac_niso
@lrainie @pewinternet Recognizing
Jack Dorsey’s face isn’t really
“digital knowledge”.</t>
  </si>
  <si>
    <t>linuxandyarn
@lrainie @snipeyhead @pewinternet
Number ten was a total guess. https://t.co/jLiVjrxB7S</t>
  </si>
  <si>
    <t xml:space="preserve">snipeyhead
</t>
  </si>
  <si>
    <t>kyleejohnson
Got all 10. Although being able
to correctly identify which cap
wearing tech bro CEO is which isn’t
really digital knowledge. https://t.co/fx7g6H10Ek</t>
  </si>
  <si>
    <t>kimberlyhirsh
I'm more familiar with the internet
than 94% of adults who take this
quiz. That tracks. https://t.co/grPDrEc4xt</t>
  </si>
  <si>
    <t>guy_levin
10/10 (...phew!) https://t.co/DHIfdLF5eY</t>
  </si>
  <si>
    <t>jdysart
Popular #InternetLibraaian &amp;amp;
#CILDC keynote speaker @lrainie:
New @PewInternet tests Americans
digital knowledge, 2% got all 10
questions correct. The median number
of correct answers, 4. So #libraries,
What's our strategy for training
staff &amp;amp; customers? https://t.co/moiXTU73JK</t>
  </si>
  <si>
    <t>dubikan
@lrainie @pewresearch @pewinternet
That's depressing. https://t.co/F2BdHblKQW</t>
  </si>
  <si>
    <t>markczerniec
@lrainie @pewresearch @pewinternet
What do I win? https://t.co/pfL8Dz4cjw</t>
  </si>
  <si>
    <t>effinglibrarian
@lrainie @pewresearch @pewinternet
False. Number 10 is Kevin Pitt,
Brad Pitt's less famous brother.</t>
  </si>
  <si>
    <t>glibrarian
Recognizing someone's face isn't
digital knowledge! But the rest
of the questions were spot on.
https://t.co/9PWjnweSGB</t>
  </si>
  <si>
    <t>morar
I assume anything less than 10/10
would have triggered a rescission
of my tech policy PhD. https://t.co/Vg9EzmzVbb
https://t.co/Hu3kiztFN2</t>
  </si>
  <si>
    <t>itmorar
RT @morar: I assume anything less
than 10/10 would have triggered
a rescission of my tech policy
PhD. https://t.co/Vg9EzmzVbb https://t.co/…</t>
  </si>
  <si>
    <t>__randers__
According to this, I'm in the middle-income
tier, along with 54% of adults
in St. Louis. Nationally, 52% of
adults live in middle-income households,
so STL is a little ahead of the
curve! https://t.co/z5LxOJaTyg</t>
  </si>
  <si>
    <t>marychayko
@anneohirsch Social connectedness,
networks, networked individualism
(@lrainie and @barrywellman)</t>
  </si>
  <si>
    <t xml:space="preserve">barrywellman
</t>
  </si>
  <si>
    <t xml:space="preserve">anneohirsch
</t>
  </si>
  <si>
    <t>jclilibrary
#digitalinclusionweek https://t.co/ndmUdpoCgz</t>
  </si>
  <si>
    <t>pewhispanic
Nearly 100,000 people were criminally
prosecuted for immigration-related
offenses such as illegally entering
and reentering the U.S. in fiscal
2018 – the highest total in at
least two decades, according to
recently published government data.
https://t.co/9zlSPP2ghX https://t.co/68sw0eOB35</t>
  </si>
  <si>
    <t>johngramlich
These two charts show how differently
the US public reacted to the scandals
of Nixon (left) and Clinton (right).
Nixon job approval plummeted during
Watergate: https://t.co/KKhPPmNUqj.
Clinton job approval held steady
(and high) during Lewinsky ordeal:
https://t.co/YlmWKZmNSM https://t.co/rL4Inv07zF</t>
  </si>
  <si>
    <t>carrolldoherty
Wow - 47% of Democrats and 45%
of Republicans say the phrase 'too
extreme in its positions' describes
*their own* party very or somewhat
well. From new survey on parties/partisanship
conducted in Sept. (before impeachment
inquiry). https://t.co/VBSrhzLVW3
https://t.co/RkqU10vlCv</t>
  </si>
  <si>
    <t>lilrc
RT @GreenleyLibrary: Thank you
@lrainie from @pewresearch for
an amazing and encouraging talk!
#LILRCAnnualConference2019</t>
  </si>
  <si>
    <t xml:space="preserve">profcarroll
</t>
  </si>
  <si>
    <t>greenleylibrary
“Any day spent with a librarian
is a better day.” -@lrainie ##LILRCAnnualConference2019
https://t.co/dPeaQn2Fyr</t>
  </si>
  <si>
    <t>danbuk4
Making a Virtue Out of Neglect:
How Laissez-Faire Constitutionalism
Exacerbates Big Tech’s Absentee
Ownership Problem https://t.co/hhwlun7NYO
@openmarkets @sandeepvaheesan @IIPP_UCL
@lrainie @rainerkattel @jryancollins
@FrankPasquale @Sally_Hubbard @linamkhan
@johnchavens</t>
  </si>
  <si>
    <t xml:space="preserve">johnchavens
</t>
  </si>
  <si>
    <t xml:space="preserve">linamkhan
</t>
  </si>
  <si>
    <t xml:space="preserve">sally_hubbard
</t>
  </si>
  <si>
    <t xml:space="preserve">frankpasquale
</t>
  </si>
  <si>
    <t xml:space="preserve">jryancollins
</t>
  </si>
  <si>
    <t xml:space="preserve">rainerkattel
</t>
  </si>
  <si>
    <t xml:space="preserve">iipp_ucl
</t>
  </si>
  <si>
    <t xml:space="preserve">sandeepvaheesan
</t>
  </si>
  <si>
    <t xml:space="preserve">openmarkets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</si>
  <si>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</si>
  <si>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</si>
  <si>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</si>
  <si>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</si>
  <si>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</si>
  <si>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</si>
  <si>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</si>
  <si>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&lt;value&gt;LRainie@pewresearch.org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t>
  </si>
  <si>
    <t>Workbook Settings 5</t>
  </si>
  <si>
    <t xml:space="preserve">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t>
  </si>
  <si>
    <t>Workbook Settings 6</t>
  </si>
  <si>
    <t>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t>
  </si>
  <si>
    <t>Workbook Settings 7</t>
  </si>
  <si>
    <t xml:space="preserve">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t>
  </si>
  <si>
    <t>Workbook Settings 8</t>
  </si>
  <si>
    <t>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t>
  </si>
  <si>
    <t>Workbook Settings 9</t>
  </si>
  <si>
    <t>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t>
  </si>
  <si>
    <t>Workbook Settings 10</t>
  </si>
  <si>
    <t>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t>
  </si>
  <si>
    <t>Workbook Settings 11</t>
  </si>
  <si>
    <t>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t>
  </si>
  <si>
    <t>Workbook Settings 12</t>
  </si>
  <si>
    <t>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t>
  </si>
  <si>
    <t>Workbook Settings 13</t>
  </si>
  <si>
    <t>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t>
  </si>
  <si>
    <t>Workbook Settings 14</t>
  </si>
  <si>
    <t>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t>
  </si>
  <si>
    <t>Workbook Settings 15</t>
  </si>
  <si>
    <t>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t>
  </si>
  <si>
    <t>Workbook Settings 16</t>
  </si>
  <si>
    <t>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t>
  </si>
  <si>
    <t>Workbook Settings 17</t>
  </si>
  <si>
    <t>&gt;False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t>
  </si>
  <si>
    <t>Workbook Settings 18</t>
  </si>
  <si>
    <t>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</si>
  <si>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</si>
  <si>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</si>
  <si>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</si>
  <si>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</si>
  <si>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</si>
  <si>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</si>
  <si>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</si>
  <si>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</si>
  <si>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</si>
  <si>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</si>
  <si>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</si>
  <si>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</si>
  <si>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</si>
  <si>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</si>
  <si>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</si>
  <si>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</si>
  <si>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</si>
  <si>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</si>
  <si>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</si>
  <si>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</si>
  <si>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</si>
  <si>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</si>
  <si>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</si>
  <si>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</si>
  <si>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https://pewrsr.ch/2pJU1pP</t>
  </si>
  <si>
    <t>https://www.pewresearch.org/fact-tank/2019/09/25/how-the-watergate-crisis-eroded-public-support-for-richard-nixon/</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</si>
  <si>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</si>
  <si>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</si>
  <si>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</si>
  <si>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</si>
  <si>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</si>
  <si>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</si>
  <si>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</si>
  <si>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</si>
  <si>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</si>
  <si>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</si>
  <si>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</si>
  <si>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</si>
  <si>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</si>
  <si>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</si>
  <si>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</si>
  <si>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</si>
  <si>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</si>
  <si>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</si>
  <si>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https://www.pewresearch.org/quiz/digital-knowledge-quiz/ https://www.pewresearch.org/fact-tank/2018/09/06/are-you-in-the-american-middle-class/ https://www.people-press.org/2019/10/01/public-expresses-favorable-views-of-a-number-of-federal-agencies/ https://www.pewforum.org/2019/10/03/for-a-lot-of-american-teens-religion-is-a-regular-part-of-the-public-school-day/ https://www.journalism.org/2019/10/02/americans-are-wary-of-the-role-social-media-sites-play-in-delivering-the-news/ https://pewrsr.ch/2OzyU3K https://www.people-press.org/?p=20071483 https://pewrsr.ch/2pJU1pP https://www.pewresearch.org/fact-tank/2019/09/25/how-the-watergate-crisis-eroded-public-support-for-richard-nixon/ https://pewrsr.ch/2VeYYCl</t>
  </si>
  <si>
    <t>https://twitter.com/lrainie/status/1181959151632703488 https://twitter.com/lrainie/status/1179433961115795457 https://twitter.com/lrainie/status/1180192901722193920 https://twitter.com/lrainie/status/1179761029363970049 https://twitter.com/lrainie/status/1181962832843284481 https://twitter.com/lrainie/status/1179837646316736512</t>
  </si>
  <si>
    <t>https://www.pewresearch.org/quiz/digital-knowledge-quiz/ https://twitter.com/lrainie/status/1181959151632703488</t>
  </si>
  <si>
    <t>https://www.pewinternet.org/2019/10/09/americans-and-digital-knowledge/ https://twitter.com/lrainie/status/1181960407029895168?s=20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</si>
  <si>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</si>
  <si>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</si>
  <si>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</si>
  <si>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</si>
  <si>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</si>
  <si>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</si>
  <si>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</si>
  <si>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</si>
  <si>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</si>
  <si>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</si>
  <si>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pewresearch.org pewrsr.ch people-press.org pewforum.org journalism.org</t>
  </si>
  <si>
    <t>pewresearch.org twitter.com</t>
  </si>
  <si>
    <t>pewinternet.org twitter.com</t>
  </si>
  <si>
    <t>Top Hashtags in Tweet in Entire Graph</t>
  </si>
  <si>
    <t>internetlibraaian</t>
  </si>
  <si>
    <t>cildc</t>
  </si>
  <si>
    <t>libraries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</si>
  <si>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</si>
  <si>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</si>
  <si>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</si>
  <si>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</si>
  <si>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</si>
  <si>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</si>
  <si>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</si>
  <si>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</si>
  <si>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</si>
  <si>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abolishice digitalinclusionweek</t>
  </si>
  <si>
    <t>internetlibraaian cildc libraries internetlibrarian</t>
  </si>
  <si>
    <t>lilrcannualconference2019 lilrc facttank</t>
  </si>
  <si>
    <t>Top Words in Tweet in Entire Graph</t>
  </si>
  <si>
    <t>Words in Sentiment List#1: Positive</t>
  </si>
  <si>
    <t>Words in Sentiment List#2: Negative</t>
  </si>
  <si>
    <t>Words in Sentiment List#3: Angry/Violent</t>
  </si>
  <si>
    <t>Non-categorized Words</t>
  </si>
  <si>
    <t>Total Words</t>
  </si>
  <si>
    <t>people</t>
  </si>
  <si>
    <t>new</t>
  </si>
  <si>
    <t>government</t>
  </si>
  <si>
    <t>Top Words in Tweet in G1</t>
  </si>
  <si>
    <t>simultaneously</t>
  </si>
  <si>
    <t>true</t>
  </si>
  <si>
    <t>trust</t>
  </si>
  <si>
    <t>favorable</t>
  </si>
  <si>
    <t>views</t>
  </si>
  <si>
    <t>bunch</t>
  </si>
  <si>
    <t>Top Words in Tweet in G2</t>
  </si>
  <si>
    <t>Top Words in Tweet in G3</t>
  </si>
  <si>
    <t>being</t>
  </si>
  <si>
    <t>10</t>
  </si>
  <si>
    <t>adults</t>
  </si>
  <si>
    <t>beliefs</t>
  </si>
  <si>
    <t>evidence</t>
  </si>
  <si>
    <t>digital</t>
  </si>
  <si>
    <t>knowledge</t>
  </si>
  <si>
    <t>middle</t>
  </si>
  <si>
    <t>income</t>
  </si>
  <si>
    <t>Top Words in Tweet in G4</t>
  </si>
  <si>
    <t>number</t>
  </si>
  <si>
    <t>correct</t>
  </si>
  <si>
    <t>training</t>
  </si>
  <si>
    <t>staff</t>
  </si>
  <si>
    <t>Top Words in Tweet in G5</t>
  </si>
  <si>
    <t>#lilrc</t>
  </si>
  <si>
    <t>thank</t>
  </si>
  <si>
    <t>#lilrcannualconference2019</t>
  </si>
  <si>
    <t>doj</t>
  </si>
  <si>
    <t>amazing</t>
  </si>
  <si>
    <t>encouraging</t>
  </si>
  <si>
    <t>talk</t>
  </si>
  <si>
    <t>Top Words in Tweet in G6</t>
  </si>
  <si>
    <t>Top Words in Tweet in G7</t>
  </si>
  <si>
    <t>Top Words in Tweet in G8</t>
  </si>
  <si>
    <t>assume</t>
  </si>
  <si>
    <t>anything</t>
  </si>
  <si>
    <t>less</t>
  </si>
  <si>
    <t>triggered</t>
  </si>
  <si>
    <t>rescission</t>
  </si>
  <si>
    <t>tech</t>
  </si>
  <si>
    <t>policy</t>
  </si>
  <si>
    <t>phd</t>
  </si>
  <si>
    <t>Top Words in Tweet</t>
  </si>
  <si>
    <t>people government new lrainie simultaneously true trust favorable views bunch</t>
  </si>
  <si>
    <t>being 10 adults beliefs evidence digital knowledge middle income</t>
  </si>
  <si>
    <t>lrainie pewinternet pewresearch number digital knowledge 10 correct training staff</t>
  </si>
  <si>
    <t>lrainie pewresearch #lilrc thank #lilrcannualconference2019 doj greenleylibrary amazing encouraging talk</t>
  </si>
  <si>
    <t>10 assume anything less triggered rescission tech policy phd</t>
  </si>
  <si>
    <t>Top Word Pairs in Tweet in Entire Graph</t>
  </si>
  <si>
    <t>simultaneously,true</t>
  </si>
  <si>
    <t>true,people</t>
  </si>
  <si>
    <t>people,trust</t>
  </si>
  <si>
    <t>trust,government</t>
  </si>
  <si>
    <t>government,favorable</t>
  </si>
  <si>
    <t>favorable,views</t>
  </si>
  <si>
    <t>views,bunch</t>
  </si>
  <si>
    <t>lrainie,simultaneously</t>
  </si>
  <si>
    <t>bunch,federa</t>
  </si>
  <si>
    <t>lrainie,pewresearch</t>
  </si>
  <si>
    <t>Top Word Pairs in Tweet in G1</t>
  </si>
  <si>
    <t>digital,knowledge</t>
  </si>
  <si>
    <t>Top Word Pairs in Tweet in G2</t>
  </si>
  <si>
    <t>Top Word Pairs in Tweet in G3</t>
  </si>
  <si>
    <t>middle,income</t>
  </si>
  <si>
    <t>Top Word Pairs in Tweet in G4</t>
  </si>
  <si>
    <t>pewresearch,pewinternet</t>
  </si>
  <si>
    <t>staff,customers</t>
  </si>
  <si>
    <t>Top Word Pairs in Tweet in G5</t>
  </si>
  <si>
    <t>lrainie,#lilrc</t>
  </si>
  <si>
    <t>thank,lrainie</t>
  </si>
  <si>
    <t>pewresearch,amazing</t>
  </si>
  <si>
    <t>amazing,encouraging</t>
  </si>
  <si>
    <t>encouraging,talk</t>
  </si>
  <si>
    <t>talk,#lilrcannualconference2019</t>
  </si>
  <si>
    <t>january,2017</t>
  </si>
  <si>
    <t>Top Word Pairs in Tweet in G6</t>
  </si>
  <si>
    <t>Top Word Pairs in Tweet in G7</t>
  </si>
  <si>
    <t>Top Word Pairs in Tweet in G8</t>
  </si>
  <si>
    <t>assume,anything</t>
  </si>
  <si>
    <t>anything,less</t>
  </si>
  <si>
    <t>less,10</t>
  </si>
  <si>
    <t>10,10</t>
  </si>
  <si>
    <t>10,triggered</t>
  </si>
  <si>
    <t>triggered,rescission</t>
  </si>
  <si>
    <t>rescission,tech</t>
  </si>
  <si>
    <t>tech,policy</t>
  </si>
  <si>
    <t>policy,phd</t>
  </si>
  <si>
    <t>Top Word Pairs in Tweet</t>
  </si>
  <si>
    <t>simultaneously,true  true,people  people,trust  trust,government  government,favorable  favorable,views  views,bunch  lrainie,simultaneously  bunch,federa  digital,knowledge</t>
  </si>
  <si>
    <t>digital,knowledge  middle,income</t>
  </si>
  <si>
    <t>lrainie,pewresearch  pewresearch,pewinternet  digital,knowledge  staff,customers</t>
  </si>
  <si>
    <t>lrainie,pewresearch  lrainie,#lilrc  thank,lrainie  pewresearch,amazing  amazing,encouraging  encouraging,talk  talk,#lilrcannualconference2019  january,2017</t>
  </si>
  <si>
    <t>assume,anything  anything,less  less,10  10,10  10,triggered  triggered,rescission  rescission,tech  tech,policy  policy,phd</t>
  </si>
  <si>
    <t>Top Replied-To in Entire Graph</t>
  </si>
  <si>
    <t>Top Mentioned in Entire Graph</t>
  </si>
  <si>
    <t>Top Replied-To in G1</t>
  </si>
  <si>
    <t>Top Replied-To in G2</t>
  </si>
  <si>
    <t>Top Mentioned in G1</t>
  </si>
  <si>
    <t>pewresear</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</si>
  <si>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</si>
  <si>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</si>
  <si>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</si>
  <si>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</si>
  <si>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</si>
  <si>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</si>
  <si>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</si>
  <si>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</si>
  <si>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</si>
  <si>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</si>
  <si>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</si>
  <si>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</si>
  <si>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</si>
  <si>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</si>
  <si>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greenleylibrary kevinnay lrainie danemadsen</t>
  </si>
  <si>
    <t>Top Mentioned in Tweet</t>
  </si>
  <si>
    <t>lrainie pewresearch pewinternet carrolldoherty pewreligion pewjournalism pewhispanic johngramlich pewresear pewres</t>
  </si>
  <si>
    <t>openmarkets sandeepvaheesan iipp_ucl lrainie rainerkattel jryancollins frankpasquale sally_hubbard linamkhan johnchavens</t>
  </si>
  <si>
    <t>pewinternet pewresearch lrainie snipeyhead</t>
  </si>
  <si>
    <t>lrainie pewresearch greenleylibrary profcarroll</t>
  </si>
  <si>
    <t>pewjournalism pewresearch pewscience pewinternet pewreligion pewglobal</t>
  </si>
  <si>
    <t>lrainie barrywellman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</si>
  <si>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</si>
  <si>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</si>
  <si>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</si>
  <si>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</si>
  <si>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</si>
  <si>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</si>
  <si>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</si>
  <si>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</si>
  <si>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</si>
  <si>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</si>
  <si>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monalisazelf robinmacnab mandomarx danhawkins11 johngramlich emhsgoppel lrainie carrolldoherty timboliki pewhispanic</t>
  </si>
  <si>
    <t>danbuk4 frankpasquale johnchavens sandeepvaheesan jryancollins linamkhan sally_hubbard openmarkets iipp_ucl rainerkattel</t>
  </si>
  <si>
    <t>falconsfans_chi garrett_wollman kvox guy_levin kyleejohnson kimberlyhirsh glibrarian jclilibrary __randers__ mebergman2</t>
  </si>
  <si>
    <t>snipeyhead tac_niso dubikan effinglibrarian linuxandyarn markczerniec pewinternet jdysart</t>
  </si>
  <si>
    <t>pewresearch profcarroll andrewschreck danemadsen kevinnay lilrc greenleylibrary</t>
  </si>
  <si>
    <t>marketingandrew pewreligion pewjournalism pewglobal pewscience</t>
  </si>
  <si>
    <t>barrywellman marychayko anneohirsch</t>
  </si>
  <si>
    <t>itmorar morar</t>
  </si>
  <si>
    <t>Top URLs in Tweet by Count</t>
  </si>
  <si>
    <t>https://www.pewresearch.org/quiz/digital-knowledge-quiz/ https://www.journalism.org/2019/10/02/americans-are-wary-of-the-role-social-media-sites-play-in-delivering-the-news/ https://www.pewforum.org/2019/10/03/for-a-lot-of-american-teens-religion-is-a-regular-part-of-the-public-school-day/ https://www.people-press.org/2019/10/01/public-expresses-favorable-views-of-a-number-of-federal-agencies/ https://www.pewresearch.org/fact-tank/2018/09/06/are-you-in-the-american-middle-class/</t>
  </si>
  <si>
    <t>https://pewrsr.ch/2OzyU3K https://www.people-press.org/?p=20071483</t>
  </si>
  <si>
    <t>Top URLs in Tweet by Salience</t>
  </si>
  <si>
    <t>Top Domains in Tweet by Count</t>
  </si>
  <si>
    <t>pewresearch.org journalism.org pewforum.org people-press.org</t>
  </si>
  <si>
    <t>pewrsr.ch people-press.org</t>
  </si>
  <si>
    <t>Top Domains in Tweet by Salience</t>
  </si>
  <si>
    <t>Top Hashtags in Tweet by Count</t>
  </si>
  <si>
    <t>lilrcannualconference2019 facttank</t>
  </si>
  <si>
    <t>lilrc lilrcannualconference2019</t>
  </si>
  <si>
    <t>Top Hashtags in Tweet by Salience</t>
  </si>
  <si>
    <t>facttank lilrcannualconference2019</t>
  </si>
  <si>
    <t>lilrcannualconference2019 lilrc</t>
  </si>
  <si>
    <t>Top Words in Tweet by Count</t>
  </si>
  <si>
    <t>great source data analytics classes</t>
  </si>
  <si>
    <t>reminder now renewed chatter middle class see fit using pewres</t>
  </si>
  <si>
    <t>new americans pewresearch digital quiz see survey democrats those adults</t>
  </si>
  <si>
    <t>being beliefs evidence society's political problems partly due many folks</t>
  </si>
  <si>
    <t>news data nerds feast demographic profile those various social media</t>
  </si>
  <si>
    <t>simultaneously true people trust government favorable views bunch federa</t>
  </si>
  <si>
    <t>mixed strange way write 8 percentage points net unfavorable #abolishice</t>
  </si>
  <si>
    <t>danemadsen pewresearch dojs numbers look before barr dragged reputation down</t>
  </si>
  <si>
    <t>simultaneously true people trust government favorable views bunch federa new</t>
  </si>
  <si>
    <t>doj pewresearch democrats now view january 2017 kevinnay express favorable</t>
  </si>
  <si>
    <t>pewjournalism pewresearch pewscience pewinternet pewreligion pewglobal ok</t>
  </si>
  <si>
    <t>good one flubbed q incognito browsing otherwise</t>
  </si>
  <si>
    <t>take pewresearch survey see</t>
  </si>
  <si>
    <t>pewinternet recognizing jack dorsey s face isn t really digital</t>
  </si>
  <si>
    <t>snipeyhead pewinternet number ten total guess</t>
  </si>
  <si>
    <t>10 although being correctly identify cap wearing tech bro ceo</t>
  </si>
  <si>
    <t>more familiar internet 94 adults take quiz tracks</t>
  </si>
  <si>
    <t>10 phew</t>
  </si>
  <si>
    <t>digital knowledge correct training staff customers popular #internetlibraaian #cildc keynote</t>
  </si>
  <si>
    <t>pewresearch pewinternet depressing</t>
  </si>
  <si>
    <t>pewresearch pewinternet win</t>
  </si>
  <si>
    <t>pewresearch pewinternet false number 10 kevin pitt brad pitt's less</t>
  </si>
  <si>
    <t>recognizing someone's face digital knowledge rest questions spot</t>
  </si>
  <si>
    <t>10 morar assume anything less triggered rescission tech policy phd</t>
  </si>
  <si>
    <t>middle income adults according tier along 54 st louis nationally</t>
  </si>
  <si>
    <t>anneohirsch social connectedness networks networked individualism barrywellman</t>
  </si>
  <si>
    <t>#digitalinclusionweek</t>
  </si>
  <si>
    <t>nearly 100 000 people criminally prosecuted immigration related offenses such</t>
  </si>
  <si>
    <t>nixon clinton job approval during two charts show differently public</t>
  </si>
  <si>
    <t>democrats republicans new sept impeachment inquiry wow 47 45 phrase</t>
  </si>
  <si>
    <t>greenleylibrary thank pewresearch #lilrcannualconference2019 amazing encouraging talk enjoying far profcarroll</t>
  </si>
  <si>
    <t>#lilrc day libraries spent librarian better ##lilrcannualconference2019 thank pewresearch amazing</t>
  </si>
  <si>
    <t>making virtue out neglect laissez faire constitutionalism exacerbates big tech</t>
  </si>
  <si>
    <t>Top Words in Tweet by Salience</t>
  </si>
  <si>
    <t>digital democrats adults correct know new nixon news federal americans</t>
  </si>
  <si>
    <t>democrats now view january 2017 kevinnay express favorable 49 11</t>
  </si>
  <si>
    <t>correct popular #internetlibraaian #cildc keynote speaker new pewinternet tests americans</t>
  </si>
  <si>
    <t>wow 47 45 phrase 'too extreme positions' describes party very</t>
  </si>
  <si>
    <t>day libraries spent librarian better ##lilrcannualconference2019 thank pewresearch amazing encouraging</t>
  </si>
  <si>
    <t>Top Word Pairs in Tweet by Count</t>
  </si>
  <si>
    <t>great,source  source,data  data,analytics  analytics,classes</t>
  </si>
  <si>
    <t>lrainie,reminder  reminder,now  now,renewed  renewed,chatter  chatter,middle  middle,class  class,see  see,fit  fit,using  using,pewres</t>
  </si>
  <si>
    <t>digital,knowledge  quiz,see  social,media  new,pewresearch  questions,correct  new,pewinternet  see,stack  stack,up  carrolldoherty,wow  wow,47</t>
  </si>
  <si>
    <t>society's,political  political,problems  problems,partly  partly,due  due,many  many,folks  folks,being  being,brainwashed  brainwashed,kids  kids,having</t>
  </si>
  <si>
    <t>lrainie,news  news,data  data,nerds  nerds,feast  feast,demographic  demographic,profile  profile,those  those,news  news,various  various,social</t>
  </si>
  <si>
    <t>lrainie,simultaneously  simultaneously,true  true,people  people,trust  trust,government  government,favorable  favorable,views  views,bunch  bunch,federa</t>
  </si>
  <si>
    <t>mixed,strange  strange,way  way,write  write,8  8,percentage  percentage,points  points,net  net,unfavorable  unfavorable,#abolishice</t>
  </si>
  <si>
    <t>danemadsen,lrainie  lrainie,pewresearch  pewresearch,dojs  dojs,numbers  numbers,look  look,before  before,barr  barr,dragged  dragged,reputation  reputation,down</t>
  </si>
  <si>
    <t>lrainie,simultaneously  simultaneously,true  true,people  people,trust  trust,government  government,favorable  favorable,views  views,bunch  bunch,federa  new,americans</t>
  </si>
  <si>
    <t>lrainie,pewresearch  january,2017  kevinnay,lrainie  pewresearch,democrats  democrats,now  now,express  express,favorable  favorable,view  view,49  49,doj</t>
  </si>
  <si>
    <t>lrainie,pewjournalism  pewjournalism,pewresearch  pewresearch,pewscience  pewscience,pewinternet  pewinternet,pewreligion  pewreligion,pewglobal  pewglobal,ok</t>
  </si>
  <si>
    <t>good,one  one,flubbed  flubbed,q  q,incognito  incognito,browsing  browsing,otherwise</t>
  </si>
  <si>
    <t>take,pewresearch  pewresearch,survey  survey,see</t>
  </si>
  <si>
    <t>lrainie,pewinternet  pewinternet,recognizing  recognizing,jack  jack,dorsey  dorsey,s  s,face  face,isn  isn,t  t,really  really,digital</t>
  </si>
  <si>
    <t>lrainie,snipeyhead  snipeyhead,pewinternet  pewinternet,number  number,ten  ten,total  total,guess</t>
  </si>
  <si>
    <t>10,although  although,being  being,correctly  correctly,identify  identify,cap  cap,wearing  wearing,tech  tech,bro  bro,ceo  ceo,isn</t>
  </si>
  <si>
    <t>more,familiar  familiar,internet  internet,94  94,adults  adults,take  take,quiz  quiz,tracks</t>
  </si>
  <si>
    <t>10,10  10,phew</t>
  </si>
  <si>
    <t>digital,knowledge  staff,customers  popular,#internetlibraaian  #internetlibraaian,#cildc  #cildc,keynote  keynote,speaker  speaker,lrainie  lrainie,new  new,pewinternet  pewinternet,tests</t>
  </si>
  <si>
    <t>lrainie,pewresearch  pewresearch,pewinternet  pewinternet,depressing</t>
  </si>
  <si>
    <t>lrainie,pewresearch  pewresearch,pewinternet  pewinternet,win</t>
  </si>
  <si>
    <t>lrainie,pewresearch  pewresearch,pewinternet  pewinternet,false  false,number  number,10  10,kevin  kevin,pitt  pitt,brad  brad,pitt's  pitt's,less</t>
  </si>
  <si>
    <t>recognizing,someone's  someone's,face  face,digital  digital,knowledge  knowledge,rest  rest,questions  questions,spot</t>
  </si>
  <si>
    <t>morar,assume  assume,anything  anything,less  less,10  10,10  10,triggered  triggered,rescission  rescission,tech  tech,policy  policy,phd</t>
  </si>
  <si>
    <t>middle,income  according,middle  income,tier  tier,along  along,54  54,adults  adults,st  st,louis  louis,nationally  nationally,52</t>
  </si>
  <si>
    <t>anneohirsch,social  social,connectedness  connectedness,networks  networks,networked  networked,individualism  individualism,lrainie  lrainie,barrywellman</t>
  </si>
  <si>
    <t>nearly,100  100,000  000,people  people,criminally  criminally,prosecuted  prosecuted,immigration  immigration,related  related,offenses  offenses,such  such,illegally</t>
  </si>
  <si>
    <t>job,approval  two,charts  charts,show  show,differently  differently,public  public,reacted  reacted,scandals  scandals,nixon  nixon,left  left,clinton</t>
  </si>
  <si>
    <t>impeachment,inquiry  wow,47  47,democrats  democrats,45  45,republicans  republicans,phrase  phrase,'too  'too,extreme  extreme,positions'  positions',describes</t>
  </si>
  <si>
    <t>thank,lrainie  lrainie,pewresearch  greenleylibrary,thank  pewresearch,amazing  amazing,encouraging  encouraging,talk  talk,#lilrcannualconference2019  greenleylibrary,lrainie  enjoying,#lilrcannualconference2019  #lilrcannualconference2019,far</t>
  </si>
  <si>
    <t>lrainie,#lilrc  day,spent  spent,librarian  librarian,better  better,day  day,lrainie  lrainie,##lilrcannualconference2019  thank,lrainie  lrainie,pewresearch  pewresearch,amazing</t>
  </si>
  <si>
    <t>making,virtue  virtue,out  out,neglect  neglect,laissez  laissez,faire  faire,constitutionalism  constitutionalism,exacerbates  exacerbates,big  big,tech  tech,s</t>
  </si>
  <si>
    <t>Top Word Pairs in Tweet by Salience</t>
  </si>
  <si>
    <t>january,2017  kevinnay,lrainie  pewresearch,democrats  democrats,now  now,express  express,favorable  favorable,view  view,49  49,doj  doj,11</t>
  </si>
  <si>
    <t>popular,#internetlibraaian  #internetlibraaian,#cildc  #cildc,keynote  keynote,speaker  speaker,lrainie  lrainie,new  new,pewinternet  pewinternet,tests  tests,americans  americans,digital</t>
  </si>
  <si>
    <t>wow,47  47,democrats  democrats,45  45,republicans  republicans,phrase  phrase,'too  'too,extreme  extreme,positions'  positions',describes  describes,party</t>
  </si>
  <si>
    <t>day,spent  spent,librarian  librarian,better  better,day  day,lrainie  lrainie,##lilrcannualconference2019  thank,lrainie  lrainie,pewresearch  pewresearch,amazing  amazing,encouraging</t>
  </si>
  <si>
    <t>Word</t>
  </si>
  <si>
    <t>federa</t>
  </si>
  <si>
    <t>americans</t>
  </si>
  <si>
    <t>democrats</t>
  </si>
  <si>
    <t>see</t>
  </si>
  <si>
    <t>republicans</t>
  </si>
  <si>
    <t>survey</t>
  </si>
  <si>
    <t>s</t>
  </si>
  <si>
    <t>news</t>
  </si>
  <si>
    <t>questions</t>
  </si>
  <si>
    <t>quiz</t>
  </si>
  <si>
    <t>up</t>
  </si>
  <si>
    <t>nixon</t>
  </si>
  <si>
    <t>related</t>
  </si>
  <si>
    <t>data</t>
  </si>
  <si>
    <t>social</t>
  </si>
  <si>
    <t>take</t>
  </si>
  <si>
    <t>those</t>
  </si>
  <si>
    <t>now</t>
  </si>
  <si>
    <t>day</t>
  </si>
  <si>
    <t>wow</t>
  </si>
  <si>
    <t>47</t>
  </si>
  <si>
    <t>before</t>
  </si>
  <si>
    <t>two</t>
  </si>
  <si>
    <t>public</t>
  </si>
  <si>
    <t>clinton</t>
  </si>
  <si>
    <t>right</t>
  </si>
  <si>
    <t>nearly</t>
  </si>
  <si>
    <t>more</t>
  </si>
  <si>
    <t>media</t>
  </si>
  <si>
    <t>know</t>
  </si>
  <si>
    <t>problem</t>
  </si>
  <si>
    <t>better</t>
  </si>
  <si>
    <t>well</t>
  </si>
  <si>
    <t>good</t>
  </si>
  <si>
    <t>very</t>
  </si>
  <si>
    <t>45</t>
  </si>
  <si>
    <t>phrase</t>
  </si>
  <si>
    <t>'too</t>
  </si>
  <si>
    <t>extreme</t>
  </si>
  <si>
    <t>positions'</t>
  </si>
  <si>
    <t>describes</t>
  </si>
  <si>
    <t>party</t>
  </si>
  <si>
    <t>63</t>
  </si>
  <si>
    <t>'more</t>
  </si>
  <si>
    <t>unpatriotic'</t>
  </si>
  <si>
    <t>23</t>
  </si>
  <si>
    <t>same</t>
  </si>
  <si>
    <t>sept</t>
  </si>
  <si>
    <t>impeachment</t>
  </si>
  <si>
    <t>inquiry</t>
  </si>
  <si>
    <t>charts</t>
  </si>
  <si>
    <t>show</t>
  </si>
  <si>
    <t>differently</t>
  </si>
  <si>
    <t>reacted</t>
  </si>
  <si>
    <t>scandals</t>
  </si>
  <si>
    <t>left</t>
  </si>
  <si>
    <t>job</t>
  </si>
  <si>
    <t>approval</t>
  </si>
  <si>
    <t>during</t>
  </si>
  <si>
    <t>100</t>
  </si>
  <si>
    <t>000</t>
  </si>
  <si>
    <t>criminally</t>
  </si>
  <si>
    <t>prosecuted</t>
  </si>
  <si>
    <t>immigration</t>
  </si>
  <si>
    <t>offenses</t>
  </si>
  <si>
    <t>such</t>
  </si>
  <si>
    <t>illegally</t>
  </si>
  <si>
    <t>entering</t>
  </si>
  <si>
    <t>u</t>
  </si>
  <si>
    <t>total</t>
  </si>
  <si>
    <t>according</t>
  </si>
  <si>
    <t>nationally</t>
  </si>
  <si>
    <t>recognizing</t>
  </si>
  <si>
    <t>face</t>
  </si>
  <si>
    <t>tests</t>
  </si>
  <si>
    <t>2</t>
  </si>
  <si>
    <t>median</t>
  </si>
  <si>
    <t>answers</t>
  </si>
  <si>
    <t>4</t>
  </si>
  <si>
    <t>customers</t>
  </si>
  <si>
    <t>sure</t>
  </si>
  <si>
    <t>correctly</t>
  </si>
  <si>
    <t>isn</t>
  </si>
  <si>
    <t>t</t>
  </si>
  <si>
    <t>really</t>
  </si>
  <si>
    <t>one</t>
  </si>
  <si>
    <t>browsing</t>
  </si>
  <si>
    <t>nerds</t>
  </si>
  <si>
    <t>feast</t>
  </si>
  <si>
    <t>demographic</t>
  </si>
  <si>
    <t>profile</t>
  </si>
  <si>
    <t>various</t>
  </si>
  <si>
    <t>platforms</t>
  </si>
  <si>
    <t>compare</t>
  </si>
  <si>
    <t>american</t>
  </si>
  <si>
    <t>cookies</t>
  </si>
  <si>
    <t>view</t>
  </si>
  <si>
    <t>percentage</t>
  </si>
  <si>
    <t>january</t>
  </si>
  <si>
    <t>2017</t>
  </si>
  <si>
    <t>irs</t>
  </si>
  <si>
    <t>understanding</t>
  </si>
  <si>
    <t>technology</t>
  </si>
  <si>
    <t>issues</t>
  </si>
  <si>
    <t>varies</t>
  </si>
  <si>
    <t>greatly</t>
  </si>
  <si>
    <t>depending</t>
  </si>
  <si>
    <t>topic</t>
  </si>
  <si>
    <t>term</t>
  </si>
  <si>
    <t>concept</t>
  </si>
  <si>
    <t>stack</t>
  </si>
  <si>
    <t>federal</t>
  </si>
  <si>
    <t>reminder</t>
  </si>
  <si>
    <t>renewed</t>
  </si>
  <si>
    <t>chatter</t>
  </si>
  <si>
    <t>class</t>
  </si>
  <si>
    <t>fit</t>
  </si>
  <si>
    <t>using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</si>
  <si>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</si>
  <si>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</si>
  <si>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</si>
  <si>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</si>
  <si>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</si>
  <si>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</si>
  <si>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</si>
  <si>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</si>
  <si>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</si>
  <si>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</si>
  <si>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</si>
  <si>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</si>
  <si>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</si>
  <si>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</si>
  <si>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</si>
  <si>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</si>
  <si>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</si>
  <si>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</si>
  <si>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</si>
  <si>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</si>
  <si>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</si>
  <si>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</si>
  <si>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</si>
  <si>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</si>
  <si>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</si>
  <si>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</si>
  <si>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</si>
  <si>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</si>
  <si>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</si>
  <si>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</si>
  <si>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</si>
  <si>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</si>
  <si>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</si>
  <si>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</si>
  <si>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</si>
  <si>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</si>
  <si>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</si>
  <si>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</si>
  <si>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</si>
  <si>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</si>
  <si>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</si>
  <si>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</si>
  <si>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</si>
  <si>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</si>
  <si>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</si>
  <si>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</si>
  <si>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</si>
  <si>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</si>
  <si>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</si>
  <si>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</si>
  <si>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</si>
  <si>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</si>
  <si>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</si>
  <si>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</si>
  <si>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</si>
  <si>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</si>
  <si>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</si>
  <si>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</si>
  <si>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</si>
  <si>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</si>
  <si>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Oct</t>
  </si>
  <si>
    <t>2-Oct</t>
  </si>
  <si>
    <t>8 PM</t>
  </si>
  <si>
    <t>3-Oct</t>
  </si>
  <si>
    <t>2 PM</t>
  </si>
  <si>
    <t>7 PM</t>
  </si>
  <si>
    <t>4-Oct</t>
  </si>
  <si>
    <t>1 AM</t>
  </si>
  <si>
    <t>3 PM</t>
  </si>
  <si>
    <t>4 PM</t>
  </si>
  <si>
    <t>6 PM</t>
  </si>
  <si>
    <t>5-Oct</t>
  </si>
  <si>
    <t>1 PM</t>
  </si>
  <si>
    <t>10 PM</t>
  </si>
  <si>
    <t>11 PM</t>
  </si>
  <si>
    <t>6-Oct</t>
  </si>
  <si>
    <t>12 AM</t>
  </si>
  <si>
    <t>7-Oct</t>
  </si>
  <si>
    <t>9 PM</t>
  </si>
  <si>
    <t>9-Oct</t>
  </si>
  <si>
    <t>10-Oct</t>
  </si>
  <si>
    <t>5 PM</t>
  </si>
  <si>
    <t>11-Oct</t>
  </si>
  <si>
    <t>10 AM</t>
  </si>
  <si>
    <t>17-Oct</t>
  </si>
  <si>
    <t>128, 128, 128</t>
  </si>
  <si>
    <t>193, 62, 62</t>
  </si>
  <si>
    <t>Red</t>
  </si>
  <si>
    <t>G1: people government new lrainie simultaneously true trust favorable views bunch</t>
  </si>
  <si>
    <t>G3: being 10 adults beliefs evidence digital knowledge middle income</t>
  </si>
  <si>
    <t>G4: lrainie pewinternet pewresearch number digital knowledge 10 correct training staff</t>
  </si>
  <si>
    <t>G5: lrainie pewresearch #lilrc thank #lilrcannualconference2019 doj greenleylibrary amazing encouraging talk</t>
  </si>
  <si>
    <t>G8: 10 assume anything less triggered rescission tech policy phd</t>
  </si>
  <si>
    <t>Autofill Workbook Results</t>
  </si>
  <si>
    <t>Edge Weight▓1▓3▓0▓True▓Gray▓Red▓▓Edge Weight▓1▓3▓0▓3▓10▓False▓Edge Weight▓1▓3▓0▓35▓12▓False▓▓0▓0▓0▓True▓Black▓Black▓▓Followers▓0▓63236▓0▓162▓1000▓False▓▓0▓0▓0▓0▓0▓False▓▓0▓0▓0▓0▓0▓False▓▓0▓0▓0▓0▓0▓False</t>
  </si>
  <si>
    <t>GraphSource░GraphServerTwitterSearch▓GraphTerm░lrainie▓ImportDescription░The graph represents a network of 61 Twitter users whose tweets in the requested range contained "lrainie", or who were replied to or mentioned in those tweets.  The network was obtained from the NodeXL Graph Server on Friday, 18 October 2019 at 15:00 UTC.
The requested start date was Friday, 18 October 2019 at 00:01 UTC and the maximum number of days (going backward) was 14.
The maximum number of tweets collected was 5,000.
The tweets in the network were tweeted over the 13-day, 14-hour, 56-minute period from Friday, 04 October 2019 at 01:44 UTC to Thursday, 17 October 2019 at 16:40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</si>
</sst>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696173"/>
        <c:axId val="62612374"/>
      </c:barChart>
      <c:catAx>
        <c:axId val="516961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612374"/>
        <c:crosses val="autoZero"/>
        <c:auto val="1"/>
        <c:lblOffset val="100"/>
        <c:noMultiLvlLbl val="0"/>
      </c:catAx>
      <c:valAx>
        <c:axId val="62612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96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8"/>
                <c:pt idx="0">
                  <c:v>8 PM
2-Oct
Oct
2019</c:v>
                </c:pt>
                <c:pt idx="1">
                  <c:v>2 PM
3-Oct</c:v>
                </c:pt>
                <c:pt idx="2">
                  <c:v>7 PM</c:v>
                </c:pt>
                <c:pt idx="3">
                  <c:v>1 AM
4-Oct</c:v>
                </c:pt>
                <c:pt idx="4">
                  <c:v>3 PM</c:v>
                </c:pt>
                <c:pt idx="5">
                  <c:v>4 PM</c:v>
                </c:pt>
                <c:pt idx="6">
                  <c:v>6 PM</c:v>
                </c:pt>
                <c:pt idx="7">
                  <c:v>7 PM</c:v>
                </c:pt>
                <c:pt idx="8">
                  <c:v>1 PM
5-Oct</c:v>
                </c:pt>
                <c:pt idx="9">
                  <c:v>10 PM</c:v>
                </c:pt>
                <c:pt idx="10">
                  <c:v>11 PM</c:v>
                </c:pt>
                <c:pt idx="11">
                  <c:v>12 AM
6-Oct</c:v>
                </c:pt>
                <c:pt idx="12">
                  <c:v>1 AM</c:v>
                </c:pt>
                <c:pt idx="13">
                  <c:v>9 PM
7-Oct</c:v>
                </c:pt>
                <c:pt idx="14">
                  <c:v>2 PM
9-Oct</c:v>
                </c:pt>
                <c:pt idx="15">
                  <c:v>3 PM</c:v>
                </c:pt>
                <c:pt idx="16">
                  <c:v>4 PM</c:v>
                </c:pt>
                <c:pt idx="17">
                  <c:v>6 PM</c:v>
                </c:pt>
                <c:pt idx="18">
                  <c:v>7 PM</c:v>
                </c:pt>
                <c:pt idx="19">
                  <c:v>9 PM</c:v>
                </c:pt>
                <c:pt idx="20">
                  <c:v>1 AM
10-Oct</c:v>
                </c:pt>
                <c:pt idx="21">
                  <c:v>5 PM</c:v>
                </c:pt>
                <c:pt idx="22">
                  <c:v>6 PM</c:v>
                </c:pt>
                <c:pt idx="23">
                  <c:v>10 AM
11-Oct</c:v>
                </c:pt>
                <c:pt idx="24">
                  <c:v>1 PM</c:v>
                </c:pt>
                <c:pt idx="25">
                  <c:v>2 PM</c:v>
                </c:pt>
                <c:pt idx="26">
                  <c:v>3 PM</c:v>
                </c:pt>
                <c:pt idx="27">
                  <c:v>4 PM
17-Oct</c:v>
                </c:pt>
              </c:strCache>
            </c:strRef>
          </c:cat>
          <c:val>
            <c:numRef>
              <c:f>'Time Series'!$B$26:$B$66</c:f>
              <c:numCache>
                <c:formatCode>General</c:formatCode>
                <c:ptCount val="28"/>
                <c:pt idx="0">
                  <c:v>1</c:v>
                </c:pt>
                <c:pt idx="1">
                  <c:v>1</c:v>
                </c:pt>
                <c:pt idx="2">
                  <c:v>1</c:v>
                </c:pt>
                <c:pt idx="3">
                  <c:v>1</c:v>
                </c:pt>
                <c:pt idx="4">
                  <c:v>2</c:v>
                </c:pt>
                <c:pt idx="5">
                  <c:v>1</c:v>
                </c:pt>
                <c:pt idx="6">
                  <c:v>3</c:v>
                </c:pt>
                <c:pt idx="7">
                  <c:v>1</c:v>
                </c:pt>
                <c:pt idx="8">
                  <c:v>1</c:v>
                </c:pt>
                <c:pt idx="9">
                  <c:v>8</c:v>
                </c:pt>
                <c:pt idx="10">
                  <c:v>3</c:v>
                </c:pt>
                <c:pt idx="11">
                  <c:v>1</c:v>
                </c:pt>
                <c:pt idx="12">
                  <c:v>2</c:v>
                </c:pt>
                <c:pt idx="13">
                  <c:v>1</c:v>
                </c:pt>
                <c:pt idx="14">
                  <c:v>1</c:v>
                </c:pt>
                <c:pt idx="15">
                  <c:v>6</c:v>
                </c:pt>
                <c:pt idx="16">
                  <c:v>9</c:v>
                </c:pt>
                <c:pt idx="17">
                  <c:v>3</c:v>
                </c:pt>
                <c:pt idx="18">
                  <c:v>1</c:v>
                </c:pt>
                <c:pt idx="19">
                  <c:v>2</c:v>
                </c:pt>
                <c:pt idx="20">
                  <c:v>1</c:v>
                </c:pt>
                <c:pt idx="21">
                  <c:v>1</c:v>
                </c:pt>
                <c:pt idx="22">
                  <c:v>2</c:v>
                </c:pt>
                <c:pt idx="23">
                  <c:v>3</c:v>
                </c:pt>
                <c:pt idx="24">
                  <c:v>6</c:v>
                </c:pt>
                <c:pt idx="25">
                  <c:v>2</c:v>
                </c:pt>
                <c:pt idx="26">
                  <c:v>2</c:v>
                </c:pt>
                <c:pt idx="27">
                  <c:v>1</c:v>
                </c:pt>
              </c:numCache>
            </c:numRef>
          </c:val>
        </c:ser>
        <c:axId val="41786775"/>
        <c:axId val="40536656"/>
      </c:barChart>
      <c:catAx>
        <c:axId val="41786775"/>
        <c:scaling>
          <c:orientation val="minMax"/>
        </c:scaling>
        <c:axPos val="b"/>
        <c:delete val="0"/>
        <c:numFmt formatCode="General" sourceLinked="1"/>
        <c:majorTickMark val="out"/>
        <c:minorTickMark val="none"/>
        <c:tickLblPos val="nextTo"/>
        <c:crossAx val="40536656"/>
        <c:crosses val="autoZero"/>
        <c:auto val="1"/>
        <c:lblOffset val="100"/>
        <c:noMultiLvlLbl val="0"/>
      </c:catAx>
      <c:valAx>
        <c:axId val="40536656"/>
        <c:scaling>
          <c:orientation val="minMax"/>
        </c:scaling>
        <c:axPos val="l"/>
        <c:majorGridlines/>
        <c:delete val="0"/>
        <c:numFmt formatCode="General" sourceLinked="1"/>
        <c:majorTickMark val="out"/>
        <c:minorTickMark val="none"/>
        <c:tickLblPos val="nextTo"/>
        <c:crossAx val="417867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640455"/>
        <c:axId val="38437504"/>
      </c:barChart>
      <c:catAx>
        <c:axId val="266404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437504"/>
        <c:crosses val="autoZero"/>
        <c:auto val="1"/>
        <c:lblOffset val="100"/>
        <c:noMultiLvlLbl val="0"/>
      </c:catAx>
      <c:valAx>
        <c:axId val="38437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40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393217"/>
        <c:axId val="26430090"/>
      </c:barChart>
      <c:catAx>
        <c:axId val="103932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430090"/>
        <c:crosses val="autoZero"/>
        <c:auto val="1"/>
        <c:lblOffset val="100"/>
        <c:noMultiLvlLbl val="0"/>
      </c:catAx>
      <c:valAx>
        <c:axId val="26430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93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544219"/>
        <c:axId val="60462516"/>
      </c:barChart>
      <c:catAx>
        <c:axId val="365442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62516"/>
        <c:crosses val="autoZero"/>
        <c:auto val="1"/>
        <c:lblOffset val="100"/>
        <c:noMultiLvlLbl val="0"/>
      </c:catAx>
      <c:valAx>
        <c:axId val="60462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44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291733"/>
        <c:axId val="65625598"/>
      </c:barChart>
      <c:catAx>
        <c:axId val="72917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625598"/>
        <c:crosses val="autoZero"/>
        <c:auto val="1"/>
        <c:lblOffset val="100"/>
        <c:noMultiLvlLbl val="0"/>
      </c:catAx>
      <c:valAx>
        <c:axId val="65625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91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759471"/>
        <c:axId val="14073192"/>
      </c:barChart>
      <c:catAx>
        <c:axId val="537594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073192"/>
        <c:crosses val="autoZero"/>
        <c:auto val="1"/>
        <c:lblOffset val="100"/>
        <c:noMultiLvlLbl val="0"/>
      </c:catAx>
      <c:valAx>
        <c:axId val="14073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59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549865"/>
        <c:axId val="66186738"/>
      </c:barChart>
      <c:catAx>
        <c:axId val="595498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186738"/>
        <c:crosses val="autoZero"/>
        <c:auto val="1"/>
        <c:lblOffset val="100"/>
        <c:noMultiLvlLbl val="0"/>
      </c:catAx>
      <c:valAx>
        <c:axId val="66186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49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809731"/>
        <c:axId val="59525532"/>
      </c:barChart>
      <c:catAx>
        <c:axId val="588097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525532"/>
        <c:crosses val="autoZero"/>
        <c:auto val="1"/>
        <c:lblOffset val="100"/>
        <c:noMultiLvlLbl val="0"/>
      </c:catAx>
      <c:valAx>
        <c:axId val="59525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09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967741"/>
        <c:axId val="56838758"/>
      </c:barChart>
      <c:catAx>
        <c:axId val="65967741"/>
        <c:scaling>
          <c:orientation val="minMax"/>
        </c:scaling>
        <c:axPos val="b"/>
        <c:delete val="1"/>
        <c:majorTickMark val="out"/>
        <c:minorTickMark val="none"/>
        <c:tickLblPos val="none"/>
        <c:crossAx val="56838758"/>
        <c:crosses val="autoZero"/>
        <c:auto val="1"/>
        <c:lblOffset val="100"/>
        <c:noMultiLvlLbl val="0"/>
      </c:catAx>
      <c:valAx>
        <c:axId val="56838758"/>
        <c:scaling>
          <c:orientation val="minMax"/>
        </c:scaling>
        <c:axPos val="l"/>
        <c:delete val="1"/>
        <c:majorTickMark val="out"/>
        <c:minorTickMark val="none"/>
        <c:tickLblPos val="none"/>
        <c:crossAx val="659677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Marc Smith" refreshedVersion="5">
  <cacheSource type="worksheet">
    <worksheetSource ref="A2:BL6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abolishice"/>
        <s v="internetlibrarian"/>
        <s v="internetlibraaian cildc libraries"/>
        <s v="digitalinclusionweek"/>
        <s v="phishing"/>
        <s v="lilrcannualconference2019"/>
        <s v="facttank"/>
        <s v="lilr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19-10-04T01:44:21.000"/>
        <d v="2019-10-04T15:50:40.000"/>
        <d v="2019-10-04T19:10:21.000"/>
        <d v="2019-10-05T13:19:05.000"/>
        <d v="2019-10-05T22:25:31.000"/>
        <d v="2019-10-05T22:28:59.000"/>
        <d v="2019-10-05T22:32:22.000"/>
        <d v="2019-10-05T22:36:10.000"/>
        <d v="2019-10-05T22:43:58.000"/>
        <d v="2019-10-05T22:57:58.000"/>
        <d v="2019-10-05T23:21:24.000"/>
        <d v="2019-10-05T23:18:07.000"/>
        <d v="2019-10-05T23:41:56.000"/>
        <d v="2019-10-05T22:31:51.000"/>
        <d v="2019-10-06T00:51:53.000"/>
        <d v="2019-10-06T01:05:42.000"/>
        <d v="2019-10-06T01:10:02.000"/>
        <d v="2019-10-07T21:44:53.000"/>
        <d v="2019-10-09T15:56:00.000"/>
        <d v="2019-10-09T16:07:17.000"/>
        <d v="2019-10-09T16:08:12.000"/>
        <d v="2019-10-09T16:10:09.000"/>
        <d v="2019-10-09T16:11:31.000"/>
        <d v="2019-10-09T16:23:09.000"/>
        <d v="2019-10-09T16:44:44.000"/>
        <d v="2019-10-09T16:50:33.000"/>
        <d v="2019-10-09T16:54:32.000"/>
        <d v="2019-10-09T18:28:12.000"/>
        <d v="2019-10-09T18:28:36.000"/>
        <d v="2019-10-09T18:29:12.000"/>
        <d v="2019-10-09T19:25:58.000"/>
        <d v="2019-10-09T15:58:00.000"/>
        <d v="2019-10-09T21:00:24.000"/>
        <d v="2019-10-09T21:45:00.000"/>
        <d v="2019-10-10T01:28:43.000"/>
        <d v="2019-10-10T17:43:03.000"/>
        <d v="2019-10-02T20:45:13.000"/>
        <d v="2019-10-04T18:48:09.000"/>
        <d v="2019-10-04T16:30:13.000"/>
        <d v="2019-10-04T18:48:53.000"/>
        <d v="2019-10-04T15:12:52.000"/>
        <d v="2019-10-04T18:50:55.000"/>
        <d v="2019-10-09T15:46:36.000"/>
        <d v="2019-10-09T15:48:28.000"/>
        <d v="2019-10-09T16:01:13.000"/>
        <d v="2019-10-10T18:07:11.000"/>
        <d v="2019-10-10T18:12:26.000"/>
        <d v="2019-10-11T10:12:51.000"/>
        <d v="2019-10-11T10:13:23.000"/>
        <d v="2019-10-11T14:47:54.000"/>
        <d v="2019-10-09T14:04:02.000"/>
        <d v="2019-10-05T22:24:01.000"/>
        <d v="2019-10-03T19:16:29.000"/>
        <d v="2019-10-03T14:12:02.000"/>
        <d v="2019-10-09T15:51:35.000"/>
        <d v="2019-10-11T10:15:37.000"/>
        <d v="2019-10-11T13:59:12.000"/>
        <d v="2019-10-11T13:10:37.000"/>
        <d v="2019-10-11T15:06:41.000"/>
        <d v="2019-10-11T13:50:41.000"/>
        <d v="2019-10-11T13:50:42.000"/>
        <d v="2019-10-11T13:50:43.000"/>
        <d v="2019-10-11T14:07:15.000"/>
        <d v="2019-10-11T15:06:01.000"/>
        <d v="2019-10-17T16:40:58.000"/>
        <d v="2019-10-09T15:44:18.000"/>
      </sharedItems>
      <fieldGroup par="66" base="22">
        <rangePr groupBy="hours" autoEnd="1" autoStart="1" startDate="2019-10-02T20:45:13.000" endDate="2019-10-17T16:40:58.000"/>
        <groupItems count="26">
          <s v="&lt;10/2/2019"/>
          <s v="12 AM"/>
          <s v="1 AM"/>
          <s v="2 AM"/>
          <s v="3 AM"/>
          <s v="4 AM"/>
          <s v="5 AM"/>
          <s v="6 AM"/>
          <s v="7 AM"/>
          <s v="8 AM"/>
          <s v="9 AM"/>
          <s v="10 AM"/>
          <s v="11 AM"/>
          <s v="12 PM"/>
          <s v="1 PM"/>
          <s v="2 PM"/>
          <s v="3 PM"/>
          <s v="4 PM"/>
          <s v="5 PM"/>
          <s v="6 PM"/>
          <s v="7 PM"/>
          <s v="8 PM"/>
          <s v="9 PM"/>
          <s v="10 PM"/>
          <s v="11 PM"/>
          <s v="&gt;10/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02T20:45:13.000" endDate="2019-10-17T16:40:58.000"/>
        <groupItems count="368">
          <s v="&lt;10/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7/2019"/>
        </groupItems>
      </fieldGroup>
    </cacheField>
    <cacheField name="Months" databaseField="0">
      <sharedItems containsMixedTypes="0" count="0"/>
      <fieldGroup base="22">
        <rangePr groupBy="months" autoEnd="1" autoStart="1" startDate="2019-10-02T20:45:13.000" endDate="2019-10-17T16:40:58.000"/>
        <groupItems count="14">
          <s v="&lt;10/2/2019"/>
          <s v="Jan"/>
          <s v="Feb"/>
          <s v="Mar"/>
          <s v="Apr"/>
          <s v="May"/>
          <s v="Jun"/>
          <s v="Jul"/>
          <s v="Aug"/>
          <s v="Sep"/>
          <s v="Oct"/>
          <s v="Nov"/>
          <s v="Dec"/>
          <s v="&gt;10/17/2019"/>
        </groupItems>
      </fieldGroup>
    </cacheField>
    <cacheField name="Years" databaseField="0">
      <sharedItems containsMixedTypes="0" count="0"/>
      <fieldGroup base="22">
        <rangePr groupBy="years" autoEnd="1" autoStart="1" startDate="2019-10-02T20:45:13.000" endDate="2019-10-17T16:40:58.000"/>
        <groupItems count="3">
          <s v="&lt;10/2/2019"/>
          <s v="2019"/>
          <s v="&gt;10/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7">
  <r>
    <s v="mebergman2"/>
    <s v="mebergman2"/>
    <m/>
    <m/>
    <m/>
    <m/>
    <m/>
    <m/>
    <m/>
    <m/>
    <s v="No"/>
    <n v="3"/>
    <m/>
    <m/>
    <x v="0"/>
    <d v="2019-10-04T01:44:21.000"/>
    <s v="Great source for data analytics classes! https://t.co/x4iAkliWMi"/>
    <s v="https://twitter.com/lrainie/status/1179433961115795457"/>
    <s v="twitter.com"/>
    <x v="0"/>
    <m/>
    <s v="http://pbs.twimg.com/profile_images/1047355828687187968/oQ26TTh-_normal.jpg"/>
    <x v="0"/>
    <s v="https://twitter.com/#!/mebergman2/status/1179935253755879424"/>
    <m/>
    <m/>
    <s v="1179935253755879424"/>
    <m/>
    <b v="0"/>
    <n v="0"/>
    <s v=""/>
    <b v="1"/>
    <s v="en"/>
    <m/>
    <s v="1179433961115795457"/>
    <b v="0"/>
    <n v="0"/>
    <s v=""/>
    <s v="Twitter for Android"/>
    <b v="0"/>
    <s v="1179935253755879424"/>
    <s v="Tweet"/>
    <n v="0"/>
    <n v="0"/>
    <m/>
    <m/>
    <m/>
    <m/>
    <m/>
    <m/>
    <m/>
    <m/>
    <n v="1"/>
    <s v="3"/>
    <s v="3"/>
    <n v="1"/>
    <n v="16.666666666666668"/>
    <n v="0"/>
    <n v="0"/>
    <n v="0"/>
    <n v="0"/>
    <n v="5"/>
    <n v="83.33333333333333"/>
    <n v="6"/>
  </r>
  <r>
    <s v="cjohnsonstaub"/>
    <s v="pewres"/>
    <m/>
    <m/>
    <m/>
    <m/>
    <m/>
    <m/>
    <m/>
    <m/>
    <s v="No"/>
    <n v="4"/>
    <m/>
    <m/>
    <x v="1"/>
    <d v="2019-10-04T15:50:40.000"/>
    <s v="RT @lrainie: Just a reminder, now there's renewed chatter about who's in the middle class ... you can see where you fit in by using @pewres…"/>
    <m/>
    <m/>
    <x v="0"/>
    <m/>
    <s v="http://pbs.twimg.com/profile_images/940635584586047489/n1-lnZsK_normal.jpg"/>
    <x v="1"/>
    <s v="https://twitter.com/#!/cjohnsonstaub/status/1180148237782732800"/>
    <m/>
    <m/>
    <s v="1180148237782732800"/>
    <m/>
    <b v="0"/>
    <n v="0"/>
    <s v=""/>
    <b v="0"/>
    <s v="en"/>
    <m/>
    <s v=""/>
    <b v="0"/>
    <n v="12"/>
    <s v="1179837646316736512"/>
    <s v="Twitter Web App"/>
    <b v="0"/>
    <s v="1179837646316736512"/>
    <s v="Tweet"/>
    <n v="0"/>
    <n v="0"/>
    <m/>
    <m/>
    <m/>
    <m/>
    <m/>
    <m/>
    <m/>
    <m/>
    <n v="1"/>
    <s v="1"/>
    <s v="1"/>
    <m/>
    <m/>
    <m/>
    <m/>
    <m/>
    <m/>
    <m/>
    <m/>
    <m/>
  </r>
  <r>
    <s v="falconsfans_chi"/>
    <s v="falconsfans_chi"/>
    <m/>
    <m/>
    <m/>
    <m/>
    <m/>
    <m/>
    <m/>
    <m/>
    <s v="No"/>
    <n v="6"/>
    <m/>
    <m/>
    <x v="0"/>
    <d v="2019-10-04T19:10:21.000"/>
    <s v="Our society's political problems are partly due to many folks being brainwashed as kids into having beliefs for which there's counter-evidence or no evidence, and then they're manipulated into being emotionally attached to these baseless beliefs._x000a__x000a_Like the Republican base, right? https://t.co/HtniJ809rv"/>
    <s v="https://twitter.com/lrainie/status/1180192901722193920"/>
    <s v="twitter.com"/>
    <x v="0"/>
    <m/>
    <s v="http://pbs.twimg.com/profile_images/1183136611086798848/6E2mzVh1_normal.jpg"/>
    <x v="2"/>
    <s v="https://twitter.com/#!/falconsfans_chi/status/1180198489734692865"/>
    <m/>
    <m/>
    <s v="1180198489734692865"/>
    <m/>
    <b v="0"/>
    <n v="0"/>
    <s v=""/>
    <b v="1"/>
    <s v="en"/>
    <m/>
    <s v="1180192901722193920"/>
    <b v="0"/>
    <n v="0"/>
    <s v=""/>
    <s v="Twitter for Android"/>
    <b v="0"/>
    <s v="1180198489734692865"/>
    <s v="Tweet"/>
    <n v="0"/>
    <n v="0"/>
    <m/>
    <m/>
    <m/>
    <m/>
    <m/>
    <m/>
    <m/>
    <m/>
    <n v="1"/>
    <s v="3"/>
    <s v="3"/>
    <n v="2"/>
    <n v="4.761904761904762"/>
    <n v="2"/>
    <n v="4.761904761904762"/>
    <n v="0"/>
    <n v="0"/>
    <n v="38"/>
    <n v="90.47619047619048"/>
    <n v="42"/>
  </r>
  <r>
    <s v="drivewestcomm"/>
    <s v="lrainie"/>
    <m/>
    <m/>
    <m/>
    <m/>
    <m/>
    <m/>
    <m/>
    <m/>
    <s v="No"/>
    <n v="7"/>
    <m/>
    <m/>
    <x v="1"/>
    <d v="2019-10-05T13:19:05.000"/>
    <s v="RT @lrainie: News and data nerds: Feast on this demographic profile of those who get news on various social media platforms. New @pewresear…"/>
    <m/>
    <m/>
    <x v="0"/>
    <m/>
    <s v="http://pbs.twimg.com/profile_images/936326184068976640/gnJ7WbZs_normal.jpg"/>
    <x v="3"/>
    <s v="https://twitter.com/#!/drivewestcomm/status/1180472476784046080"/>
    <m/>
    <m/>
    <s v="1180472476784046080"/>
    <m/>
    <b v="0"/>
    <n v="0"/>
    <s v=""/>
    <b v="0"/>
    <s v="en"/>
    <m/>
    <s v=""/>
    <b v="0"/>
    <n v="51"/>
    <s v="1179497587461808132"/>
    <s v="Twitter for iPhone"/>
    <b v="0"/>
    <s v="1179497587461808132"/>
    <s v="Tweet"/>
    <n v="0"/>
    <n v="0"/>
    <m/>
    <m/>
    <m/>
    <m/>
    <m/>
    <m/>
    <m/>
    <m/>
    <n v="1"/>
    <s v="1"/>
    <s v="1"/>
    <n v="0"/>
    <n v="0"/>
    <n v="0"/>
    <n v="0"/>
    <n v="0"/>
    <n v="0"/>
    <n v="23"/>
    <n v="100"/>
    <n v="23"/>
  </r>
  <r>
    <s v="ehahlil"/>
    <s v="lrainie"/>
    <m/>
    <m/>
    <m/>
    <m/>
    <m/>
    <m/>
    <m/>
    <m/>
    <s v="No"/>
    <n v="8"/>
    <m/>
    <m/>
    <x v="1"/>
    <d v="2019-10-05T22:25:31.000"/>
    <s v="RT @lrainie: It can be simultaneously true: People say they don't trust &quot;government&quot; and also can have favorable views of a bunch of federa…"/>
    <m/>
    <m/>
    <x v="0"/>
    <m/>
    <s v="http://pbs.twimg.com/profile_images/3620381141/b235d2c07ac502e3f5e38ac15cf36e5c_normal.jpeg"/>
    <x v="4"/>
    <s v="https://twitter.com/#!/ehahlil/status/1180609994045063168"/>
    <m/>
    <m/>
    <s v="1180609994045063168"/>
    <m/>
    <b v="0"/>
    <n v="0"/>
    <s v=""/>
    <b v="0"/>
    <s v="en"/>
    <m/>
    <s v=""/>
    <b v="0"/>
    <n v="10"/>
    <s v="1179761029363970049"/>
    <s v="Twitter for iPhone"/>
    <b v="0"/>
    <s v="1179761029363970049"/>
    <s v="Tweet"/>
    <n v="0"/>
    <n v="0"/>
    <m/>
    <m/>
    <m/>
    <m/>
    <m/>
    <m/>
    <m/>
    <m/>
    <n v="1"/>
    <s v="1"/>
    <s v="1"/>
    <n v="2"/>
    <n v="8.333333333333334"/>
    <n v="0"/>
    <n v="0"/>
    <n v="0"/>
    <n v="0"/>
    <n v="22"/>
    <n v="91.66666666666667"/>
    <n v="24"/>
  </r>
  <r>
    <s v="monalisazelf"/>
    <s v="lrainie"/>
    <m/>
    <m/>
    <m/>
    <m/>
    <m/>
    <m/>
    <m/>
    <m/>
    <s v="No"/>
    <n v="9"/>
    <m/>
    <m/>
    <x v="1"/>
    <d v="2019-10-05T22:28:59.000"/>
    <s v="RT @lrainie: It can be simultaneously true: People say they don't trust &quot;government&quot; and also can have favorable views of a bunch of federa…"/>
    <m/>
    <m/>
    <x v="0"/>
    <m/>
    <s v="http://pbs.twimg.com/profile_images/951134793680506880/Qpj8OGoy_normal.jpg"/>
    <x v="5"/>
    <s v="https://twitter.com/#!/monalisazelf/status/1180610866393337857"/>
    <m/>
    <m/>
    <s v="1180610866393337857"/>
    <m/>
    <b v="0"/>
    <n v="0"/>
    <s v=""/>
    <b v="0"/>
    <s v="en"/>
    <m/>
    <s v=""/>
    <b v="0"/>
    <n v="10"/>
    <s v="1179761029363970049"/>
    <s v="Twitter Web App"/>
    <b v="0"/>
    <s v="1179761029363970049"/>
    <s v="Tweet"/>
    <n v="0"/>
    <n v="0"/>
    <m/>
    <m/>
    <m/>
    <m/>
    <m/>
    <m/>
    <m/>
    <m/>
    <n v="1"/>
    <s v="1"/>
    <s v="1"/>
    <n v="2"/>
    <n v="8.333333333333334"/>
    <n v="0"/>
    <n v="0"/>
    <n v="0"/>
    <n v="0"/>
    <n v="22"/>
    <n v="91.66666666666667"/>
    <n v="24"/>
  </r>
  <r>
    <s v="mandomarx"/>
    <s v="lrainie"/>
    <m/>
    <m/>
    <m/>
    <m/>
    <m/>
    <m/>
    <m/>
    <m/>
    <s v="No"/>
    <n v="10"/>
    <m/>
    <m/>
    <x v="1"/>
    <d v="2019-10-05T22:32:22.000"/>
    <s v="RT @lrainie: It can be simultaneously true: People say they don't trust &quot;government&quot; and also can have favorable views of a bunch of federa…"/>
    <m/>
    <m/>
    <x v="0"/>
    <m/>
    <s v="http://pbs.twimg.com/profile_images/787021078883282944/cUHayOXX_normal.jpg"/>
    <x v="6"/>
    <s v="https://twitter.com/#!/mandomarx/status/1180611715827937280"/>
    <m/>
    <m/>
    <s v="1180611715827937280"/>
    <m/>
    <b v="0"/>
    <n v="0"/>
    <s v=""/>
    <b v="0"/>
    <s v="en"/>
    <m/>
    <s v=""/>
    <b v="0"/>
    <n v="10"/>
    <s v="1179761029363970049"/>
    <s v="Twitter for iPhone"/>
    <b v="0"/>
    <s v="1179761029363970049"/>
    <s v="Tweet"/>
    <n v="0"/>
    <n v="0"/>
    <m/>
    <m/>
    <m/>
    <m/>
    <m/>
    <m/>
    <m/>
    <m/>
    <n v="1"/>
    <s v="1"/>
    <s v="1"/>
    <n v="2"/>
    <n v="8.333333333333334"/>
    <n v="0"/>
    <n v="0"/>
    <n v="0"/>
    <n v="0"/>
    <n v="22"/>
    <n v="91.66666666666667"/>
    <n v="24"/>
  </r>
  <r>
    <s v="garrett_wollman"/>
    <s v="garrett_wollman"/>
    <m/>
    <m/>
    <m/>
    <m/>
    <m/>
    <m/>
    <m/>
    <m/>
    <s v="No"/>
    <n v="11"/>
    <m/>
    <m/>
    <x v="0"/>
    <d v="2019-10-05T22:36:10.000"/>
    <s v="&quot;Mixed&quot; is a strange way to write &quot;8 percentage points net unfavorable&quot;. #AbolishICE https://t.co/K4sD16A8iq"/>
    <s v="https://twitter.com/lrainie/status/1179761029363970049"/>
    <s v="twitter.com"/>
    <x v="1"/>
    <m/>
    <s v="http://pbs.twimg.com/profile_images/570111293778214912/7t-IGMBx_normal.jpeg"/>
    <x v="7"/>
    <s v="https://twitter.com/#!/garrett_wollman/status/1180612673043652608"/>
    <m/>
    <m/>
    <s v="1180612673043652608"/>
    <m/>
    <b v="0"/>
    <n v="0"/>
    <s v=""/>
    <b v="1"/>
    <s v="en"/>
    <m/>
    <s v="1179761029363970049"/>
    <b v="0"/>
    <n v="0"/>
    <s v=""/>
    <s v="Twitter for Android"/>
    <b v="0"/>
    <s v="1180612673043652608"/>
    <s v="Tweet"/>
    <n v="0"/>
    <n v="0"/>
    <m/>
    <m/>
    <m/>
    <m/>
    <m/>
    <m/>
    <m/>
    <m/>
    <n v="1"/>
    <s v="3"/>
    <s v="3"/>
    <n v="0"/>
    <n v="0"/>
    <n v="2"/>
    <n v="15.384615384615385"/>
    <n v="0"/>
    <n v="0"/>
    <n v="11"/>
    <n v="84.61538461538461"/>
    <n v="13"/>
  </r>
  <r>
    <s v="emhsgoppel"/>
    <s v="lrainie"/>
    <m/>
    <m/>
    <m/>
    <m/>
    <m/>
    <m/>
    <m/>
    <m/>
    <s v="No"/>
    <n v="12"/>
    <m/>
    <m/>
    <x v="1"/>
    <d v="2019-10-05T22:43:58.000"/>
    <s v="RT @lrainie: It can be simultaneously true: People say they don't trust &quot;government&quot; and also can have favorable views of a bunch of federa…"/>
    <m/>
    <m/>
    <x v="0"/>
    <m/>
    <s v="http://pbs.twimg.com/profile_images/988092819020570624/Ni-PYMzd_normal.jpg"/>
    <x v="8"/>
    <s v="https://twitter.com/#!/emhsgoppel/status/1180614637110386688"/>
    <m/>
    <m/>
    <s v="1180614637110386688"/>
    <m/>
    <b v="0"/>
    <n v="0"/>
    <s v=""/>
    <b v="0"/>
    <s v="en"/>
    <m/>
    <s v=""/>
    <b v="0"/>
    <n v="10"/>
    <s v="1179761029363970049"/>
    <s v="Twitter for Android"/>
    <b v="0"/>
    <s v="1179761029363970049"/>
    <s v="Tweet"/>
    <n v="0"/>
    <n v="0"/>
    <m/>
    <m/>
    <m/>
    <m/>
    <m/>
    <m/>
    <m/>
    <m/>
    <n v="1"/>
    <s v="1"/>
    <s v="1"/>
    <n v="2"/>
    <n v="8.333333333333334"/>
    <n v="0"/>
    <n v="0"/>
    <n v="0"/>
    <n v="0"/>
    <n v="22"/>
    <n v="91.66666666666667"/>
    <n v="24"/>
  </r>
  <r>
    <s v="danhawkins11"/>
    <s v="lrainie"/>
    <m/>
    <m/>
    <m/>
    <m/>
    <m/>
    <m/>
    <m/>
    <m/>
    <s v="No"/>
    <n v="13"/>
    <m/>
    <m/>
    <x v="1"/>
    <d v="2019-10-05T22:57:58.000"/>
    <s v="RT @lrainie: It can be simultaneously true: People say they don't trust &quot;government&quot; and also can have favorable views of a bunch of federa…"/>
    <m/>
    <m/>
    <x v="0"/>
    <m/>
    <s v="http://pbs.twimg.com/profile_images/1140237187738472453/_PVGbPCA_normal.jpg"/>
    <x v="9"/>
    <s v="https://twitter.com/#!/danhawkins11/status/1180618158199246850"/>
    <m/>
    <m/>
    <s v="1180618158199246850"/>
    <m/>
    <b v="0"/>
    <n v="0"/>
    <s v=""/>
    <b v="0"/>
    <s v="en"/>
    <m/>
    <s v=""/>
    <b v="0"/>
    <n v="10"/>
    <s v="1179761029363970049"/>
    <s v="Twitter for iPhone"/>
    <b v="0"/>
    <s v="1179761029363970049"/>
    <s v="Tweet"/>
    <n v="0"/>
    <n v="0"/>
    <m/>
    <m/>
    <m/>
    <m/>
    <m/>
    <m/>
    <m/>
    <m/>
    <n v="1"/>
    <s v="1"/>
    <s v="1"/>
    <n v="2"/>
    <n v="8.333333333333334"/>
    <n v="0"/>
    <n v="0"/>
    <n v="0"/>
    <n v="0"/>
    <n v="22"/>
    <n v="91.66666666666667"/>
    <n v="24"/>
  </r>
  <r>
    <s v="acuna_jairo"/>
    <s v="lrainie"/>
    <m/>
    <m/>
    <m/>
    <m/>
    <m/>
    <m/>
    <m/>
    <m/>
    <s v="No"/>
    <n v="14"/>
    <m/>
    <m/>
    <x v="1"/>
    <d v="2019-10-05T23:21:24.000"/>
    <s v="RT @lrainie: It can be simultaneously true: People say they don't trust &quot;government&quot; and also can have favorable views of a bunch of federa…"/>
    <m/>
    <m/>
    <x v="0"/>
    <m/>
    <s v="http://pbs.twimg.com/profile_images/685166073809874944/jdv4zAeo_normal.jpg"/>
    <x v="10"/>
    <s v="https://twitter.com/#!/acuna_jairo/status/1180624055461978113"/>
    <m/>
    <m/>
    <s v="1180624055461978113"/>
    <m/>
    <b v="0"/>
    <n v="0"/>
    <s v=""/>
    <b v="0"/>
    <s v="en"/>
    <m/>
    <s v=""/>
    <b v="0"/>
    <n v="10"/>
    <s v="1179761029363970049"/>
    <s v="Twitter for iPhone"/>
    <b v="0"/>
    <s v="1179761029363970049"/>
    <s v="Tweet"/>
    <n v="0"/>
    <n v="0"/>
    <m/>
    <m/>
    <m/>
    <m/>
    <m/>
    <m/>
    <m/>
    <m/>
    <n v="1"/>
    <s v="1"/>
    <s v="1"/>
    <n v="2"/>
    <n v="8.333333333333334"/>
    <n v="0"/>
    <n v="0"/>
    <n v="0"/>
    <n v="0"/>
    <n v="22"/>
    <n v="91.66666666666667"/>
    <n v="24"/>
  </r>
  <r>
    <s v="kevinnay"/>
    <s v="pewresearch"/>
    <m/>
    <m/>
    <m/>
    <m/>
    <m/>
    <m/>
    <m/>
    <m/>
    <s v="No"/>
    <n v="15"/>
    <m/>
    <m/>
    <x v="1"/>
    <d v="2019-10-05T23:18:07.000"/>
    <s v="@danemadsen @lrainie @pewresearch What did DOJs numbers look like before Barr?  Has he dragged their reputation down?"/>
    <m/>
    <m/>
    <x v="0"/>
    <m/>
    <s v="http://pbs.twimg.com/profile_images/782784415487229953/p1-WunAH_normal.jpg"/>
    <x v="11"/>
    <s v="https://twitter.com/#!/kevinnay/status/1180623227686662145"/>
    <m/>
    <m/>
    <s v="1180623227686662145"/>
    <s v="1180611585993101312"/>
    <b v="0"/>
    <n v="1"/>
    <s v="240450823"/>
    <b v="0"/>
    <s v="en"/>
    <m/>
    <s v=""/>
    <b v="0"/>
    <n v="0"/>
    <s v=""/>
    <s v="Twitter for iPhone"/>
    <b v="0"/>
    <s v="1180611585993101312"/>
    <s v="Tweet"/>
    <n v="0"/>
    <n v="0"/>
    <m/>
    <m/>
    <m/>
    <m/>
    <m/>
    <m/>
    <m/>
    <m/>
    <n v="1"/>
    <s v="5"/>
    <s v="5"/>
    <m/>
    <m/>
    <m/>
    <m/>
    <m/>
    <m/>
    <m/>
    <m/>
    <m/>
  </r>
  <r>
    <s v="danemadsen"/>
    <s v="kevinnay"/>
    <m/>
    <m/>
    <m/>
    <m/>
    <m/>
    <m/>
    <m/>
    <m/>
    <s v="Yes"/>
    <n v="18"/>
    <m/>
    <m/>
    <x v="2"/>
    <d v="2019-10-05T23:41:56.000"/>
    <s v="@KevinNay @lrainie @pewresearch &quot;...Democrats now express a favorable view (49%) of the DOJ, an 11 percentage point decline since last year ... and from nearly three-quarters of Democrats ... in January 2017.&quot;_x000a__x000a_&quot;...61% of Republicans now say they view the DOJ favorably, up from 47% in January 2017.&quot;"/>
    <m/>
    <m/>
    <x v="0"/>
    <m/>
    <s v="http://pbs.twimg.com/profile_images/1172885542876221442/Ep2UR6Zq_normal.jpg"/>
    <x v="12"/>
    <s v="https://twitter.com/#!/danemadsen/status/1180629223137923073"/>
    <m/>
    <m/>
    <s v="1180629223137923073"/>
    <s v="1180623227686662145"/>
    <b v="0"/>
    <n v="1"/>
    <s v="97253672"/>
    <b v="0"/>
    <s v="en"/>
    <m/>
    <s v=""/>
    <b v="0"/>
    <n v="0"/>
    <s v=""/>
    <s v="Twitter Web App"/>
    <b v="0"/>
    <s v="1180623227686662145"/>
    <s v="Tweet"/>
    <n v="0"/>
    <n v="0"/>
    <m/>
    <m/>
    <m/>
    <m/>
    <m/>
    <m/>
    <m/>
    <m/>
    <n v="1"/>
    <s v="5"/>
    <s v="5"/>
    <m/>
    <m/>
    <m/>
    <m/>
    <m/>
    <m/>
    <m/>
    <m/>
    <m/>
  </r>
  <r>
    <s v="danemadsen"/>
    <s v="pewresearch"/>
    <m/>
    <m/>
    <m/>
    <m/>
    <m/>
    <m/>
    <m/>
    <m/>
    <s v="No"/>
    <n v="19"/>
    <m/>
    <m/>
    <x v="1"/>
    <d v="2019-10-05T22:31:51.000"/>
    <s v="@lrainie @pewresearch The IRS beats the DoJ. Wow."/>
    <m/>
    <m/>
    <x v="0"/>
    <m/>
    <s v="http://pbs.twimg.com/profile_images/1172885542876221442/Ep2UR6Zq_normal.jpg"/>
    <x v="13"/>
    <s v="https://twitter.com/#!/danemadsen/status/1180611585993101312"/>
    <m/>
    <m/>
    <s v="1180611585993101312"/>
    <s v="1179761029363970049"/>
    <b v="0"/>
    <n v="0"/>
    <s v="16129526"/>
    <b v="0"/>
    <s v="en"/>
    <m/>
    <s v=""/>
    <b v="0"/>
    <n v="0"/>
    <s v=""/>
    <s v="Twitter Web App"/>
    <b v="0"/>
    <s v="1179761029363970049"/>
    <s v="Tweet"/>
    <n v="0"/>
    <n v="0"/>
    <m/>
    <m/>
    <m/>
    <m/>
    <m/>
    <m/>
    <m/>
    <m/>
    <n v="2"/>
    <s v="5"/>
    <s v="5"/>
    <m/>
    <m/>
    <m/>
    <m/>
    <m/>
    <m/>
    <m/>
    <m/>
    <m/>
  </r>
  <r>
    <s v="robinmacnab"/>
    <s v="lrainie"/>
    <m/>
    <m/>
    <m/>
    <m/>
    <m/>
    <m/>
    <m/>
    <m/>
    <s v="No"/>
    <n v="23"/>
    <m/>
    <m/>
    <x v="1"/>
    <d v="2019-10-06T00:51:53.000"/>
    <s v="RT @lrainie: It can be simultaneously true: People say they don't trust &quot;government&quot; and also can have favorable views of a bunch of federa…"/>
    <m/>
    <m/>
    <x v="0"/>
    <m/>
    <s v="http://pbs.twimg.com/profile_images/1573955380/R_MacNab_normal.JPG"/>
    <x v="14"/>
    <s v="https://twitter.com/#!/robinmacnab/status/1180646827311403011"/>
    <m/>
    <m/>
    <s v="1180646827311403011"/>
    <m/>
    <b v="0"/>
    <n v="0"/>
    <s v=""/>
    <b v="0"/>
    <s v="en"/>
    <m/>
    <s v=""/>
    <b v="0"/>
    <n v="10"/>
    <s v="1179761029363970049"/>
    <s v="Twitter for iPad"/>
    <b v="0"/>
    <s v="1179761029363970049"/>
    <s v="Tweet"/>
    <n v="0"/>
    <n v="0"/>
    <m/>
    <m/>
    <m/>
    <m/>
    <m/>
    <m/>
    <m/>
    <m/>
    <n v="1"/>
    <s v="1"/>
    <s v="1"/>
    <n v="2"/>
    <n v="8.333333333333334"/>
    <n v="0"/>
    <n v="0"/>
    <n v="0"/>
    <n v="0"/>
    <n v="22"/>
    <n v="91.66666666666667"/>
    <n v="24"/>
  </r>
  <r>
    <s v="goscilo4change"/>
    <s v="lrainie"/>
    <m/>
    <m/>
    <m/>
    <m/>
    <m/>
    <m/>
    <m/>
    <m/>
    <s v="No"/>
    <n v="24"/>
    <m/>
    <m/>
    <x v="1"/>
    <d v="2019-10-06T01:05:42.000"/>
    <s v="RT @lrainie: It can be simultaneously true: People say they don't trust &quot;government&quot; and also can have favorable views of a bunch of federa…"/>
    <m/>
    <m/>
    <x v="0"/>
    <m/>
    <s v="http://abs.twimg.com/sticky/default_profile_images/default_profile_normal.png"/>
    <x v="15"/>
    <s v="https://twitter.com/#!/goscilo4change/status/1180650303244439552"/>
    <m/>
    <m/>
    <s v="1180650303244439552"/>
    <m/>
    <b v="0"/>
    <n v="0"/>
    <s v=""/>
    <b v="0"/>
    <s v="en"/>
    <m/>
    <s v=""/>
    <b v="0"/>
    <n v="10"/>
    <s v="1179761029363970049"/>
    <s v="Twitter for iPhone"/>
    <b v="0"/>
    <s v="1179761029363970049"/>
    <s v="Tweet"/>
    <n v="0"/>
    <n v="0"/>
    <m/>
    <m/>
    <m/>
    <m/>
    <m/>
    <m/>
    <m/>
    <m/>
    <n v="1"/>
    <s v="1"/>
    <s v="1"/>
    <n v="2"/>
    <n v="8.333333333333334"/>
    <n v="0"/>
    <n v="0"/>
    <n v="0"/>
    <n v="0"/>
    <n v="22"/>
    <n v="91.66666666666667"/>
    <n v="24"/>
  </r>
  <r>
    <s v="timboliki"/>
    <s v="lrainie"/>
    <m/>
    <m/>
    <m/>
    <m/>
    <m/>
    <m/>
    <m/>
    <m/>
    <s v="No"/>
    <n v="25"/>
    <m/>
    <m/>
    <x v="1"/>
    <d v="2019-10-06T01:10:02.000"/>
    <s v="RT @lrainie: It can be simultaneously true: People say they don't trust &quot;government&quot; and also can have favorable views of a bunch of federa…"/>
    <m/>
    <m/>
    <x v="0"/>
    <m/>
    <s v="http://pbs.twimg.com/profile_images/734900160661053440/XwEmldny_normal.jpg"/>
    <x v="16"/>
    <s v="https://twitter.com/#!/timboliki/status/1180651395533246464"/>
    <m/>
    <m/>
    <s v="1180651395533246464"/>
    <m/>
    <b v="0"/>
    <n v="0"/>
    <s v=""/>
    <b v="0"/>
    <s v="en"/>
    <m/>
    <s v=""/>
    <b v="0"/>
    <n v="10"/>
    <s v="1179761029363970049"/>
    <s v="Twitter for iPhone"/>
    <b v="0"/>
    <s v="1179761029363970049"/>
    <s v="Tweet"/>
    <n v="0"/>
    <n v="0"/>
    <m/>
    <m/>
    <m/>
    <m/>
    <m/>
    <m/>
    <m/>
    <m/>
    <n v="1"/>
    <s v="1"/>
    <s v="1"/>
    <n v="2"/>
    <n v="8.333333333333334"/>
    <n v="0"/>
    <n v="0"/>
    <n v="0"/>
    <n v="0"/>
    <n v="22"/>
    <n v="91.66666666666667"/>
    <n v="24"/>
  </r>
  <r>
    <s v="marketingandrew"/>
    <s v="pewglobal"/>
    <m/>
    <m/>
    <m/>
    <m/>
    <m/>
    <m/>
    <m/>
    <m/>
    <s v="No"/>
    <n v="26"/>
    <m/>
    <m/>
    <x v="1"/>
    <d v="2019-10-07T21:44:53.000"/>
    <s v="@lrainie @pewjournalism @pewresearch @pewscience @pewinternet @PewReligion @pewglobal Ok then 🙂"/>
    <m/>
    <m/>
    <x v="0"/>
    <m/>
    <s v="http://pbs.twimg.com/profile_images/565001122234908672/5ODS6tuQ_normal.jpeg"/>
    <x v="17"/>
    <s v="https://twitter.com/#!/marketingandrew/status/1181324540787347456"/>
    <m/>
    <m/>
    <s v="1181324540787347456"/>
    <s v="1179433961115795457"/>
    <b v="0"/>
    <n v="0"/>
    <s v="16129526"/>
    <b v="0"/>
    <s v="en"/>
    <m/>
    <s v=""/>
    <b v="0"/>
    <n v="0"/>
    <s v=""/>
    <s v="Twitter for iPhone"/>
    <b v="0"/>
    <s v="1179433961115795457"/>
    <s v="Tweet"/>
    <n v="0"/>
    <n v="0"/>
    <m/>
    <m/>
    <m/>
    <m/>
    <m/>
    <m/>
    <m/>
    <m/>
    <n v="1"/>
    <s v="6"/>
    <s v="6"/>
    <m/>
    <m/>
    <m/>
    <m/>
    <m/>
    <m/>
    <m/>
    <m/>
    <m/>
  </r>
  <r>
    <s v="kvox"/>
    <s v="kvox"/>
    <m/>
    <m/>
    <m/>
    <m/>
    <m/>
    <m/>
    <m/>
    <m/>
    <s v="No"/>
    <n v="33"/>
    <m/>
    <m/>
    <x v="0"/>
    <d v="2019-10-09T15:56:00.000"/>
    <s v="Good one. I flubbed the q on incognito browsing but otherwise 💯 😬 https://t.co/0h0mdgwVSA"/>
    <s v="https://twitter.com/lrainie/status/1181959151632703488"/>
    <s v="twitter.com"/>
    <x v="0"/>
    <m/>
    <s v="http://pbs.twimg.com/profile_images/1040665182937047040/CdNBsuit_normal.jpg"/>
    <x v="18"/>
    <s v="https://twitter.com/#!/kvox/status/1181961518344220672"/>
    <m/>
    <m/>
    <s v="1181961518344220672"/>
    <m/>
    <b v="0"/>
    <n v="0"/>
    <s v=""/>
    <b v="1"/>
    <s v="en"/>
    <m/>
    <s v="1181959151632703488"/>
    <b v="0"/>
    <n v="0"/>
    <s v=""/>
    <s v="Twitter for iPhone"/>
    <b v="0"/>
    <s v="1181961518344220672"/>
    <s v="Tweet"/>
    <n v="0"/>
    <n v="0"/>
    <s v="10.3628174,43.7580622 _x000a_10.5737029,43.7580622 _x000a_10.5737029,43.9593708 _x000a_10.3628174,43.9593708"/>
    <s v="Italy"/>
    <s v="IT"/>
    <s v="Lucca, Tuscany"/>
    <s v="48d9a20585cb9535"/>
    <s v="Lucca"/>
    <s v="city"/>
    <s v="https://api.twitter.com/1.1/geo/id/48d9a20585cb9535.json"/>
    <n v="1"/>
    <s v="3"/>
    <s v="3"/>
    <n v="1"/>
    <n v="9.090909090909092"/>
    <n v="0"/>
    <n v="0"/>
    <n v="0"/>
    <n v="0"/>
    <n v="10"/>
    <n v="90.9090909090909"/>
    <n v="11"/>
  </r>
  <r>
    <s v="andrewschreck"/>
    <s v="pewresearch"/>
    <m/>
    <m/>
    <m/>
    <m/>
    <m/>
    <m/>
    <m/>
    <m/>
    <s v="No"/>
    <n v="34"/>
    <m/>
    <m/>
    <x v="1"/>
    <d v="2019-10-09T16:07:17.000"/>
    <s v="Take the @pewresearch survey and see how you do._x000a_https://t.co/zuSxjQYGLC"/>
    <s v="https://twitter.com/lrainie/status/1181960407029895168?s=20"/>
    <s v="twitter.com"/>
    <x v="0"/>
    <m/>
    <s v="http://pbs.twimg.com/profile_images/1133473540047613958/jKPLNfEp_normal.jpg"/>
    <x v="19"/>
    <s v="https://twitter.com/#!/andrewschreck/status/1181964359909724161"/>
    <m/>
    <m/>
    <s v="1181964359909724161"/>
    <s v="1181963831981027328"/>
    <b v="0"/>
    <n v="0"/>
    <s v="14183853"/>
    <b v="1"/>
    <s v="en"/>
    <m/>
    <s v="1181960407029895168"/>
    <b v="0"/>
    <n v="0"/>
    <s v=""/>
    <s v="Twitter Web App"/>
    <b v="0"/>
    <s v="1181963831981027328"/>
    <s v="Tweet"/>
    <n v="0"/>
    <n v="0"/>
    <m/>
    <m/>
    <m/>
    <m/>
    <m/>
    <m/>
    <m/>
    <m/>
    <n v="1"/>
    <s v="5"/>
    <s v="5"/>
    <n v="0"/>
    <n v="0"/>
    <n v="0"/>
    <n v="0"/>
    <n v="0"/>
    <n v="0"/>
    <n v="9"/>
    <n v="100"/>
    <n v="9"/>
  </r>
  <r>
    <s v="tac_niso"/>
    <s v="pewinternet"/>
    <m/>
    <m/>
    <m/>
    <m/>
    <m/>
    <m/>
    <m/>
    <m/>
    <s v="No"/>
    <n v="35"/>
    <m/>
    <m/>
    <x v="1"/>
    <d v="2019-10-09T16:08:12.000"/>
    <s v="@lrainie @pewinternet Recognizing Jack Dorsey’s face isn’t really “digital knowledge”."/>
    <m/>
    <m/>
    <x v="0"/>
    <m/>
    <s v="http://pbs.twimg.com/profile_images/64855924/TAC_PimpMySouthPark_normal.jpg"/>
    <x v="20"/>
    <s v="https://twitter.com/#!/tac_niso/status/1181964588721594368"/>
    <m/>
    <m/>
    <s v="1181964588721594368"/>
    <s v="1181959151632703488"/>
    <b v="0"/>
    <n v="3"/>
    <s v="16129526"/>
    <b v="0"/>
    <s v="en"/>
    <m/>
    <s v=""/>
    <b v="0"/>
    <n v="0"/>
    <s v=""/>
    <s v="TweetDeck"/>
    <b v="0"/>
    <s v="1181959151632703488"/>
    <s v="Tweet"/>
    <n v="0"/>
    <n v="0"/>
    <m/>
    <m/>
    <m/>
    <m/>
    <m/>
    <m/>
    <m/>
    <m/>
    <n v="1"/>
    <s v="4"/>
    <s v="4"/>
    <m/>
    <m/>
    <m/>
    <m/>
    <m/>
    <m/>
    <m/>
    <m/>
    <m/>
  </r>
  <r>
    <s v="linuxandyarn"/>
    <s v="snipeyhead"/>
    <m/>
    <m/>
    <m/>
    <m/>
    <m/>
    <m/>
    <m/>
    <m/>
    <s v="No"/>
    <n v="37"/>
    <m/>
    <m/>
    <x v="1"/>
    <d v="2019-10-09T16:10:09.000"/>
    <s v="@lrainie @snipeyhead @pewinternet Number ten was a total guess. https://t.co/jLiVjrxB7S"/>
    <m/>
    <m/>
    <x v="0"/>
    <s v="https://pbs.twimg.com/media/EGcu-TLUUAAlJt8.png"/>
    <s v="https://pbs.twimg.com/media/EGcu-TLUUAAlJt8.png"/>
    <x v="21"/>
    <s v="https://twitter.com/#!/linuxandyarn/status/1181965078536437760"/>
    <m/>
    <m/>
    <s v="1181965078536437760"/>
    <s v="1181959151632703488"/>
    <b v="0"/>
    <n v="1"/>
    <s v="16129526"/>
    <b v="0"/>
    <s v="en"/>
    <m/>
    <s v=""/>
    <b v="0"/>
    <n v="0"/>
    <s v=""/>
    <s v="Twitter Web App"/>
    <b v="0"/>
    <s v="1181959151632703488"/>
    <s v="Tweet"/>
    <n v="0"/>
    <n v="0"/>
    <m/>
    <m/>
    <m/>
    <m/>
    <m/>
    <m/>
    <m/>
    <m/>
    <n v="1"/>
    <s v="4"/>
    <s v="4"/>
    <n v="0"/>
    <n v="0"/>
    <n v="0"/>
    <n v="0"/>
    <n v="0"/>
    <n v="0"/>
    <n v="9"/>
    <n v="100"/>
    <n v="9"/>
  </r>
  <r>
    <s v="kyleejohnson"/>
    <s v="kyleejohnson"/>
    <m/>
    <m/>
    <m/>
    <m/>
    <m/>
    <m/>
    <m/>
    <m/>
    <s v="No"/>
    <n v="40"/>
    <m/>
    <m/>
    <x v="0"/>
    <d v="2019-10-09T16:11:31.000"/>
    <s v="Got all 10. Although being able to correctly identify which cap wearing tech bro CEO is which isn’t really digital knowledge. https://t.co/fx7g6H10Ek"/>
    <s v="https://twitter.com/lrainie/status/1181959151632703488"/>
    <s v="twitter.com"/>
    <x v="0"/>
    <m/>
    <s v="http://pbs.twimg.com/profile_images/817442015071772673/xRbApbru_normal.jpg"/>
    <x v="22"/>
    <s v="https://twitter.com/#!/kyleejohnson/status/1181965424683995137"/>
    <m/>
    <m/>
    <s v="1181965424683995137"/>
    <m/>
    <b v="0"/>
    <n v="1"/>
    <s v=""/>
    <b v="1"/>
    <s v="en"/>
    <m/>
    <s v="1181959151632703488"/>
    <b v="0"/>
    <n v="0"/>
    <s v=""/>
    <s v="Tweetbot for iΟS"/>
    <b v="0"/>
    <s v="1181965424683995137"/>
    <s v="Tweet"/>
    <n v="0"/>
    <n v="0"/>
    <m/>
    <m/>
    <m/>
    <m/>
    <m/>
    <m/>
    <m/>
    <m/>
    <n v="1"/>
    <s v="3"/>
    <s v="3"/>
    <n v="1"/>
    <n v="4.545454545454546"/>
    <n v="0"/>
    <n v="0"/>
    <n v="0"/>
    <n v="0"/>
    <n v="21"/>
    <n v="95.45454545454545"/>
    <n v="22"/>
  </r>
  <r>
    <s v="kimberlyhirsh"/>
    <s v="kimberlyhirsh"/>
    <m/>
    <m/>
    <m/>
    <m/>
    <m/>
    <m/>
    <m/>
    <m/>
    <s v="No"/>
    <n v="41"/>
    <m/>
    <m/>
    <x v="0"/>
    <d v="2019-10-09T16:23:09.000"/>
    <s v="I'm more familiar with the internet than 94% of adults who take this quiz. That tracks. https://t.co/grPDrEc4xt"/>
    <s v="https://twitter.com/lrainie/status/1181962832843284481"/>
    <s v="twitter.com"/>
    <x v="0"/>
    <m/>
    <s v="http://pbs.twimg.com/profile_images/617303937851375616/6S8pcFU9_normal.jpg"/>
    <x v="23"/>
    <s v="https://twitter.com/#!/kimberlyhirsh/status/1181968352497016832"/>
    <m/>
    <m/>
    <s v="1181968352497016832"/>
    <m/>
    <b v="0"/>
    <n v="2"/>
    <s v=""/>
    <b v="1"/>
    <s v="en"/>
    <m/>
    <s v="1181962832843284481"/>
    <b v="0"/>
    <n v="0"/>
    <s v=""/>
    <s v="Twitter Web App"/>
    <b v="0"/>
    <s v="1181968352497016832"/>
    <s v="Tweet"/>
    <n v="0"/>
    <n v="0"/>
    <m/>
    <m/>
    <m/>
    <m/>
    <m/>
    <m/>
    <m/>
    <m/>
    <n v="1"/>
    <s v="3"/>
    <s v="3"/>
    <n v="0"/>
    <n v="0"/>
    <n v="0"/>
    <n v="0"/>
    <n v="0"/>
    <n v="0"/>
    <n v="16"/>
    <n v="100"/>
    <n v="16"/>
  </r>
  <r>
    <s v="guy_levin"/>
    <s v="guy_levin"/>
    <m/>
    <m/>
    <m/>
    <m/>
    <m/>
    <m/>
    <m/>
    <m/>
    <s v="No"/>
    <n v="42"/>
    <m/>
    <m/>
    <x v="0"/>
    <d v="2019-10-09T16:44:44.000"/>
    <s v="10/10 (...phew!) https://t.co/DHIfdLF5eY"/>
    <s v="https://twitter.com/lrainie/status/1181959151632703488"/>
    <s v="twitter.com"/>
    <x v="0"/>
    <m/>
    <s v="http://pbs.twimg.com/profile_images/1086693678809116672/aglAVkzk_normal.jpg"/>
    <x v="24"/>
    <s v="https://twitter.com/#!/guy_levin/status/1181973781423673344"/>
    <m/>
    <m/>
    <s v="1181973781423673344"/>
    <m/>
    <b v="0"/>
    <n v="1"/>
    <s v=""/>
    <b v="1"/>
    <s v="en"/>
    <m/>
    <s v="1181959151632703488"/>
    <b v="0"/>
    <n v="0"/>
    <s v=""/>
    <s v="Twitter Web App"/>
    <b v="0"/>
    <s v="1181973781423673344"/>
    <s v="Tweet"/>
    <n v="0"/>
    <n v="0"/>
    <m/>
    <m/>
    <m/>
    <m/>
    <m/>
    <m/>
    <m/>
    <m/>
    <n v="1"/>
    <s v="3"/>
    <s v="3"/>
    <n v="0"/>
    <n v="0"/>
    <n v="0"/>
    <n v="0"/>
    <n v="0"/>
    <n v="0"/>
    <n v="3"/>
    <n v="100"/>
    <n v="3"/>
  </r>
  <r>
    <s v="jdysart"/>
    <s v="jdysart"/>
    <m/>
    <m/>
    <m/>
    <m/>
    <m/>
    <m/>
    <m/>
    <m/>
    <s v="No"/>
    <n v="43"/>
    <m/>
    <m/>
    <x v="0"/>
    <d v="2019-10-09T16:50:33.000"/>
    <s v="#InternetLibrarian s, what's your digital knowledge training plan for staff &amp;amp; customers?  Let's talk at the conference, make sure your are registered! https://t.co/ktieUOLfT5"/>
    <s v="https://twitter.com/lrainie/status/1181959151632703488"/>
    <s v="twitter.com"/>
    <x v="2"/>
    <m/>
    <s v="http://pbs.twimg.com/profile_images/15077712/janehead3_normal.jpg"/>
    <x v="25"/>
    <s v="https://twitter.com/#!/jdysart/status/1181975244711645186"/>
    <m/>
    <m/>
    <s v="1181975244711645186"/>
    <m/>
    <b v="0"/>
    <n v="1"/>
    <s v=""/>
    <b v="1"/>
    <s v="en"/>
    <m/>
    <s v="1181959151632703488"/>
    <b v="0"/>
    <n v="1"/>
    <s v=""/>
    <s v="Twitter Web App"/>
    <b v="0"/>
    <s v="1181975244711645186"/>
    <s v="Tweet"/>
    <n v="0"/>
    <n v="0"/>
    <m/>
    <m/>
    <m/>
    <m/>
    <m/>
    <m/>
    <m/>
    <m/>
    <n v="1"/>
    <s v="4"/>
    <s v="4"/>
    <n v="0"/>
    <n v="0"/>
    <n v="0"/>
    <n v="0"/>
    <n v="0"/>
    <n v="0"/>
    <n v="22"/>
    <n v="100"/>
    <n v="22"/>
  </r>
  <r>
    <s v="jdysart"/>
    <s v="pewinternet"/>
    <m/>
    <m/>
    <m/>
    <m/>
    <m/>
    <m/>
    <m/>
    <m/>
    <s v="No"/>
    <n v="44"/>
    <m/>
    <m/>
    <x v="1"/>
    <d v="2019-10-09T16:54:32.000"/>
    <s v="Popular #InternetLibraaian &amp;amp; #CILDC keynote speaker @lrainie: New @PewInternet tests Americans digital knowledge, 2% got all 10 questions correct. The median number of correct answers, 4.  So #libraries, What's our strategy for training staff &amp;amp; customers?_x000a_https://t.co/moiXTU73JK"/>
    <s v="https://www.pewresearch.org/quiz/digital-knowledge-quiz/"/>
    <s v="pewresearch.org"/>
    <x v="3"/>
    <m/>
    <s v="http://pbs.twimg.com/profile_images/15077712/janehead3_normal.jpg"/>
    <x v="26"/>
    <s v="https://twitter.com/#!/jdysart/status/1181976250350526464"/>
    <m/>
    <m/>
    <s v="1181976250350526464"/>
    <m/>
    <b v="0"/>
    <n v="0"/>
    <s v=""/>
    <b v="0"/>
    <s v="en"/>
    <m/>
    <s v=""/>
    <b v="0"/>
    <n v="0"/>
    <s v=""/>
    <s v="Twitter Web App"/>
    <b v="0"/>
    <s v="1181976250350526464"/>
    <s v="Tweet"/>
    <n v="0"/>
    <n v="0"/>
    <m/>
    <m/>
    <m/>
    <m/>
    <m/>
    <m/>
    <m/>
    <m/>
    <n v="1"/>
    <s v="4"/>
    <s v="4"/>
    <m/>
    <m/>
    <m/>
    <m/>
    <m/>
    <m/>
    <m/>
    <m/>
    <m/>
  </r>
  <r>
    <s v="dubikan"/>
    <s v="pewinternet"/>
    <m/>
    <m/>
    <m/>
    <m/>
    <m/>
    <m/>
    <m/>
    <m/>
    <s v="No"/>
    <n v="46"/>
    <m/>
    <m/>
    <x v="1"/>
    <d v="2019-10-09T18:28:12.000"/>
    <s v="@lrainie @pewresearch @pewinternet That's depressing. https://t.co/F2BdHblKQW"/>
    <m/>
    <m/>
    <x v="0"/>
    <s v="https://pbs.twimg.com/media/EGdOkf-XkAYIFkk.jpg"/>
    <s v="https://pbs.twimg.com/media/EGdOkf-XkAYIFkk.jpg"/>
    <x v="27"/>
    <s v="https://twitter.com/#!/dubikan/status/1181999822582288385"/>
    <m/>
    <m/>
    <s v="1181999822582288385"/>
    <s v="1181959151632703488"/>
    <b v="0"/>
    <n v="0"/>
    <s v="16129526"/>
    <b v="0"/>
    <s v="en"/>
    <m/>
    <s v=""/>
    <b v="0"/>
    <n v="0"/>
    <s v=""/>
    <s v="Twitter for Android"/>
    <b v="0"/>
    <s v="1181959151632703488"/>
    <s v="Tweet"/>
    <n v="0"/>
    <n v="0"/>
    <m/>
    <m/>
    <m/>
    <m/>
    <m/>
    <m/>
    <m/>
    <m/>
    <n v="1"/>
    <s v="4"/>
    <s v="4"/>
    <m/>
    <m/>
    <m/>
    <m/>
    <m/>
    <m/>
    <m/>
    <m/>
    <m/>
  </r>
  <r>
    <s v="markczerniec"/>
    <s v="pewinternet"/>
    <m/>
    <m/>
    <m/>
    <m/>
    <m/>
    <m/>
    <m/>
    <m/>
    <s v="No"/>
    <n v="49"/>
    <m/>
    <m/>
    <x v="1"/>
    <d v="2019-10-09T18:28:36.000"/>
    <s v="@lrainie @pewresearch @pewinternet What do I win? https://t.co/pfL8Dz4cjw"/>
    <m/>
    <m/>
    <x v="0"/>
    <s v="https://pbs.twimg.com/media/EGdOpcaXoAAH6Ck.jpg"/>
    <s v="https://pbs.twimg.com/media/EGdOpcaXoAAH6Ck.jpg"/>
    <x v="28"/>
    <s v="https://twitter.com/#!/markczerniec/status/1181999919747489793"/>
    <m/>
    <m/>
    <s v="1181999919747489793"/>
    <s v="1181959151632703488"/>
    <b v="0"/>
    <n v="0"/>
    <s v="16129526"/>
    <b v="0"/>
    <s v="en"/>
    <m/>
    <s v=""/>
    <b v="0"/>
    <n v="0"/>
    <s v=""/>
    <s v="TweetDeck"/>
    <b v="0"/>
    <s v="1181959151632703488"/>
    <s v="Tweet"/>
    <n v="0"/>
    <n v="0"/>
    <m/>
    <m/>
    <m/>
    <m/>
    <m/>
    <m/>
    <m/>
    <m/>
    <n v="1"/>
    <s v="4"/>
    <s v="4"/>
    <m/>
    <m/>
    <m/>
    <m/>
    <m/>
    <m/>
    <m/>
    <m/>
    <m/>
  </r>
  <r>
    <s v="effinglibrarian"/>
    <s v="pewinternet"/>
    <m/>
    <m/>
    <m/>
    <m/>
    <m/>
    <m/>
    <m/>
    <m/>
    <s v="No"/>
    <n v="52"/>
    <m/>
    <m/>
    <x v="1"/>
    <d v="2019-10-09T18:29:12.000"/>
    <s v="@lrainie @pewresearch @pewinternet False. Number 10 is Kevin Pitt, Brad Pitt's less famous brother."/>
    <m/>
    <m/>
    <x v="0"/>
    <m/>
    <s v="http://pbs.twimg.com/profile_images/2095732164/xx-fire-ani_normal.gif"/>
    <x v="29"/>
    <s v="https://twitter.com/#!/effinglibrarian/status/1182000071191252993"/>
    <m/>
    <m/>
    <s v="1182000071191252993"/>
    <s v="1181959151632703488"/>
    <b v="0"/>
    <n v="0"/>
    <s v="16129526"/>
    <b v="0"/>
    <s v="en"/>
    <m/>
    <s v=""/>
    <b v="0"/>
    <n v="0"/>
    <s v=""/>
    <s v="Twitter Web App"/>
    <b v="0"/>
    <s v="1181959151632703488"/>
    <s v="Tweet"/>
    <n v="0"/>
    <n v="0"/>
    <m/>
    <m/>
    <m/>
    <m/>
    <m/>
    <m/>
    <m/>
    <m/>
    <n v="1"/>
    <s v="4"/>
    <s v="4"/>
    <m/>
    <m/>
    <m/>
    <m/>
    <m/>
    <m/>
    <m/>
    <m/>
    <m/>
  </r>
  <r>
    <s v="glibrarian"/>
    <s v="glibrarian"/>
    <m/>
    <m/>
    <m/>
    <m/>
    <m/>
    <m/>
    <m/>
    <m/>
    <s v="No"/>
    <n v="55"/>
    <m/>
    <m/>
    <x v="0"/>
    <d v="2019-10-09T19:25:58.000"/>
    <s v="Recognizing someone's face isn't digital knowledge! But the rest of the questions were spot on. https://t.co/9PWjnweSGB"/>
    <s v="https://twitter.com/lrainie/status/1181959151632703488"/>
    <s v="twitter.com"/>
    <x v="0"/>
    <m/>
    <s v="http://pbs.twimg.com/profile_images/926088314901340161/YcQoIIxm_normal.jpg"/>
    <x v="30"/>
    <s v="https://twitter.com/#!/glibrarian/status/1182014357934239744"/>
    <m/>
    <m/>
    <s v="1182014357934239744"/>
    <m/>
    <b v="0"/>
    <n v="0"/>
    <s v=""/>
    <b v="1"/>
    <s v="en"/>
    <m/>
    <s v="1181959151632703488"/>
    <b v="0"/>
    <n v="0"/>
    <s v=""/>
    <s v="TweetDeck"/>
    <b v="0"/>
    <s v="1182014357934239744"/>
    <s v="Tweet"/>
    <n v="0"/>
    <n v="0"/>
    <m/>
    <m/>
    <m/>
    <m/>
    <m/>
    <m/>
    <m/>
    <m/>
    <n v="1"/>
    <s v="3"/>
    <s v="3"/>
    <n v="0"/>
    <n v="0"/>
    <n v="0"/>
    <n v="0"/>
    <n v="0"/>
    <n v="0"/>
    <n v="15"/>
    <n v="100"/>
    <n v="15"/>
  </r>
  <r>
    <s v="morar"/>
    <s v="morar"/>
    <m/>
    <m/>
    <m/>
    <m/>
    <m/>
    <m/>
    <m/>
    <m/>
    <s v="No"/>
    <n v="56"/>
    <m/>
    <m/>
    <x v="0"/>
    <d v="2019-10-09T15:58:00.000"/>
    <s v="I assume anything less than 10/10 would have triggered a rescission of my tech policy PhD. https://t.co/Vg9EzmzVbb https://t.co/Hu3kiztFN2"/>
    <s v="https://twitter.com/lrainie/status/1181960407029895168"/>
    <s v="twitter.com"/>
    <x v="0"/>
    <s v="https://pbs.twimg.com/media/EGcsMVeWkAAMLJa.jpg"/>
    <s v="https://pbs.twimg.com/media/EGcsMVeWkAAMLJa.jpg"/>
    <x v="31"/>
    <s v="https://twitter.com/#!/morar/status/1181962023275565056"/>
    <m/>
    <m/>
    <s v="1181962023275565056"/>
    <m/>
    <b v="0"/>
    <n v="4"/>
    <s v=""/>
    <b v="1"/>
    <s v="en"/>
    <m/>
    <s v="1181960407029895168"/>
    <b v="0"/>
    <n v="0"/>
    <s v=""/>
    <s v="Twitter Web App"/>
    <b v="0"/>
    <s v="1181962023275565056"/>
    <s v="Tweet"/>
    <n v="0"/>
    <n v="0"/>
    <m/>
    <m/>
    <m/>
    <m/>
    <m/>
    <m/>
    <m/>
    <m/>
    <n v="1"/>
    <s v="8"/>
    <s v="8"/>
    <n v="0"/>
    <n v="0"/>
    <n v="0"/>
    <n v="0"/>
    <n v="0"/>
    <n v="0"/>
    <n v="17"/>
    <n v="100"/>
    <n v="17"/>
  </r>
  <r>
    <s v="itmorar"/>
    <s v="morar"/>
    <m/>
    <m/>
    <m/>
    <m/>
    <m/>
    <m/>
    <m/>
    <m/>
    <s v="No"/>
    <n v="57"/>
    <m/>
    <m/>
    <x v="1"/>
    <d v="2019-10-09T21:00:24.000"/>
    <s v="RT @morar: I assume anything less than 10/10 would have triggered a rescission of my tech policy PhD. https://t.co/Vg9EzmzVbb https://t.co/…"/>
    <s v="https://twitter.com/lrainie/status/1181960407029895168"/>
    <s v="twitter.com"/>
    <x v="0"/>
    <m/>
    <s v="http://pbs.twimg.com/profile_images/823130862837448704/K4vww3X-_normal.jpg"/>
    <x v="32"/>
    <s v="https://twitter.com/#!/itmorar/status/1182038125113155584"/>
    <m/>
    <m/>
    <s v="1182038125113155584"/>
    <m/>
    <b v="0"/>
    <n v="0"/>
    <s v=""/>
    <b v="1"/>
    <s v="en"/>
    <m/>
    <s v="1181960407029895168"/>
    <b v="0"/>
    <n v="0"/>
    <s v="1181962023275565056"/>
    <s v="Twitter for iPhone"/>
    <b v="0"/>
    <s v="1181962023275565056"/>
    <s v="Tweet"/>
    <n v="0"/>
    <n v="0"/>
    <m/>
    <m/>
    <m/>
    <m/>
    <m/>
    <m/>
    <m/>
    <m/>
    <n v="1"/>
    <s v="8"/>
    <s v="8"/>
    <n v="0"/>
    <n v="0"/>
    <n v="0"/>
    <n v="0"/>
    <n v="0"/>
    <n v="0"/>
    <n v="19"/>
    <n v="100"/>
    <n v="19"/>
  </r>
  <r>
    <s v="__randers__"/>
    <s v="__randers__"/>
    <m/>
    <m/>
    <m/>
    <m/>
    <m/>
    <m/>
    <m/>
    <m/>
    <s v="No"/>
    <n v="58"/>
    <m/>
    <m/>
    <x v="0"/>
    <d v="2019-10-09T21:45:00.000"/>
    <s v="According to this, I'm in the middle-income tier, along with 54% of adults in St. Louis. _x000a__x000a_Nationally, 52% of adults live in middle-income households, so STL is a little ahead of the curve! https://t.co/z5LxOJaTyg"/>
    <s v="https://twitter.com/lrainie/status/1179837646316736512"/>
    <s v="twitter.com"/>
    <x v="0"/>
    <m/>
    <s v="http://pbs.twimg.com/profile_images/1013789136430526464/t_SUht2R_normal.jpg"/>
    <x v="33"/>
    <s v="https://twitter.com/#!/__randers__/status/1182049346751254530"/>
    <m/>
    <m/>
    <s v="1182049346751254530"/>
    <m/>
    <b v="0"/>
    <n v="0"/>
    <s v=""/>
    <b v="1"/>
    <s v="en"/>
    <m/>
    <s v="1179837646316736512"/>
    <b v="0"/>
    <n v="0"/>
    <s v=""/>
    <s v="TweetDeck"/>
    <b v="0"/>
    <s v="1182049346751254530"/>
    <s v="Tweet"/>
    <n v="0"/>
    <n v="0"/>
    <m/>
    <m/>
    <m/>
    <m/>
    <m/>
    <m/>
    <m/>
    <m/>
    <n v="1"/>
    <s v="3"/>
    <s v="3"/>
    <n v="0"/>
    <n v="0"/>
    <n v="0"/>
    <n v="0"/>
    <n v="0"/>
    <n v="0"/>
    <n v="35"/>
    <n v="100"/>
    <n v="35"/>
  </r>
  <r>
    <s v="marychayko"/>
    <s v="barrywellman"/>
    <m/>
    <m/>
    <m/>
    <m/>
    <m/>
    <m/>
    <m/>
    <m/>
    <s v="No"/>
    <n v="59"/>
    <m/>
    <m/>
    <x v="1"/>
    <d v="2019-10-10T01:28:43.000"/>
    <s v="@anneohirsch Social connectedness, networks, networked individualism (@lrainie and @barrywellman)"/>
    <m/>
    <m/>
    <x v="0"/>
    <m/>
    <s v="http://pbs.twimg.com/profile_images/852690683911602176/M6q35pXc_normal.jpg"/>
    <x v="34"/>
    <s v="https://twitter.com/#!/marychayko/status/1182105649288744961"/>
    <m/>
    <m/>
    <s v="1182105649288744961"/>
    <s v="1182006307433390083"/>
    <b v="0"/>
    <n v="2"/>
    <s v="242747411"/>
    <b v="0"/>
    <s v="en"/>
    <m/>
    <s v=""/>
    <b v="0"/>
    <n v="0"/>
    <s v=""/>
    <s v="Twitter for iPhone"/>
    <b v="0"/>
    <s v="1182006307433390083"/>
    <s v="Tweet"/>
    <n v="0"/>
    <n v="0"/>
    <m/>
    <m/>
    <m/>
    <m/>
    <m/>
    <m/>
    <m/>
    <m/>
    <n v="1"/>
    <s v="7"/>
    <s v="7"/>
    <m/>
    <m/>
    <m/>
    <m/>
    <m/>
    <m/>
    <m/>
    <m/>
    <m/>
  </r>
  <r>
    <s v="jclilibrary"/>
    <s v="jclilibrary"/>
    <m/>
    <m/>
    <m/>
    <m/>
    <m/>
    <m/>
    <m/>
    <m/>
    <s v="No"/>
    <n v="62"/>
    <m/>
    <m/>
    <x v="0"/>
    <d v="2019-10-10T17:43:03.000"/>
    <s v="#digitalinclusionweek https://t.co/ndmUdpoCgz"/>
    <s v="https://twitter.com/lrainie/status/1181959151632703488"/>
    <s v="twitter.com"/>
    <x v="4"/>
    <m/>
    <s v="http://pbs.twimg.com/profile_images/979830040098619393/uk1HvZPu_normal.jpg"/>
    <x v="35"/>
    <s v="https://twitter.com/#!/jclilibrary/status/1182350844739514369"/>
    <m/>
    <m/>
    <s v="1182350844739514369"/>
    <m/>
    <b v="0"/>
    <n v="1"/>
    <s v=""/>
    <b v="1"/>
    <s v="und"/>
    <m/>
    <s v="1181959151632703488"/>
    <b v="0"/>
    <n v="0"/>
    <s v=""/>
    <s v="Twitter Web App"/>
    <b v="0"/>
    <s v="1182350844739514369"/>
    <s v="Tweet"/>
    <n v="0"/>
    <n v="0"/>
    <m/>
    <m/>
    <m/>
    <m/>
    <m/>
    <m/>
    <m/>
    <m/>
    <n v="1"/>
    <s v="3"/>
    <s v="3"/>
    <n v="0"/>
    <n v="0"/>
    <n v="0"/>
    <n v="0"/>
    <n v="0"/>
    <n v="0"/>
    <n v="1"/>
    <n v="100"/>
    <n v="1"/>
  </r>
  <r>
    <s v="lrainie"/>
    <s v="pewjournalism"/>
    <m/>
    <m/>
    <m/>
    <m/>
    <m/>
    <m/>
    <m/>
    <m/>
    <s v="No"/>
    <n v="63"/>
    <m/>
    <m/>
    <x v="1"/>
    <d v="2019-10-02T20:45:13.000"/>
    <s v="News and data nerds: Feast on this demographic profile of those who get news on various social media platforms. New @pewresearch @pewjournalism report_x000a_https://t.co/7nr9UjyaHx https://t.co/aYQOX5CTbz"/>
    <s v="https://www.journalism.org/2019/10/02/americans-are-wary-of-the-role-social-media-sites-play-in-delivering-the-news/"/>
    <s v="journalism.org"/>
    <x v="0"/>
    <s v="https://pbs.twimg.com/media/EF5qsNsW4AEaZ4A.png"/>
    <s v="https://pbs.twimg.com/media/EF5qsNsW4AEaZ4A.png"/>
    <x v="36"/>
    <s v="https://twitter.com/#!/lrainie/status/1179497587461808132"/>
    <m/>
    <m/>
    <s v="1179497587461808132"/>
    <m/>
    <b v="0"/>
    <n v="46"/>
    <s v=""/>
    <b v="0"/>
    <s v="en"/>
    <m/>
    <s v=""/>
    <b v="0"/>
    <n v="51"/>
    <s v=""/>
    <s v="TweetDeck"/>
    <b v="0"/>
    <s v="1179497587461808132"/>
    <s v="Retweet"/>
    <n v="0"/>
    <n v="0"/>
    <m/>
    <m/>
    <m/>
    <m/>
    <m/>
    <m/>
    <m/>
    <m/>
    <n v="1"/>
    <s v="1"/>
    <s v="6"/>
    <n v="0"/>
    <n v="0"/>
    <n v="0"/>
    <n v="0"/>
    <n v="0"/>
    <n v="0"/>
    <n v="23"/>
    <n v="100"/>
    <n v="23"/>
  </r>
  <r>
    <s v="lrainie"/>
    <s v="pewreligion"/>
    <m/>
    <m/>
    <m/>
    <m/>
    <m/>
    <m/>
    <m/>
    <m/>
    <s v="No"/>
    <n v="64"/>
    <m/>
    <m/>
    <x v="1"/>
    <d v="2019-10-04T18:48:09.000"/>
    <s v="For a lot of American teens, religion is a regular part of the public school day. New @PewReligion findings _x000a_https://t.co/pz3VyMPO9U"/>
    <s v="https://www.pewforum.org/2019/10/03/for-a-lot-of-american-teens-religion-is-a-regular-part-of-the-public-school-day/"/>
    <s v="pewforum.org"/>
    <x v="0"/>
    <m/>
    <s v="http://pbs.twimg.com/profile_images/785925373/lee_ahead_of_the_curve_normal.png"/>
    <x v="37"/>
    <s v="https://twitter.com/#!/lrainie/status/1180192901722193920"/>
    <m/>
    <m/>
    <s v="1180192901722193920"/>
    <m/>
    <b v="0"/>
    <n v="3"/>
    <s v=""/>
    <b v="0"/>
    <s v="en"/>
    <m/>
    <s v=""/>
    <b v="0"/>
    <n v="2"/>
    <s v=""/>
    <s v="TweetDeck"/>
    <b v="0"/>
    <s v="1180192901722193920"/>
    <s v="Tweet"/>
    <n v="0"/>
    <n v="0"/>
    <m/>
    <m/>
    <m/>
    <m/>
    <m/>
    <m/>
    <m/>
    <m/>
    <n v="1"/>
    <s v="1"/>
    <s v="6"/>
    <n v="0"/>
    <n v="0"/>
    <n v="0"/>
    <n v="0"/>
    <n v="0"/>
    <n v="0"/>
    <n v="19"/>
    <n v="100"/>
    <n v="19"/>
  </r>
  <r>
    <s v="pewhispanic"/>
    <s v="pewhispanic"/>
    <m/>
    <m/>
    <m/>
    <m/>
    <m/>
    <m/>
    <m/>
    <m/>
    <s v="No"/>
    <n v="65"/>
    <m/>
    <m/>
    <x v="0"/>
    <d v="2019-10-04T16:30:13.000"/>
    <s v="Nearly 100,000 people were criminally prosecuted for immigration-related offenses such as illegally entering and reentering the U.S. in fiscal 2018 – the highest total in at least two decades, according to recently published government data.  https://t.co/9zlSPP2ghX https://t.co/68sw0eOB35"/>
    <s v="https://pewrsr.ch/2VeYYCl"/>
    <s v="pewrsr.ch"/>
    <x v="0"/>
    <s v="https://pbs.twimg.com/media/EGDDnw1XkAE79sv.png"/>
    <s v="https://pbs.twimg.com/media/EGDDnw1XkAE79sv.png"/>
    <x v="38"/>
    <s v="https://twitter.com/#!/pewhispanic/status/1180158191658831872"/>
    <m/>
    <m/>
    <s v="1180158191658831872"/>
    <m/>
    <b v="0"/>
    <n v="1"/>
    <s v=""/>
    <b v="0"/>
    <s v="en"/>
    <m/>
    <s v=""/>
    <b v="0"/>
    <n v="3"/>
    <s v=""/>
    <s v="Buffer"/>
    <b v="0"/>
    <s v="1180158191658831872"/>
    <s v="Retweet"/>
    <n v="0"/>
    <n v="0"/>
    <m/>
    <m/>
    <m/>
    <m/>
    <m/>
    <m/>
    <m/>
    <m/>
    <n v="1"/>
    <s v="1"/>
    <s v="1"/>
    <n v="0"/>
    <n v="0"/>
    <n v="2"/>
    <n v="5.405405405405405"/>
    <n v="0"/>
    <n v="0"/>
    <n v="35"/>
    <n v="94.5945945945946"/>
    <n v="37"/>
  </r>
  <r>
    <s v="lrainie"/>
    <s v="pewhispanic"/>
    <m/>
    <m/>
    <m/>
    <m/>
    <m/>
    <m/>
    <m/>
    <m/>
    <s v="No"/>
    <n v="66"/>
    <m/>
    <m/>
    <x v="1"/>
    <d v="2019-10-04T18:48:53.000"/>
    <s v="RT @PewHispanic: Nearly 100,000 people were criminally prosecuted for immigration-related offenses such as illegally entering and reenterin…"/>
    <m/>
    <m/>
    <x v="0"/>
    <m/>
    <s v="http://pbs.twimg.com/profile_images/785925373/lee_ahead_of_the_curve_normal.png"/>
    <x v="39"/>
    <s v="https://twitter.com/#!/lrainie/status/1180193088578494465"/>
    <m/>
    <m/>
    <s v="1180193088578494465"/>
    <m/>
    <b v="0"/>
    <n v="0"/>
    <s v=""/>
    <b v="0"/>
    <s v="en"/>
    <m/>
    <s v=""/>
    <b v="0"/>
    <n v="3"/>
    <s v="1180158191658831872"/>
    <s v="TweetDeck"/>
    <b v="0"/>
    <s v="1180158191658831872"/>
    <s v="Tweet"/>
    <n v="0"/>
    <n v="0"/>
    <m/>
    <m/>
    <m/>
    <m/>
    <m/>
    <m/>
    <m/>
    <m/>
    <n v="1"/>
    <s v="1"/>
    <s v="1"/>
    <n v="0"/>
    <n v="0"/>
    <n v="2"/>
    <n v="10.526315789473685"/>
    <n v="0"/>
    <n v="0"/>
    <n v="17"/>
    <n v="89.47368421052632"/>
    <n v="19"/>
  </r>
  <r>
    <s v="johngramlich"/>
    <s v="johngramlich"/>
    <m/>
    <m/>
    <m/>
    <m/>
    <m/>
    <m/>
    <m/>
    <m/>
    <s v="No"/>
    <n v="67"/>
    <m/>
    <m/>
    <x v="0"/>
    <d v="2019-10-04T15:12:52.000"/>
    <s v="These two charts show how differently the US public reacted to the scandals of Nixon (left) and Clinton (right). _x000a__x000a_Nixon job approval plummeted during Watergate: https://t.co/KKhPPmNUqj._x000a__x000a_Clinton job approval held steady (and high) during Lewinsky ordeal: https://t.co/YlmWKZmNSM https://t.co/rL4Inv07zF"/>
    <s v="https://pewrsr.ch/2pJU1pP https://www.pewresearch.org/fact-tank/2019/09/25/how-the-watergate-crisis-eroded-public-support-for-richard-nixon/"/>
    <s v="pewrsr.ch pewresearch.org"/>
    <x v="0"/>
    <s v="https://pbs.twimg.com/media/EGCx6ZQWsAAMXDC.png"/>
    <s v="https://pbs.twimg.com/media/EGCx6ZQWsAAMXDC.png"/>
    <x v="40"/>
    <s v="https://twitter.com/#!/johngramlich/status/1180138722504986624"/>
    <m/>
    <m/>
    <s v="1180138722504986624"/>
    <m/>
    <b v="0"/>
    <n v="4"/>
    <s v=""/>
    <b v="0"/>
    <s v="en"/>
    <m/>
    <s v=""/>
    <b v="0"/>
    <n v="4"/>
    <s v=""/>
    <s v="Twitter Web App"/>
    <b v="0"/>
    <s v="1180138722504986624"/>
    <s v="Retweet"/>
    <n v="0"/>
    <n v="0"/>
    <m/>
    <m/>
    <m/>
    <m/>
    <m/>
    <m/>
    <m/>
    <m/>
    <n v="1"/>
    <s v="1"/>
    <s v="1"/>
    <n v="4"/>
    <n v="11.428571428571429"/>
    <n v="2"/>
    <n v="5.714285714285714"/>
    <n v="0"/>
    <n v="0"/>
    <n v="29"/>
    <n v="82.85714285714286"/>
    <n v="35"/>
  </r>
  <r>
    <s v="lrainie"/>
    <s v="johngramlich"/>
    <m/>
    <m/>
    <m/>
    <m/>
    <m/>
    <m/>
    <m/>
    <m/>
    <s v="No"/>
    <n v="68"/>
    <m/>
    <m/>
    <x v="1"/>
    <d v="2019-10-04T18:50:55.000"/>
    <s v="RT @johngramlich: These two charts show how differently the US public reacted to the scandals of Nixon (left) and Clinton (right). _x000a__x000a_Nixon…"/>
    <m/>
    <m/>
    <x v="0"/>
    <m/>
    <s v="http://pbs.twimg.com/profile_images/785925373/lee_ahead_of_the_curve_normal.png"/>
    <x v="41"/>
    <s v="https://twitter.com/#!/lrainie/status/1180193597188182017"/>
    <m/>
    <m/>
    <s v="1180193597188182017"/>
    <m/>
    <b v="0"/>
    <n v="0"/>
    <s v=""/>
    <b v="0"/>
    <s v="en"/>
    <m/>
    <s v=""/>
    <b v="0"/>
    <n v="4"/>
    <s v="1180138722504986624"/>
    <s v="TweetDeck"/>
    <b v="0"/>
    <s v="1180138722504986624"/>
    <s v="Tweet"/>
    <n v="0"/>
    <n v="0"/>
    <m/>
    <m/>
    <m/>
    <m/>
    <m/>
    <m/>
    <m/>
    <m/>
    <n v="1"/>
    <s v="1"/>
    <s v="1"/>
    <n v="1"/>
    <n v="4.545454545454546"/>
    <n v="1"/>
    <n v="4.545454545454546"/>
    <n v="0"/>
    <n v="0"/>
    <n v="20"/>
    <n v="90.9090909090909"/>
    <n v="22"/>
  </r>
  <r>
    <s v="lrainie"/>
    <s v="pewinternet"/>
    <m/>
    <m/>
    <m/>
    <m/>
    <m/>
    <m/>
    <m/>
    <m/>
    <s v="No"/>
    <n v="69"/>
    <m/>
    <m/>
    <x v="1"/>
    <d v="2019-10-09T15:46:36.000"/>
    <s v="New @PewInternet tests Americans digital knowledge and just 2% got all 10 questions correct. The median number of correct answers was 4 in a new survey:_x000a_https://t.co/ocxd8iIEhw"/>
    <s v="https://www.pewresearch.org/quiz/digital-knowledge-quiz/"/>
    <s v="pewresearch.org"/>
    <x v="0"/>
    <m/>
    <s v="http://pbs.twimg.com/profile_images/785925373/lee_ahead_of_the_curve_normal.png"/>
    <x v="42"/>
    <s v="https://twitter.com/#!/lrainie/status/1181959151632703488"/>
    <m/>
    <m/>
    <s v="1181959151632703488"/>
    <m/>
    <b v="0"/>
    <n v="11"/>
    <s v=""/>
    <b v="0"/>
    <s v="en"/>
    <m/>
    <s v=""/>
    <b v="0"/>
    <n v="13"/>
    <s v=""/>
    <s v="TweetDeck"/>
    <b v="0"/>
    <s v="1181959151632703488"/>
    <s v="Tweet"/>
    <n v="0"/>
    <n v="0"/>
    <m/>
    <m/>
    <m/>
    <m/>
    <m/>
    <m/>
    <m/>
    <m/>
    <n v="3"/>
    <s v="1"/>
    <s v="4"/>
    <n v="2"/>
    <n v="7.6923076923076925"/>
    <n v="0"/>
    <n v="0"/>
    <n v="0"/>
    <n v="0"/>
    <n v="24"/>
    <n v="92.3076923076923"/>
    <n v="26"/>
  </r>
  <r>
    <s v="lrainie"/>
    <s v="pewinternet"/>
    <m/>
    <m/>
    <m/>
    <m/>
    <m/>
    <m/>
    <m/>
    <m/>
    <s v="No"/>
    <n v="70"/>
    <m/>
    <m/>
    <x v="1"/>
    <d v="2019-10-09T15:48:28.000"/>
    <s v="Majorities of American adults know about #phishing tricks, and what cookies allow and that the social media business model is built around ads.... New @pewinternet quiz and survey:_x000a_https://t.co/ocxd8iIEhw"/>
    <s v="https://www.pewresearch.org/quiz/digital-knowledge-quiz/"/>
    <s v="pewresearch.org"/>
    <x v="5"/>
    <m/>
    <s v="http://pbs.twimg.com/profile_images/785925373/lee_ahead_of_the_curve_normal.png"/>
    <x v="43"/>
    <s v="https://twitter.com/#!/lrainie/status/1181959624100126725"/>
    <m/>
    <m/>
    <s v="1181959624100126725"/>
    <m/>
    <b v="0"/>
    <n v="1"/>
    <s v=""/>
    <b v="0"/>
    <s v="en"/>
    <m/>
    <s v=""/>
    <b v="0"/>
    <n v="0"/>
    <s v=""/>
    <s v="TweetDeck"/>
    <b v="0"/>
    <s v="1181959624100126725"/>
    <s v="Tweet"/>
    <n v="0"/>
    <n v="0"/>
    <m/>
    <m/>
    <m/>
    <m/>
    <m/>
    <m/>
    <m/>
    <m/>
    <n v="3"/>
    <s v="1"/>
    <s v="4"/>
    <n v="0"/>
    <n v="0"/>
    <n v="0"/>
    <n v="0"/>
    <n v="0"/>
    <n v="0"/>
    <n v="28"/>
    <n v="100"/>
    <n v="28"/>
  </r>
  <r>
    <s v="lrainie"/>
    <s v="pewinternet"/>
    <m/>
    <m/>
    <m/>
    <m/>
    <m/>
    <m/>
    <m/>
    <m/>
    <s v="No"/>
    <n v="71"/>
    <m/>
    <m/>
    <x v="1"/>
    <d v="2019-10-09T16:01:13.000"/>
    <s v="Young adults get more of these digital knowledge questions correct than older adults. And those with higher levels of education do better, too. Test your own digital savvy in @Pewinternet's quiz and see how you compare with other Americans_x000a_https://t.co/ocxd8iIEhw"/>
    <s v="https://www.pewresearch.org/quiz/digital-knowledge-quiz/"/>
    <s v="pewresearch.org"/>
    <x v="0"/>
    <m/>
    <s v="http://pbs.twimg.com/profile_images/785925373/lee_ahead_of_the_curve_normal.png"/>
    <x v="44"/>
    <s v="https://twitter.com/#!/lrainie/status/1181962832843284481"/>
    <m/>
    <m/>
    <s v="1181962832843284481"/>
    <m/>
    <b v="0"/>
    <n v="12"/>
    <s v=""/>
    <b v="0"/>
    <s v="en"/>
    <m/>
    <s v=""/>
    <b v="0"/>
    <n v="8"/>
    <s v=""/>
    <s v="TweetDeck"/>
    <b v="0"/>
    <s v="1181962832843284481"/>
    <s v="Tweet"/>
    <n v="0"/>
    <n v="0"/>
    <m/>
    <m/>
    <m/>
    <m/>
    <m/>
    <m/>
    <m/>
    <m/>
    <n v="3"/>
    <s v="1"/>
    <s v="4"/>
    <n v="3"/>
    <n v="7.6923076923076925"/>
    <n v="0"/>
    <n v="0"/>
    <n v="0"/>
    <n v="0"/>
    <n v="36"/>
    <n v="92.3076923076923"/>
    <n v="39"/>
  </r>
  <r>
    <s v="carrolldoherty"/>
    <s v="carrolldoherty"/>
    <m/>
    <m/>
    <m/>
    <m/>
    <m/>
    <m/>
    <m/>
    <m/>
    <s v="No"/>
    <n v="72"/>
    <m/>
    <m/>
    <x v="0"/>
    <d v="2019-10-10T18:07:11.000"/>
    <s v="NEW 63% of Republicans say Democrats are 'more unpatriotic' than other Americans; only 23% of Democrats say the same about Republicans (from Sept., pre-impeachment inquiry) _x000a_https://t.co/moc6Puzg2V https://t.co/DrViEQNhF3"/>
    <s v="https://www.people-press.org/?p=20071483"/>
    <s v="people-press.org"/>
    <x v="0"/>
    <s v="https://pbs.twimg.com/media/EGiTWhJWwAUqW92.png"/>
    <s v="https://pbs.twimg.com/media/EGiTWhJWwAUqW92.png"/>
    <x v="45"/>
    <s v="https://twitter.com/#!/carrolldoherty/status/1182356919689863169"/>
    <m/>
    <m/>
    <s v="1182356919689863169"/>
    <m/>
    <b v="0"/>
    <n v="18"/>
    <s v=""/>
    <b v="0"/>
    <s v="en"/>
    <m/>
    <s v=""/>
    <b v="0"/>
    <n v="17"/>
    <s v=""/>
    <s v="Twitter Web App"/>
    <b v="0"/>
    <s v="1182356919689863169"/>
    <s v="Retweet"/>
    <n v="0"/>
    <n v="0"/>
    <m/>
    <m/>
    <m/>
    <m/>
    <m/>
    <m/>
    <m/>
    <m/>
    <n v="2"/>
    <s v="1"/>
    <s v="1"/>
    <n v="0"/>
    <n v="0"/>
    <n v="0"/>
    <n v="0"/>
    <n v="0"/>
    <n v="0"/>
    <n v="26"/>
    <n v="100"/>
    <n v="26"/>
  </r>
  <r>
    <s v="carrolldoherty"/>
    <s v="carrolldoherty"/>
    <m/>
    <m/>
    <m/>
    <m/>
    <m/>
    <m/>
    <m/>
    <m/>
    <s v="No"/>
    <n v="73"/>
    <m/>
    <m/>
    <x v="0"/>
    <d v="2019-10-10T18:12:26.000"/>
    <s v="Wow - 47% of Democrats and 45% of Republicans say the phrase 'too extreme in its positions' describes *their own* party very or somewhat well. From new survey on parties/partisanship conducted in Sept. (before impeachment inquiry)._x000a_https://t.co/VBSrhzLVW3 https://t.co/RkqU10vlCv"/>
    <s v="https://pewrsr.ch/2OzyU3K"/>
    <s v="pewrsr.ch"/>
    <x v="0"/>
    <s v="https://pbs.twimg.com/media/EGiUjZDWsAIYdXD.png"/>
    <s v="https://pbs.twimg.com/media/EGiUjZDWsAIYdXD.png"/>
    <x v="46"/>
    <s v="https://twitter.com/#!/carrolldoherty/status/1182358239830249473"/>
    <m/>
    <m/>
    <s v="1182358239830249473"/>
    <m/>
    <b v="0"/>
    <n v="28"/>
    <s v=""/>
    <b v="0"/>
    <s v="en"/>
    <m/>
    <s v=""/>
    <b v="0"/>
    <n v="28"/>
    <s v=""/>
    <s v="Twitter Web App"/>
    <b v="0"/>
    <s v="1182358239830249473"/>
    <s v="Retweet"/>
    <n v="0"/>
    <n v="0"/>
    <m/>
    <m/>
    <m/>
    <m/>
    <m/>
    <m/>
    <m/>
    <m/>
    <n v="2"/>
    <s v="1"/>
    <s v="1"/>
    <n v="2"/>
    <n v="5.555555555555555"/>
    <n v="0"/>
    <n v="0"/>
    <n v="0"/>
    <n v="0"/>
    <n v="34"/>
    <n v="94.44444444444444"/>
    <n v="36"/>
  </r>
  <r>
    <s v="lrainie"/>
    <s v="carrolldoherty"/>
    <m/>
    <m/>
    <m/>
    <m/>
    <m/>
    <m/>
    <m/>
    <m/>
    <s v="No"/>
    <n v="74"/>
    <m/>
    <m/>
    <x v="1"/>
    <d v="2019-10-11T10:12:51.000"/>
    <s v="RT @CarrollDoherty: NEW 63% of Republicans say Democrats are 'more unpatriotic' than other Americans; only 23% of Democrats say the same ab…"/>
    <m/>
    <m/>
    <x v="0"/>
    <m/>
    <s v="http://pbs.twimg.com/profile_images/785925373/lee_ahead_of_the_curve_normal.png"/>
    <x v="47"/>
    <s v="https://twitter.com/#!/lrainie/status/1182599936279486464"/>
    <m/>
    <m/>
    <s v="1182599936279486464"/>
    <m/>
    <b v="0"/>
    <n v="0"/>
    <s v=""/>
    <b v="0"/>
    <s v="en"/>
    <m/>
    <s v=""/>
    <b v="0"/>
    <n v="17"/>
    <s v="1182356919689863169"/>
    <s v="Twitter Web App"/>
    <b v="0"/>
    <s v="1182356919689863169"/>
    <s v="Tweet"/>
    <n v="0"/>
    <n v="0"/>
    <m/>
    <m/>
    <m/>
    <m/>
    <m/>
    <m/>
    <m/>
    <m/>
    <n v="2"/>
    <s v="1"/>
    <s v="1"/>
    <n v="0"/>
    <n v="0"/>
    <n v="0"/>
    <n v="0"/>
    <n v="0"/>
    <n v="0"/>
    <n v="22"/>
    <n v="100"/>
    <n v="22"/>
  </r>
  <r>
    <s v="lrainie"/>
    <s v="carrolldoherty"/>
    <m/>
    <m/>
    <m/>
    <m/>
    <m/>
    <m/>
    <m/>
    <m/>
    <s v="No"/>
    <n v="75"/>
    <m/>
    <m/>
    <x v="1"/>
    <d v="2019-10-11T10:13:23.000"/>
    <s v="RT @CarrollDoherty: Wow - 47% of Democrats and 45% of Republicans say the phrase 'too extreme in its positions' describes *their own* party…"/>
    <m/>
    <m/>
    <x v="0"/>
    <m/>
    <s v="http://pbs.twimg.com/profile_images/785925373/lee_ahead_of_the_curve_normal.png"/>
    <x v="48"/>
    <s v="https://twitter.com/#!/lrainie/status/1182600073588494341"/>
    <m/>
    <m/>
    <s v="1182600073588494341"/>
    <m/>
    <b v="0"/>
    <n v="0"/>
    <s v=""/>
    <b v="0"/>
    <s v="en"/>
    <m/>
    <s v=""/>
    <b v="0"/>
    <n v="28"/>
    <s v="1182358239830249473"/>
    <s v="Twitter Web App"/>
    <b v="0"/>
    <s v="1182358239830249473"/>
    <s v="Tweet"/>
    <n v="0"/>
    <n v="0"/>
    <m/>
    <m/>
    <m/>
    <m/>
    <m/>
    <m/>
    <m/>
    <m/>
    <n v="2"/>
    <s v="1"/>
    <s v="1"/>
    <n v="1"/>
    <n v="4.545454545454546"/>
    <n v="0"/>
    <n v="0"/>
    <n v="0"/>
    <n v="0"/>
    <n v="21"/>
    <n v="95.45454545454545"/>
    <n v="22"/>
  </r>
  <r>
    <s v="lilrc"/>
    <s v="profcarroll"/>
    <m/>
    <m/>
    <m/>
    <m/>
    <m/>
    <m/>
    <m/>
    <m/>
    <s v="No"/>
    <n v="76"/>
    <m/>
    <m/>
    <x v="1"/>
    <d v="2019-10-11T14:47:54.000"/>
    <s v="How are you enjoying #lilrcannualconference2019 so far? @lrainie @profcarroll https://t.co/OaGYixQxHk"/>
    <m/>
    <m/>
    <x v="6"/>
    <s v="https://pbs.twimg.com/media/EGmvVDVWoAAjMjx.jpg"/>
    <s v="https://pbs.twimg.com/media/EGmvVDVWoAAjMjx.jpg"/>
    <x v="49"/>
    <s v="https://twitter.com/#!/lilrc/status/1182669157936062466"/>
    <m/>
    <m/>
    <s v="1182669157936062466"/>
    <m/>
    <b v="0"/>
    <n v="2"/>
    <s v=""/>
    <b v="0"/>
    <s v="en"/>
    <m/>
    <s v=""/>
    <b v="0"/>
    <n v="0"/>
    <s v=""/>
    <s v="Twitter for iPhone"/>
    <b v="0"/>
    <s v="1182669157936062466"/>
    <s v="Tweet"/>
    <n v="0"/>
    <n v="0"/>
    <s v="-73.473176,40.734618 _x000a_-73.435171,40.734618 _x000a_-73.435171,40.782376 _x000a_-73.473176,40.782376"/>
    <s v="United States"/>
    <s v="US"/>
    <s v="Old Bethpage, NY"/>
    <s v="dc502d38a5ba33a7"/>
    <s v="Old Bethpage"/>
    <s v="city"/>
    <s v="https://api.twitter.com/1.1/geo/id/dc502d38a5ba33a7.json"/>
    <n v="1"/>
    <s v="5"/>
    <s v="5"/>
    <n v="1"/>
    <n v="11.11111111111111"/>
    <n v="0"/>
    <n v="0"/>
    <n v="0"/>
    <n v="0"/>
    <n v="8"/>
    <n v="88.88888888888889"/>
    <n v="9"/>
  </r>
  <r>
    <s v="pewresearch"/>
    <s v="pewresearch"/>
    <m/>
    <m/>
    <m/>
    <m/>
    <m/>
    <m/>
    <m/>
    <m/>
    <s v="No"/>
    <n v="77"/>
    <m/>
    <m/>
    <x v="0"/>
    <d v="2019-10-09T14:04:02.000"/>
    <s v="NEW: Americans’ understanding of technology-related issues varies greatly depending on the topic, term or concept. A majority of U.S. adults can correctly answer questions about phishing scams or website cookies, but other items are more challenging. https://t.co/FadXF60teM https://t.co/3DWlkt8Kds"/>
    <s v="https://www.pewinternet.org/2019/10/09/americans-and-digital-knowledge/"/>
    <s v="pewinternet.org"/>
    <x v="0"/>
    <s v="https://pbs.twimg.com/media/EGcSG7TXYAEruRt.jpg"/>
    <s v="https://pbs.twimg.com/media/EGcSG7TXYAEruRt.jpg"/>
    <x v="50"/>
    <s v="https://twitter.com/#!/pewresearch/status/1181933340292796419"/>
    <m/>
    <m/>
    <s v="1181933340292796419"/>
    <m/>
    <b v="0"/>
    <n v="16"/>
    <s v=""/>
    <b v="0"/>
    <s v="en"/>
    <m/>
    <s v=""/>
    <b v="0"/>
    <n v="11"/>
    <s v=""/>
    <s v="Buffer"/>
    <b v="0"/>
    <s v="1181933340292796419"/>
    <s v="Retweet"/>
    <n v="0"/>
    <n v="0"/>
    <m/>
    <m/>
    <m/>
    <m/>
    <m/>
    <m/>
    <m/>
    <m/>
    <n v="1"/>
    <s v="5"/>
    <s v="5"/>
    <n v="1"/>
    <n v="2.6315789473684212"/>
    <n v="3"/>
    <n v="7.894736842105263"/>
    <n v="0"/>
    <n v="0"/>
    <n v="34"/>
    <n v="89.47368421052632"/>
    <n v="38"/>
  </r>
  <r>
    <s v="pewresearch"/>
    <s v="lrainie"/>
    <m/>
    <m/>
    <m/>
    <m/>
    <m/>
    <m/>
    <m/>
    <m/>
    <s v="Yes"/>
    <n v="78"/>
    <m/>
    <m/>
    <x v="1"/>
    <d v="2019-10-05T22:24:01.000"/>
    <s v="RT @lrainie: It can be simultaneously true: People say they don't trust &quot;government&quot; and also can have favorable views of a bunch of federa…"/>
    <m/>
    <m/>
    <x v="0"/>
    <m/>
    <s v="http://pbs.twimg.com/profile_images/879728447026868228/U4Uzpdp6_normal.jpg"/>
    <x v="51"/>
    <s v="https://twitter.com/#!/pewresearch/status/1180609613214945286"/>
    <m/>
    <m/>
    <s v="1180609613214945286"/>
    <m/>
    <b v="0"/>
    <n v="0"/>
    <s v=""/>
    <b v="0"/>
    <s v="en"/>
    <m/>
    <s v=""/>
    <b v="0"/>
    <n v="10"/>
    <s v="1179761029363970049"/>
    <s v="Buffer"/>
    <b v="0"/>
    <s v="1179761029363970049"/>
    <s v="Tweet"/>
    <n v="0"/>
    <n v="0"/>
    <m/>
    <m/>
    <m/>
    <m/>
    <m/>
    <m/>
    <m/>
    <m/>
    <n v="1"/>
    <s v="5"/>
    <s v="1"/>
    <n v="2"/>
    <n v="8.333333333333334"/>
    <n v="0"/>
    <n v="0"/>
    <n v="0"/>
    <n v="0"/>
    <n v="22"/>
    <n v="91.66666666666667"/>
    <n v="24"/>
  </r>
  <r>
    <s v="lrainie"/>
    <s v="pewresearch"/>
    <m/>
    <m/>
    <m/>
    <m/>
    <m/>
    <m/>
    <m/>
    <m/>
    <s v="Yes"/>
    <n v="79"/>
    <m/>
    <m/>
    <x v="1"/>
    <d v="2019-10-03T19:16:29.000"/>
    <s v="Just a reminder, now there's renewed chatter about who's in the middle class ... you can see where you fit in by using @pewresearch's income calculator. Compare yourself with nation, state, metro area averages:_x000a_https://t.co/jYGIwMRxqO https://t.co/zdxAcx4kn0"/>
    <s v="https://www.pewresearch.org/fact-tank/2018/09/06/are-you-in-the-american-middle-class/"/>
    <s v="pewresearch.org"/>
    <x v="0"/>
    <s v="https://pbs.twimg.com/media/EF-f3OvXkAAjTNl.png"/>
    <s v="https://pbs.twimg.com/media/EF-f3OvXkAAjTNl.png"/>
    <x v="52"/>
    <s v="https://twitter.com/#!/lrainie/status/1179837646316736512"/>
    <m/>
    <m/>
    <s v="1179837646316736512"/>
    <m/>
    <b v="0"/>
    <n v="14"/>
    <s v=""/>
    <b v="0"/>
    <s v="en"/>
    <m/>
    <s v=""/>
    <b v="0"/>
    <n v="12"/>
    <s v=""/>
    <s v="TweetDeck"/>
    <b v="0"/>
    <s v="1179837646316736512"/>
    <s v="Retweet"/>
    <n v="0"/>
    <n v="0"/>
    <m/>
    <m/>
    <m/>
    <m/>
    <m/>
    <m/>
    <m/>
    <m/>
    <n v="5"/>
    <s v="1"/>
    <s v="5"/>
    <n v="1"/>
    <n v="3.0303030303030303"/>
    <n v="1"/>
    <n v="3.0303030303030303"/>
    <n v="0"/>
    <n v="0"/>
    <n v="31"/>
    <n v="93.93939393939394"/>
    <n v="33"/>
  </r>
  <r>
    <s v="lrainie"/>
    <s v="pewresearch"/>
    <m/>
    <m/>
    <m/>
    <m/>
    <m/>
    <m/>
    <m/>
    <m/>
    <s v="Yes"/>
    <n v="81"/>
    <m/>
    <m/>
    <x v="1"/>
    <d v="2019-10-03T14:12:02.000"/>
    <s v="It can be simultaneously true: People say they don't trust &quot;government&quot; and also can have favorable views of a bunch of federal agencies - including the FBI,  Census Bureau, CIA, Federal Reserve, IRS... One of my favorite @PewResearch surveys_x000a_https://t.co/AJ5e4aVIzc https://t.co/0RmZwAsMMr"/>
    <s v="https://www.people-press.org/2019/10/01/public-expresses-favorable-views-of-a-number-of-federal-agencies/"/>
    <s v="people-press.org"/>
    <x v="0"/>
    <s v="https://pbs.twimg.com/media/EF9aFBaXkAEC7Im.png"/>
    <s v="https://pbs.twimg.com/media/EF9aFBaXkAEC7Im.png"/>
    <x v="53"/>
    <s v="https://twitter.com/#!/lrainie/status/1179761029363970049"/>
    <m/>
    <m/>
    <s v="1179761029363970049"/>
    <m/>
    <b v="0"/>
    <n v="15"/>
    <s v=""/>
    <b v="0"/>
    <s v="en"/>
    <m/>
    <s v=""/>
    <b v="0"/>
    <n v="10"/>
    <s v=""/>
    <s v="TweetDeck"/>
    <b v="0"/>
    <s v="1179761029363970049"/>
    <s v="Retweet"/>
    <n v="0"/>
    <n v="0"/>
    <m/>
    <m/>
    <m/>
    <m/>
    <m/>
    <m/>
    <m/>
    <m/>
    <n v="5"/>
    <s v="1"/>
    <s v="5"/>
    <n v="3"/>
    <n v="7.894736842105263"/>
    <n v="0"/>
    <n v="0"/>
    <n v="0"/>
    <n v="0"/>
    <n v="35"/>
    <n v="92.10526315789474"/>
    <n v="38"/>
  </r>
  <r>
    <s v="lrainie"/>
    <s v="pewresearch"/>
    <m/>
    <m/>
    <m/>
    <m/>
    <m/>
    <m/>
    <m/>
    <m/>
    <s v="Yes"/>
    <n v="82"/>
    <m/>
    <m/>
    <x v="1"/>
    <d v="2019-10-09T15:51:35.000"/>
    <s v="About half of Americans say they are not sure what &quot;https://&quot; means, or know what private browsing prevents or know other companies Facebook owns. New @PewResearch survey. But before you read the results, take our quiz and see how you stack up_x000a_https://t.co/ocxd8iIEhw"/>
    <s v="https://www.pewresearch.org/quiz/digital-knowledge-quiz/"/>
    <s v="pewresearch.org"/>
    <x v="0"/>
    <m/>
    <s v="http://pbs.twimg.com/profile_images/785925373/lee_ahead_of_the_curve_normal.png"/>
    <x v="54"/>
    <s v="https://twitter.com/#!/lrainie/status/1181960407029895168"/>
    <m/>
    <m/>
    <s v="1181960407029895168"/>
    <m/>
    <b v="0"/>
    <n v="23"/>
    <s v=""/>
    <b v="0"/>
    <s v="en"/>
    <m/>
    <s v=""/>
    <b v="0"/>
    <n v="16"/>
    <s v=""/>
    <s v="TweetDeck"/>
    <b v="0"/>
    <s v="1181960407029895168"/>
    <s v="Tweet"/>
    <n v="0"/>
    <n v="0"/>
    <m/>
    <m/>
    <m/>
    <m/>
    <m/>
    <m/>
    <m/>
    <m/>
    <n v="5"/>
    <s v="1"/>
    <s v="5"/>
    <n v="0"/>
    <n v="0"/>
    <n v="0"/>
    <n v="0"/>
    <n v="0"/>
    <n v="0"/>
    <n v="42"/>
    <n v="100"/>
    <n v="42"/>
  </r>
  <r>
    <s v="lrainie"/>
    <s v="pewresearch"/>
    <m/>
    <m/>
    <m/>
    <m/>
    <m/>
    <m/>
    <m/>
    <m/>
    <s v="Yes"/>
    <n v="83"/>
    <m/>
    <m/>
    <x v="1"/>
    <d v="2019-10-11T10:15:37.000"/>
    <s v="RT @pewresearch: NEW: Americans’ understanding of technology-related issues varies greatly depending on the topic, term or concept. A major…"/>
    <m/>
    <m/>
    <x v="0"/>
    <m/>
    <s v="http://pbs.twimg.com/profile_images/785925373/lee_ahead_of_the_curve_normal.png"/>
    <x v="55"/>
    <s v="https://twitter.com/#!/lrainie/status/1182600632152264704"/>
    <m/>
    <m/>
    <s v="1182600632152264704"/>
    <m/>
    <b v="0"/>
    <n v="0"/>
    <s v=""/>
    <b v="0"/>
    <s v="en"/>
    <m/>
    <s v=""/>
    <b v="0"/>
    <n v="11"/>
    <s v="1181933340292796419"/>
    <s v="Twitter Web App"/>
    <b v="0"/>
    <s v="1181933340292796419"/>
    <s v="Tweet"/>
    <n v="0"/>
    <n v="0"/>
    <m/>
    <m/>
    <m/>
    <m/>
    <m/>
    <m/>
    <m/>
    <m/>
    <n v="5"/>
    <s v="1"/>
    <s v="5"/>
    <n v="0"/>
    <n v="0"/>
    <n v="1"/>
    <n v="5"/>
    <n v="0"/>
    <n v="0"/>
    <n v="19"/>
    <n v="95"/>
    <n v="20"/>
  </r>
  <r>
    <s v="greenleylibrary"/>
    <s v="pewresearch"/>
    <m/>
    <m/>
    <m/>
    <m/>
    <m/>
    <m/>
    <m/>
    <m/>
    <s v="No"/>
    <n v="84"/>
    <m/>
    <m/>
    <x v="1"/>
    <d v="2019-10-11T13:59:12.000"/>
    <s v="Thank you  @lrainie from @pewresearch for an amazing and encouraging talk!  #LILRCAnnualConference2019"/>
    <m/>
    <m/>
    <x v="6"/>
    <m/>
    <s v="http://pbs.twimg.com/profile_images/1042075401047040000/7bTQi6nK_normal.jpg"/>
    <x v="56"/>
    <s v="https://twitter.com/#!/greenleylibrary/status/1182656898841108483"/>
    <m/>
    <m/>
    <s v="1182656898841108483"/>
    <m/>
    <b v="0"/>
    <n v="1"/>
    <s v=""/>
    <b v="0"/>
    <s v="en"/>
    <m/>
    <s v=""/>
    <b v="0"/>
    <n v="1"/>
    <s v=""/>
    <s v="Twitter for iPhone"/>
    <b v="0"/>
    <s v="1182656898841108483"/>
    <s v="Tweet"/>
    <n v="0"/>
    <n v="0"/>
    <s v="-73.473176,40.734618 _x000a_-73.435171,40.734618 _x000a_-73.435171,40.782376 _x000a_-73.473176,40.782376"/>
    <s v="United States"/>
    <s v="US"/>
    <s v="Old Bethpage, NY"/>
    <s v="dc502d38a5ba33a7"/>
    <s v="Old Bethpage"/>
    <s v="city"/>
    <s v="https://api.twitter.com/1.1/geo/id/dc502d38a5ba33a7.json"/>
    <n v="1"/>
    <s v="5"/>
    <s v="5"/>
    <m/>
    <m/>
    <m/>
    <m/>
    <m/>
    <m/>
    <m/>
    <m/>
    <m/>
  </r>
  <r>
    <s v="lilrc"/>
    <s v="pewresearch"/>
    <m/>
    <m/>
    <m/>
    <m/>
    <m/>
    <m/>
    <m/>
    <m/>
    <s v="No"/>
    <n v="85"/>
    <m/>
    <m/>
    <x v="1"/>
    <d v="2019-10-11T13:10:37.000"/>
    <s v="Thank you @lrainie from @pewresearch a #facttank!! https://t.co/uB25OACBkO"/>
    <m/>
    <m/>
    <x v="7"/>
    <s v="https://pbs.twimg.com/media/EGmZD1nW4AAXSOx.jpg"/>
    <s v="https://pbs.twimg.com/media/EGmZD1nW4AAXSOx.jpg"/>
    <x v="57"/>
    <s v="https://twitter.com/#!/lilrc/status/1182644673699045376"/>
    <m/>
    <m/>
    <s v="1182644673699045376"/>
    <m/>
    <b v="0"/>
    <n v="0"/>
    <s v=""/>
    <b v="0"/>
    <s v="en"/>
    <m/>
    <s v=""/>
    <b v="0"/>
    <n v="0"/>
    <s v=""/>
    <s v="Twitter for iPhone"/>
    <b v="0"/>
    <s v="1182644673699045376"/>
    <s v="Tweet"/>
    <n v="0"/>
    <n v="0"/>
    <s v="-73.473176,40.734618 _x000a_-73.435171,40.734618 _x000a_-73.435171,40.782376 _x000a_-73.473176,40.782376"/>
    <s v="United States"/>
    <s v="US"/>
    <s v="Old Bethpage, NY"/>
    <s v="dc502d38a5ba33a7"/>
    <s v="Old Bethpage"/>
    <s v="city"/>
    <s v="https://api.twitter.com/1.1/geo/id/dc502d38a5ba33a7.json"/>
    <n v="2"/>
    <s v="5"/>
    <s v="5"/>
    <m/>
    <m/>
    <m/>
    <m/>
    <m/>
    <m/>
    <m/>
    <m/>
    <m/>
  </r>
  <r>
    <s v="lilrc"/>
    <s v="pewresearch"/>
    <m/>
    <m/>
    <m/>
    <m/>
    <m/>
    <m/>
    <m/>
    <m/>
    <s v="No"/>
    <n v="86"/>
    <m/>
    <m/>
    <x v="1"/>
    <d v="2019-10-11T15:06:41.000"/>
    <s v="RT @GreenleyLibrary: Thank you  @lrainie from @pewresearch for an amazing and encouraging talk!  #LILRCAnnualConference2019"/>
    <m/>
    <m/>
    <x v="6"/>
    <m/>
    <s v="http://pbs.twimg.com/profile_images/811219342318714881/_CAYzZWR_normal.jpg"/>
    <x v="58"/>
    <s v="https://twitter.com/#!/lilrc/status/1182673883838717952"/>
    <m/>
    <m/>
    <s v="1182673883838717952"/>
    <m/>
    <b v="0"/>
    <n v="0"/>
    <s v=""/>
    <b v="0"/>
    <s v="en"/>
    <m/>
    <s v=""/>
    <b v="0"/>
    <n v="1"/>
    <s v="1182656898841108483"/>
    <s v="Twitter for iPhone"/>
    <b v="0"/>
    <s v="1182656898841108483"/>
    <s v="Tweet"/>
    <n v="0"/>
    <n v="0"/>
    <m/>
    <m/>
    <m/>
    <m/>
    <m/>
    <m/>
    <m/>
    <m/>
    <n v="2"/>
    <s v="5"/>
    <s v="5"/>
    <m/>
    <m/>
    <m/>
    <m/>
    <m/>
    <m/>
    <m/>
    <m/>
    <m/>
  </r>
  <r>
    <s v="greenleylibrary"/>
    <s v="lrainie"/>
    <m/>
    <m/>
    <m/>
    <m/>
    <m/>
    <m/>
    <m/>
    <m/>
    <s v="No"/>
    <n v="87"/>
    <m/>
    <m/>
    <x v="1"/>
    <d v="2019-10-11T13:50:41.000"/>
    <s v="“People are very strong and affirm the positive role and impact of libraries in their community” -@lrainie #lilrc"/>
    <m/>
    <m/>
    <x v="8"/>
    <m/>
    <s v="http://pbs.twimg.com/profile_images/1042075401047040000/7bTQi6nK_normal.jpg"/>
    <x v="59"/>
    <s v="https://twitter.com/#!/greenleylibrary/status/1182654759087546374"/>
    <m/>
    <m/>
    <s v="1182654759087546374"/>
    <m/>
    <b v="0"/>
    <n v="1"/>
    <s v=""/>
    <b v="0"/>
    <s v="en"/>
    <m/>
    <s v=""/>
    <b v="0"/>
    <n v="0"/>
    <s v=""/>
    <s v="Twitter for iPhone"/>
    <b v="0"/>
    <s v="1182654759087546374"/>
    <s v="Tweet"/>
    <n v="0"/>
    <n v="0"/>
    <s v="-73.473176,40.734618 _x000a_-73.435171,40.734618 _x000a_-73.435171,40.782376 _x000a_-73.473176,40.782376"/>
    <s v="United States"/>
    <s v="US"/>
    <s v="Old Bethpage, NY"/>
    <s v="dc502d38a5ba33a7"/>
    <s v="Old Bethpage"/>
    <s v="city"/>
    <s v="https://api.twitter.com/1.1/geo/id/dc502d38a5ba33a7.json"/>
    <n v="6"/>
    <s v="5"/>
    <s v="1"/>
    <n v="3"/>
    <n v="16.666666666666668"/>
    <n v="0"/>
    <n v="0"/>
    <n v="0"/>
    <n v="0"/>
    <n v="15"/>
    <n v="83.33333333333333"/>
    <n v="18"/>
  </r>
  <r>
    <s v="greenleylibrary"/>
    <s v="lrainie"/>
    <m/>
    <m/>
    <m/>
    <m/>
    <m/>
    <m/>
    <m/>
    <m/>
    <s v="No"/>
    <n v="88"/>
    <m/>
    <m/>
    <x v="1"/>
    <d v="2019-10-11T13:50:42.000"/>
    <s v="“There is a well spread good feeling about librarians” - @lrainie #lilrc"/>
    <m/>
    <m/>
    <x v="8"/>
    <m/>
    <s v="http://pbs.twimg.com/profile_images/1042075401047040000/7bTQi6nK_normal.jpg"/>
    <x v="60"/>
    <s v="https://twitter.com/#!/greenleylibrary/status/1182654762380152834"/>
    <m/>
    <m/>
    <s v="1182654762380152834"/>
    <s v="1182654759087546374"/>
    <b v="0"/>
    <n v="0"/>
    <s v="1042071787994062848"/>
    <b v="0"/>
    <s v="en"/>
    <m/>
    <s v=""/>
    <b v="0"/>
    <n v="0"/>
    <s v=""/>
    <s v="Twitter for iPhone"/>
    <b v="0"/>
    <s v="1182654759087546374"/>
    <s v="Tweet"/>
    <n v="0"/>
    <n v="0"/>
    <s v="-73.473176,40.734618 _x000a_-73.435171,40.734618 _x000a_-73.435171,40.782376 _x000a_-73.473176,40.782376"/>
    <s v="United States"/>
    <s v="US"/>
    <s v="Old Bethpage, NY"/>
    <s v="dc502d38a5ba33a7"/>
    <s v="Old Bethpage"/>
    <s v="city"/>
    <s v="https://api.twitter.com/1.1/geo/id/dc502d38a5ba33a7.json"/>
    <n v="6"/>
    <s v="5"/>
    <s v="1"/>
    <n v="2"/>
    <n v="18.181818181818183"/>
    <n v="0"/>
    <n v="0"/>
    <n v="0"/>
    <n v="0"/>
    <n v="9"/>
    <n v="81.81818181818181"/>
    <n v="11"/>
  </r>
  <r>
    <s v="greenleylibrary"/>
    <s v="lrainie"/>
    <m/>
    <m/>
    <m/>
    <m/>
    <m/>
    <m/>
    <m/>
    <m/>
    <s v="No"/>
    <n v="89"/>
    <m/>
    <m/>
    <x v="1"/>
    <d v="2019-10-11T13:50:43.000"/>
    <s v="“Americans see made up news as a bigger problem than any other key issue” - @lrainie #lilrc"/>
    <m/>
    <m/>
    <x v="8"/>
    <m/>
    <s v="http://pbs.twimg.com/profile_images/1042075401047040000/7bTQi6nK_normal.jpg"/>
    <x v="61"/>
    <s v="https://twitter.com/#!/greenleylibrary/status/1182654763969712128"/>
    <m/>
    <m/>
    <s v="1182654763969712128"/>
    <s v="1182654762380152834"/>
    <b v="0"/>
    <n v="1"/>
    <s v="1042071787994062848"/>
    <b v="0"/>
    <s v="en"/>
    <m/>
    <s v=""/>
    <b v="0"/>
    <n v="0"/>
    <s v=""/>
    <s v="Twitter for iPhone"/>
    <b v="0"/>
    <s v="1182654762380152834"/>
    <s v="Tweet"/>
    <n v="0"/>
    <n v="0"/>
    <s v="-73.473176,40.734618 _x000a_-73.435171,40.734618 _x000a_-73.435171,40.782376 _x000a_-73.473176,40.782376"/>
    <s v="United States"/>
    <s v="US"/>
    <s v="Old Bethpage, NY"/>
    <s v="dc502d38a5ba33a7"/>
    <s v="Old Bethpage"/>
    <s v="city"/>
    <s v="https://api.twitter.com/1.1/geo/id/dc502d38a5ba33a7.json"/>
    <n v="6"/>
    <s v="5"/>
    <s v="1"/>
    <n v="0"/>
    <n v="0"/>
    <n v="2"/>
    <n v="12.5"/>
    <n v="0"/>
    <n v="0"/>
    <n v="14"/>
    <n v="87.5"/>
    <n v="16"/>
  </r>
  <r>
    <s v="greenleylibrary"/>
    <s v="lrainie"/>
    <m/>
    <m/>
    <m/>
    <m/>
    <m/>
    <m/>
    <m/>
    <m/>
    <s v="No"/>
    <n v="90"/>
    <m/>
    <m/>
    <x v="1"/>
    <d v="2019-10-11T13:50:43.000"/>
    <s v="Libraries help individuals with their educational needs - @lrainie #lilrc"/>
    <m/>
    <m/>
    <x v="8"/>
    <m/>
    <s v="http://pbs.twimg.com/profile_images/1042075401047040000/7bTQi6nK_normal.jpg"/>
    <x v="61"/>
    <s v="https://twitter.com/#!/greenleylibrary/status/1182654765693579264"/>
    <m/>
    <m/>
    <s v="1182654765693579264"/>
    <s v="1182654763969712128"/>
    <b v="0"/>
    <n v="1"/>
    <s v="1042071787994062848"/>
    <b v="0"/>
    <s v="en"/>
    <m/>
    <s v=""/>
    <b v="0"/>
    <n v="0"/>
    <s v=""/>
    <s v="Twitter for iPhone"/>
    <b v="0"/>
    <s v="1182654763969712128"/>
    <s v="Tweet"/>
    <n v="0"/>
    <n v="0"/>
    <s v="-73.473176,40.734618 _x000a_-73.435171,40.734618 _x000a_-73.435171,40.782376 _x000a_-73.473176,40.782376"/>
    <s v="United States"/>
    <s v="US"/>
    <s v="Old Bethpage, NY"/>
    <s v="dc502d38a5ba33a7"/>
    <s v="Old Bethpage"/>
    <s v="city"/>
    <s v="https://api.twitter.com/1.1/geo/id/dc502d38a5ba33a7.json"/>
    <n v="6"/>
    <s v="5"/>
    <s v="1"/>
    <n v="0"/>
    <n v="0"/>
    <n v="0"/>
    <n v="0"/>
    <n v="0"/>
    <n v="0"/>
    <n v="9"/>
    <n v="100"/>
    <n v="9"/>
  </r>
  <r>
    <s v="greenleylibrary"/>
    <s v="lrainie"/>
    <m/>
    <m/>
    <m/>
    <m/>
    <m/>
    <m/>
    <m/>
    <m/>
    <s v="No"/>
    <n v="92"/>
    <m/>
    <m/>
    <x v="1"/>
    <d v="2019-10-11T14:07:15.000"/>
    <s v="“Any day spent with a librarian is a better day.” -@lrainie ##LILRCAnnualConference2019 https://t.co/dPeaQn2Fyr"/>
    <m/>
    <m/>
    <x v="6"/>
    <s v="https://pbs.twimg.com/tweet_video_thumb/EGmmBelXkAEAh41.jpg"/>
    <s v="https://pbs.twimg.com/tweet_video_thumb/EGmmBelXkAEAh41.jpg"/>
    <x v="62"/>
    <s v="https://twitter.com/#!/greenleylibrary/status/1182658927453978631"/>
    <m/>
    <m/>
    <s v="1182658927453978631"/>
    <m/>
    <b v="0"/>
    <n v="1"/>
    <s v=""/>
    <b v="0"/>
    <s v="en"/>
    <m/>
    <s v=""/>
    <b v="0"/>
    <n v="0"/>
    <s v=""/>
    <s v="Twitter for iPhone"/>
    <b v="0"/>
    <s v="1182658927453978631"/>
    <s v="Tweet"/>
    <n v="0"/>
    <n v="0"/>
    <s v="-73.473176,40.734618 _x000a_-73.435171,40.734618 _x000a_-73.435171,40.782376 _x000a_-73.473176,40.782376"/>
    <s v="United States"/>
    <s v="US"/>
    <s v="Old Bethpage, NY"/>
    <s v="dc502d38a5ba33a7"/>
    <s v="Old Bethpage"/>
    <s v="city"/>
    <s v="https://api.twitter.com/1.1/geo/id/dc502d38a5ba33a7.json"/>
    <n v="6"/>
    <s v="5"/>
    <s v="1"/>
    <n v="1"/>
    <n v="8.333333333333334"/>
    <n v="0"/>
    <n v="0"/>
    <n v="0"/>
    <n v="0"/>
    <n v="11"/>
    <n v="91.66666666666667"/>
    <n v="12"/>
  </r>
  <r>
    <s v="lilrc"/>
    <s v="greenleylibrary"/>
    <m/>
    <m/>
    <m/>
    <m/>
    <m/>
    <m/>
    <m/>
    <m/>
    <s v="No"/>
    <n v="93"/>
    <m/>
    <m/>
    <x v="2"/>
    <d v="2019-10-11T15:06:01.000"/>
    <s v="@GreenleyLibrary @lrainie https://t.co/3DdVApzms5"/>
    <m/>
    <m/>
    <x v="0"/>
    <s v="https://pbs.twimg.com/tweet_video_thumb/EGmzeRyW4AIMpiA.jpg"/>
    <s v="https://pbs.twimg.com/tweet_video_thumb/EGmzeRyW4AIMpiA.jpg"/>
    <x v="63"/>
    <s v="https://twitter.com/#!/lilrc/status/1182673715508715522"/>
    <m/>
    <m/>
    <s v="1182673715508715522"/>
    <s v="1182658927453978631"/>
    <b v="0"/>
    <n v="1"/>
    <s v="1042071787994062848"/>
    <b v="0"/>
    <s v="und"/>
    <m/>
    <s v=""/>
    <b v="0"/>
    <n v="0"/>
    <s v=""/>
    <s v="Twitter for iPhone"/>
    <b v="0"/>
    <s v="1182658927453978631"/>
    <s v="Tweet"/>
    <n v="0"/>
    <n v="0"/>
    <s v="-73.473176,40.734618 _x000a_-73.435171,40.734618 _x000a_-73.435171,40.782376 _x000a_-73.473176,40.782376"/>
    <s v="United States"/>
    <s v="US"/>
    <s v="Old Bethpage, NY"/>
    <s v="dc502d38a5ba33a7"/>
    <s v="Old Bethpage"/>
    <s v="city"/>
    <s v="https://api.twitter.com/1.1/geo/id/dc502d38a5ba33a7.json"/>
    <n v="1"/>
    <s v="5"/>
    <s v="5"/>
    <n v="0"/>
    <n v="0"/>
    <n v="0"/>
    <n v="0"/>
    <n v="0"/>
    <n v="0"/>
    <n v="2"/>
    <n v="100"/>
    <n v="2"/>
  </r>
  <r>
    <s v="danbuk4"/>
    <s v="johnchavens"/>
    <m/>
    <m/>
    <m/>
    <m/>
    <m/>
    <m/>
    <m/>
    <m/>
    <s v="No"/>
    <n v="99"/>
    <m/>
    <m/>
    <x v="1"/>
    <d v="2019-10-17T16:40:58.000"/>
    <s v="Making a Virtue Out of Neglect: How Laissez-Faire Constitutionalism Exacerbates Big Tech’s Absentee Ownership Problem https://t.co/hhwlun7NYO @openmarkets @sandeepvaheesan @IIPP_UCL @lrainie @rainerkattel @jryancollins @FrankPasquale @Sally_Hubbard @linamkhan @johnchavens"/>
    <s v="https://balkin.blogspot.com/2019/10/making-virtue-out-of-neglect-how.html"/>
    <s v="blogspot.com"/>
    <x v="0"/>
    <m/>
    <s v="http://pbs.twimg.com/profile_images/489259604883165186/ui1i5dL0_normal.jpeg"/>
    <x v="64"/>
    <s v="https://twitter.com/#!/danbuk4/status/1184871937614458880"/>
    <m/>
    <m/>
    <s v="1184871937614458880"/>
    <m/>
    <b v="0"/>
    <n v="2"/>
    <s v=""/>
    <b v="0"/>
    <s v="en"/>
    <m/>
    <s v=""/>
    <b v="0"/>
    <n v="0"/>
    <s v=""/>
    <s v="Twitter Web App"/>
    <b v="0"/>
    <s v="1184871937614458880"/>
    <s v="Tweet"/>
    <n v="0"/>
    <n v="0"/>
    <m/>
    <m/>
    <m/>
    <m/>
    <m/>
    <m/>
    <m/>
    <m/>
    <n v="1"/>
    <s v="2"/>
    <s v="2"/>
    <m/>
    <m/>
    <m/>
    <m/>
    <m/>
    <m/>
    <m/>
    <m/>
    <m/>
  </r>
  <r>
    <s v="lrainie"/>
    <s v="lrainie"/>
    <m/>
    <m/>
    <m/>
    <m/>
    <m/>
    <m/>
    <m/>
    <m/>
    <s v="No"/>
    <n v="105"/>
    <m/>
    <m/>
    <x v="0"/>
    <d v="2019-10-09T15:44:18.000"/>
    <s v="Take our 10-question digital knowledge quiz and see how you stack up to those who responded to a nationally representative survey_x000a_https://t.co/ocxd8iIEhw"/>
    <s v="https://www.pewresearch.org/quiz/digital-knowledge-quiz/"/>
    <s v="pewresearch.org"/>
    <x v="0"/>
    <m/>
    <s v="http://pbs.twimg.com/profile_images/785925373/lee_ahead_of_the_curve_normal.png"/>
    <x v="65"/>
    <s v="https://twitter.com/#!/lrainie/status/1181958576010608640"/>
    <m/>
    <m/>
    <s v="1181958576010608640"/>
    <m/>
    <b v="0"/>
    <n v="1"/>
    <s v=""/>
    <b v="0"/>
    <s v="en"/>
    <m/>
    <s v=""/>
    <b v="0"/>
    <n v="2"/>
    <s v=""/>
    <s v="TweetDeck"/>
    <b v="0"/>
    <s v="1181958576010608640"/>
    <s v="Tweet"/>
    <n v="0"/>
    <n v="0"/>
    <m/>
    <m/>
    <m/>
    <m/>
    <m/>
    <m/>
    <m/>
    <m/>
    <n v="1"/>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1">
    <i>
      <x v="1"/>
    </i>
    <i r="1">
      <x v="10"/>
    </i>
    <i r="2">
      <x v="276"/>
    </i>
    <i r="3">
      <x v="21"/>
    </i>
    <i r="2">
      <x v="277"/>
    </i>
    <i r="3">
      <x v="15"/>
    </i>
    <i r="3">
      <x v="20"/>
    </i>
    <i r="2">
      <x v="278"/>
    </i>
    <i r="3">
      <x v="2"/>
    </i>
    <i r="3">
      <x v="16"/>
    </i>
    <i r="3">
      <x v="17"/>
    </i>
    <i r="3">
      <x v="19"/>
    </i>
    <i r="3">
      <x v="20"/>
    </i>
    <i r="2">
      <x v="279"/>
    </i>
    <i r="3">
      <x v="14"/>
    </i>
    <i r="3">
      <x v="23"/>
    </i>
    <i r="3">
      <x v="24"/>
    </i>
    <i r="2">
      <x v="280"/>
    </i>
    <i r="3">
      <x v="1"/>
    </i>
    <i r="3">
      <x v="2"/>
    </i>
    <i r="2">
      <x v="281"/>
    </i>
    <i r="3">
      <x v="22"/>
    </i>
    <i r="2">
      <x v="283"/>
    </i>
    <i r="3">
      <x v="15"/>
    </i>
    <i r="3">
      <x v="16"/>
    </i>
    <i r="3">
      <x v="17"/>
    </i>
    <i r="3">
      <x v="19"/>
    </i>
    <i r="3">
      <x v="20"/>
    </i>
    <i r="3">
      <x v="22"/>
    </i>
    <i r="2">
      <x v="284"/>
    </i>
    <i r="3">
      <x v="2"/>
    </i>
    <i r="3">
      <x v="18"/>
    </i>
    <i r="3">
      <x v="19"/>
    </i>
    <i r="2">
      <x v="285"/>
    </i>
    <i r="3">
      <x v="11"/>
    </i>
    <i r="3">
      <x v="14"/>
    </i>
    <i r="3">
      <x v="15"/>
    </i>
    <i r="3">
      <x v="16"/>
    </i>
    <i r="2">
      <x v="291"/>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9">
        <i x="1" s="1"/>
        <i x="4" s="1"/>
        <i x="7" s="1"/>
        <i x="3" s="1"/>
        <i x="2" s="1"/>
        <i x="8" s="1"/>
        <i x="6"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9" totalsRowShown="0" headerRowDxfId="464" dataDxfId="463">
  <autoFilter ref="A2:BL109"/>
  <tableColumns count="64">
    <tableColumn id="1" name="Vertex 1" dataDxfId="462"/>
    <tableColumn id="2" name="Vertex 2" dataDxfId="461"/>
    <tableColumn id="3" name="Color" dataDxfId="460"/>
    <tableColumn id="4" name="Width" dataDxfId="459"/>
    <tableColumn id="11" name="Style" dataDxfId="458"/>
    <tableColumn id="5" name="Opacity" dataDxfId="457"/>
    <tableColumn id="6" name="Visibility" dataDxfId="456"/>
    <tableColumn id="10" name="Label" dataDxfId="455"/>
    <tableColumn id="12" name="Label Text Color" dataDxfId="454"/>
    <tableColumn id="13" name="Label Font Size" dataDxfId="453"/>
    <tableColumn id="14" name="Reciprocated?" dataDxfId="320"/>
    <tableColumn id="7" name="ID" dataDxfId="452"/>
    <tableColumn id="9" name="Dynamic Filter" dataDxfId="451"/>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Twitter Page for Tweet" dataDxfId="440"/>
    <tableColumn id="25" name="Latitude" dataDxfId="439"/>
    <tableColumn id="26" name="Longitude" dataDxfId="438"/>
    <tableColumn id="27" name="Imported ID" dataDxfId="437"/>
    <tableColumn id="28" name="In-Reply-To Tweet ID" dataDxfId="436"/>
    <tableColumn id="29" name="Favorited" dataDxfId="435"/>
    <tableColumn id="30" name="Favorite Count" dataDxfId="434"/>
    <tableColumn id="31" name="In-Reply-To User ID" dataDxfId="433"/>
    <tableColumn id="32" name="Is Quote Status" dataDxfId="432"/>
    <tableColumn id="33" name="Language" dataDxfId="431"/>
    <tableColumn id="34" name="Possibly Sensitive" dataDxfId="430"/>
    <tableColumn id="35" name="Quoted Status ID" dataDxfId="429"/>
    <tableColumn id="36" name="Retweeted" dataDxfId="428"/>
    <tableColumn id="37" name="Retweet Count" dataDxfId="427"/>
    <tableColumn id="38" name="Retweet ID" dataDxfId="426"/>
    <tableColumn id="39" name="Source" dataDxfId="425"/>
    <tableColumn id="40" name="Truncated" dataDxfId="424"/>
    <tableColumn id="41" name="Unified Twitter ID" dataDxfId="423"/>
    <tableColumn id="42" name="Imported Tweet Type" dataDxfId="422"/>
    <tableColumn id="43" name="Added By Extended Analysis" dataDxfId="421"/>
    <tableColumn id="44" name="Corrected By Extended Analysis" dataDxfId="420"/>
    <tableColumn id="45" name="Place Bounding Box" dataDxfId="419"/>
    <tableColumn id="46" name="Place Country" dataDxfId="418"/>
    <tableColumn id="47" name="Place Country Code" dataDxfId="417"/>
    <tableColumn id="48" name="Place Full Name" dataDxfId="416"/>
    <tableColumn id="49" name="Place ID" dataDxfId="415"/>
    <tableColumn id="50" name="Place Name" dataDxfId="414"/>
    <tableColumn id="51" name="Place Type" dataDxfId="413"/>
    <tableColumn id="52" name="Place URL" dataDxfId="412"/>
    <tableColumn id="53" name="Edge Weight"/>
    <tableColumn id="54" name="Vertex 1 Group" dataDxfId="33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1" totalsRowShown="0" headerRowDxfId="319" dataDxfId="318">
  <autoFilter ref="A1:R11"/>
  <tableColumns count="18">
    <tableColumn id="1" name="Top URLs in Tweet in Entire Graph" dataDxfId="317"/>
    <tableColumn id="2" name="Entire Graph Count" dataDxfId="316"/>
    <tableColumn id="3" name="Top URLs in Tweet in G1" dataDxfId="315"/>
    <tableColumn id="4" name="G1 Count" dataDxfId="314"/>
    <tableColumn id="5" name="Top URLs in Tweet in G2" dataDxfId="313"/>
    <tableColumn id="6" name="G2 Count" dataDxfId="312"/>
    <tableColumn id="7" name="Top URLs in Tweet in G3" dataDxfId="311"/>
    <tableColumn id="8" name="G3 Count" dataDxfId="310"/>
    <tableColumn id="9" name="Top URLs in Tweet in G4" dataDxfId="309"/>
    <tableColumn id="10" name="G4 Count" dataDxfId="308"/>
    <tableColumn id="11" name="Top URLs in Tweet in G5" dataDxfId="307"/>
    <tableColumn id="12" name="G5 Count" dataDxfId="306"/>
    <tableColumn id="13" name="Top URLs in Tweet in G6" dataDxfId="305"/>
    <tableColumn id="14" name="G6 Count" dataDxfId="304"/>
    <tableColumn id="15" name="Top URLs in Tweet in G7" dataDxfId="303"/>
    <tableColumn id="16" name="G7 Count" dataDxfId="302"/>
    <tableColumn id="17" name="Top URLs in Tweet in G8" dataDxfId="301"/>
    <tableColumn id="18" name="G8 Count" dataDxfId="30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R22" totalsRowShown="0" headerRowDxfId="298" dataDxfId="297">
  <autoFilter ref="A14:R22"/>
  <tableColumns count="18">
    <tableColumn id="1" name="Top Domains in Tweet in Entire Graph" dataDxfId="296"/>
    <tableColumn id="2" name="Entire Graph Count" dataDxfId="295"/>
    <tableColumn id="3" name="Top Domains in Tweet in G1" dataDxfId="294"/>
    <tableColumn id="4" name="G1 Count" dataDxfId="293"/>
    <tableColumn id="5" name="Top Domains in Tweet in G2" dataDxfId="292"/>
    <tableColumn id="6" name="G2 Count" dataDxfId="291"/>
    <tableColumn id="7" name="Top Domains in Tweet in G3" dataDxfId="290"/>
    <tableColumn id="8" name="G3 Count" dataDxfId="289"/>
    <tableColumn id="9" name="Top Domains in Tweet in G4" dataDxfId="288"/>
    <tableColumn id="10" name="G4 Count" dataDxfId="287"/>
    <tableColumn id="11" name="Top Domains in Tweet in G5" dataDxfId="286"/>
    <tableColumn id="12" name="G5 Count" dataDxfId="285"/>
    <tableColumn id="13" name="Top Domains in Tweet in G6" dataDxfId="284"/>
    <tableColumn id="14" name="G6 Count" dataDxfId="283"/>
    <tableColumn id="15" name="Top Domains in Tweet in G7" dataDxfId="282"/>
    <tableColumn id="16" name="G7 Count" dataDxfId="281"/>
    <tableColumn id="17" name="Top Domains in Tweet in G8" dataDxfId="280"/>
    <tableColumn id="18" name="G8 Count" dataDxfId="27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R35" totalsRowShown="0" headerRowDxfId="277" dataDxfId="276">
  <autoFilter ref="A25:R35"/>
  <tableColumns count="18">
    <tableColumn id="1" name="Top Hashtags in Tweet in Entire Graph" dataDxfId="275"/>
    <tableColumn id="2" name="Entire Graph Count" dataDxfId="274"/>
    <tableColumn id="3" name="Top Hashtags in Tweet in G1" dataDxfId="273"/>
    <tableColumn id="4" name="G1 Count" dataDxfId="272"/>
    <tableColumn id="5" name="Top Hashtags in Tweet in G2" dataDxfId="271"/>
    <tableColumn id="6" name="G2 Count" dataDxfId="270"/>
    <tableColumn id="7" name="Top Hashtags in Tweet in G3" dataDxfId="269"/>
    <tableColumn id="8" name="G3 Count" dataDxfId="268"/>
    <tableColumn id="9" name="Top Hashtags in Tweet in G4" dataDxfId="267"/>
    <tableColumn id="10" name="G4 Count" dataDxfId="266"/>
    <tableColumn id="11" name="Top Hashtags in Tweet in G5" dataDxfId="265"/>
    <tableColumn id="12" name="G5 Count" dataDxfId="264"/>
    <tableColumn id="13" name="Top Hashtags in Tweet in G6" dataDxfId="263"/>
    <tableColumn id="14" name="G6 Count" dataDxfId="262"/>
    <tableColumn id="15" name="Top Hashtags in Tweet in G7" dataDxfId="261"/>
    <tableColumn id="16" name="G7 Count" dataDxfId="260"/>
    <tableColumn id="17" name="Top Hashtags in Tweet in G8" dataDxfId="259"/>
    <tableColumn id="18" name="G8 Count" dataDxfId="25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R48" totalsRowShown="0" headerRowDxfId="256" dataDxfId="255">
  <autoFilter ref="A38:R48"/>
  <tableColumns count="18">
    <tableColumn id="1" name="Top Words in Tweet in Entire Graph" dataDxfId="254"/>
    <tableColumn id="2" name="Entire Graph Count" dataDxfId="253"/>
    <tableColumn id="3" name="Top Words in Tweet in G1" dataDxfId="252"/>
    <tableColumn id="4" name="G1 Count" dataDxfId="251"/>
    <tableColumn id="5" name="Top Words in Tweet in G2" dataDxfId="250"/>
    <tableColumn id="6" name="G2 Count" dataDxfId="249"/>
    <tableColumn id="7" name="Top Words in Tweet in G3" dataDxfId="248"/>
    <tableColumn id="8" name="G3 Count" dataDxfId="247"/>
    <tableColumn id="9" name="Top Words in Tweet in G4" dataDxfId="246"/>
    <tableColumn id="10" name="G4 Count" dataDxfId="245"/>
    <tableColumn id="11" name="Top Words in Tweet in G5" dataDxfId="244"/>
    <tableColumn id="12" name="G5 Count" dataDxfId="243"/>
    <tableColumn id="13" name="Top Words in Tweet in G6" dataDxfId="242"/>
    <tableColumn id="14" name="G6 Count" dataDxfId="241"/>
    <tableColumn id="15" name="Top Words in Tweet in G7" dataDxfId="240"/>
    <tableColumn id="16" name="G7 Count" dataDxfId="239"/>
    <tableColumn id="17" name="Top Words in Tweet in G8" dataDxfId="238"/>
    <tableColumn id="18" name="G8 Count" dataDxfId="23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R61" totalsRowShown="0" headerRowDxfId="235" dataDxfId="234">
  <autoFilter ref="A51:R61"/>
  <tableColumns count="18">
    <tableColumn id="1" name="Top Word Pairs in Tweet in Entire Graph" dataDxfId="233"/>
    <tableColumn id="2" name="Entire Graph Count" dataDxfId="232"/>
    <tableColumn id="3" name="Top Word Pairs in Tweet in G1" dataDxfId="231"/>
    <tableColumn id="4" name="G1 Count" dataDxfId="230"/>
    <tableColumn id="5" name="Top Word Pairs in Tweet in G2" dataDxfId="229"/>
    <tableColumn id="6" name="G2 Count" dataDxfId="228"/>
    <tableColumn id="7" name="Top Word Pairs in Tweet in G3" dataDxfId="227"/>
    <tableColumn id="8" name="G3 Count" dataDxfId="226"/>
    <tableColumn id="9" name="Top Word Pairs in Tweet in G4" dataDxfId="225"/>
    <tableColumn id="10" name="G4 Count" dataDxfId="224"/>
    <tableColumn id="11" name="Top Word Pairs in Tweet in G5" dataDxfId="223"/>
    <tableColumn id="12" name="G5 Count" dataDxfId="222"/>
    <tableColumn id="13" name="Top Word Pairs in Tweet in G6" dataDxfId="221"/>
    <tableColumn id="14" name="G6 Count" dataDxfId="220"/>
    <tableColumn id="15" name="Top Word Pairs in Tweet in G7" dataDxfId="219"/>
    <tableColumn id="16" name="G7 Count" dataDxfId="218"/>
    <tableColumn id="17" name="Top Word Pairs in Tweet in G8" dataDxfId="217"/>
    <tableColumn id="18" name="G8 Count" dataDxfId="21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R69" totalsRowShown="0" headerRowDxfId="214" dataDxfId="213">
  <autoFilter ref="A64:R69"/>
  <tableColumns count="18">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0"/>
    <tableColumn id="17" name="Top Replied-To in G8" dataDxfId="179"/>
    <tableColumn id="18" name="G8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R82" totalsRowShown="0" headerRowDxfId="211" dataDxfId="210">
  <autoFilter ref="A72:R82"/>
  <tableColumns count="18">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2"/>
    <tableColumn id="15" name="Top Mentioned in G7" dataDxfId="181"/>
    <tableColumn id="16" name="G7 Count" dataDxfId="177"/>
    <tableColumn id="17" name="Top Mentioned in G8" dataDxfId="176"/>
    <tableColumn id="18" name="G8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R95" totalsRowShown="0" headerRowDxfId="172" dataDxfId="171">
  <autoFilter ref="A85:R95"/>
  <tableColumns count="18">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 id="13" name="Top Tweeters in G6" dataDxfId="158"/>
    <tableColumn id="14" name="G6 Count" dataDxfId="157"/>
    <tableColumn id="15" name="Top Tweeters in G7" dataDxfId="156"/>
    <tableColumn id="16" name="G7 Count" dataDxfId="155"/>
    <tableColumn id="17" name="Top Tweeters in G8" dataDxfId="154"/>
    <tableColumn id="18" name="G8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16" totalsRowShown="0" headerRowDxfId="141" dataDxfId="140">
  <autoFilter ref="A1:G31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3" totalsRowShown="0" headerRowDxfId="411" dataDxfId="410">
  <autoFilter ref="A2:BS63"/>
  <tableColumns count="71">
    <tableColumn id="1" name="Vertex" dataDxfId="409"/>
    <tableColumn id="2" name="Color" dataDxfId="408"/>
    <tableColumn id="5" name="Shape" dataDxfId="407"/>
    <tableColumn id="6" name="Size" dataDxfId="406"/>
    <tableColumn id="4" name="Opacity" dataDxfId="405"/>
    <tableColumn id="7" name="Image File" dataDxfId="404"/>
    <tableColumn id="3" name="Visibility" dataDxfId="403"/>
    <tableColumn id="10" name="Label" dataDxfId="402"/>
    <tableColumn id="16" name="Label Fill Color" dataDxfId="401"/>
    <tableColumn id="9" name="Label Position" dataDxfId="400"/>
    <tableColumn id="8" name="Tooltip" dataDxfId="399"/>
    <tableColumn id="18" name="Layout Order" dataDxfId="398"/>
    <tableColumn id="13" name="X" dataDxfId="397"/>
    <tableColumn id="14" name="Y" dataDxfId="396"/>
    <tableColumn id="12" name="Locked?" dataDxfId="395"/>
    <tableColumn id="19" name="Polar R" dataDxfId="394"/>
    <tableColumn id="20" name="Polar Angle" dataDxfId="39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92"/>
    <tableColumn id="28" name="Dynamic Filter" dataDxfId="391"/>
    <tableColumn id="17" name="Add Your Own Columns Here" dataDxfId="390"/>
    <tableColumn id="30" name="Name" dataDxfId="389"/>
    <tableColumn id="31" name="Followed" dataDxfId="388"/>
    <tableColumn id="32" name="Followers" dataDxfId="387"/>
    <tableColumn id="33" name="Tweets" dataDxfId="386"/>
    <tableColumn id="34" name="Favorites" dataDxfId="385"/>
    <tableColumn id="35" name="Time Zone UTC Offset (Seconds)" dataDxfId="384"/>
    <tableColumn id="36" name="Description" dataDxfId="383"/>
    <tableColumn id="37" name="Location" dataDxfId="382"/>
    <tableColumn id="38" name="Web" dataDxfId="381"/>
    <tableColumn id="39" name="Time Zone" dataDxfId="380"/>
    <tableColumn id="40" name="Joined Twitter Date (UTC)" dataDxfId="379"/>
    <tableColumn id="41" name="Profile Banner Url" dataDxfId="378"/>
    <tableColumn id="42" name="Default Profile" dataDxfId="377"/>
    <tableColumn id="43" name="Default Profile Image" dataDxfId="376"/>
    <tableColumn id="44" name="Geo Enabled" dataDxfId="375"/>
    <tableColumn id="45" name="Language" dataDxfId="374"/>
    <tableColumn id="46" name="Listed Count" dataDxfId="373"/>
    <tableColumn id="47" name="Profile Background Image Url" dataDxfId="372"/>
    <tableColumn id="48" name="Verified" dataDxfId="371"/>
    <tableColumn id="49" name="Custom Menu Item Text" dataDxfId="370"/>
    <tableColumn id="50" name="Custom Menu Item Action" dataDxfId="369"/>
    <tableColumn id="51" name="Tweeted Search Term?" dataDxfId="33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32" totalsRowShown="0" headerRowDxfId="132" dataDxfId="131">
  <autoFilter ref="A1:L23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1" totalsRowShown="0" headerRowDxfId="88" dataDxfId="87">
  <autoFilter ref="A2:C2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69" totalsRowShown="0" headerRowDxfId="64" dataDxfId="63">
  <autoFilter ref="A2:BL6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8">
  <autoFilter ref="A2:AO10"/>
  <tableColumns count="41">
    <tableColumn id="1" name="Group" dataDxfId="343"/>
    <tableColumn id="2" name="Vertex Color" dataDxfId="342"/>
    <tableColumn id="3" name="Vertex Shape" dataDxfId="340"/>
    <tableColumn id="22" name="Visibility" dataDxfId="341"/>
    <tableColumn id="4" name="Collapsed?"/>
    <tableColumn id="18" name="Label" dataDxfId="367"/>
    <tableColumn id="20" name="Collapsed X"/>
    <tableColumn id="21" name="Collapsed Y"/>
    <tableColumn id="6" name="ID" dataDxfId="366"/>
    <tableColumn id="19" name="Collapsed Properties" dataDxfId="334"/>
    <tableColumn id="5" name="Vertices" dataDxfId="333"/>
    <tableColumn id="7" name="Unique Edges" dataDxfId="332"/>
    <tableColumn id="8" name="Edges With Duplicates" dataDxfId="331"/>
    <tableColumn id="9" name="Total Edges" dataDxfId="330"/>
    <tableColumn id="10" name="Self-Loops" dataDxfId="329"/>
    <tableColumn id="24" name="Reciprocated Vertex Pair Ratio" dataDxfId="328"/>
    <tableColumn id="25" name="Reciprocated Edge Ratio" dataDxfId="327"/>
    <tableColumn id="11" name="Connected Components" dataDxfId="326"/>
    <tableColumn id="12" name="Single-Vertex Connected Components" dataDxfId="325"/>
    <tableColumn id="13" name="Maximum Vertices in a Connected Component" dataDxfId="324"/>
    <tableColumn id="14" name="Maximum Edges in a Connected Component" dataDxfId="323"/>
    <tableColumn id="15" name="Maximum Geodesic Distance (Diameter)" dataDxfId="322"/>
    <tableColumn id="16" name="Average Geodesic Distance" dataDxfId="321"/>
    <tableColumn id="17" name="Graph Density" dataDxfId="299"/>
    <tableColumn id="23" name="Top URLs in Tweet" dataDxfId="278"/>
    <tableColumn id="26" name="Top Domains in Tweet" dataDxfId="257"/>
    <tableColumn id="27" name="Top Hashtags in Tweet" dataDxfId="236"/>
    <tableColumn id="28" name="Top Words in Tweet" dataDxfId="215"/>
    <tableColumn id="29" name="Top Word Pairs in Tweet" dataDxfId="174"/>
    <tableColumn id="30" name="Top Replied-To in Tweet" dataDxfId="17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365" dataDxfId="364">
  <autoFilter ref="A1:C62"/>
  <tableColumns count="3">
    <tableColumn id="1" name="Group" dataDxfId="339"/>
    <tableColumn id="2" name="Vertex" dataDxfId="338"/>
    <tableColumn id="3" name="Vertex ID" dataDxfId="3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3"/>
    <tableColumn id="2" name="Degree Frequency" dataDxfId="362">
      <calculatedColumnFormula>COUNTIF(Vertices[Degree], "&gt;= " &amp; D2) - COUNTIF(Vertices[Degree], "&gt;=" &amp; D3)</calculatedColumnFormula>
    </tableColumn>
    <tableColumn id="3" name="In-Degree Bin" dataDxfId="361"/>
    <tableColumn id="4" name="In-Degree Frequency" dataDxfId="360">
      <calculatedColumnFormula>COUNTIF(Vertices[In-Degree], "&gt;= " &amp; F2) - COUNTIF(Vertices[In-Degree], "&gt;=" &amp; F3)</calculatedColumnFormula>
    </tableColumn>
    <tableColumn id="5" name="Out-Degree Bin" dataDxfId="359"/>
    <tableColumn id="6" name="Out-Degree Frequency" dataDxfId="358">
      <calculatedColumnFormula>COUNTIF(Vertices[Out-Degree], "&gt;= " &amp; H2) - COUNTIF(Vertices[Out-Degree], "&gt;=" &amp; H3)</calculatedColumnFormula>
    </tableColumn>
    <tableColumn id="7" name="Betweenness Centrality Bin" dataDxfId="357"/>
    <tableColumn id="8" name="Betweenness Centrality Frequency" dataDxfId="356">
      <calculatedColumnFormula>COUNTIF(Vertices[Betweenness Centrality], "&gt;= " &amp; J2) - COUNTIF(Vertices[Betweenness Centrality], "&gt;=" &amp; J3)</calculatedColumnFormula>
    </tableColumn>
    <tableColumn id="9" name="Closeness Centrality Bin" dataDxfId="355"/>
    <tableColumn id="10" name="Closeness Centrality Frequency" dataDxfId="354">
      <calculatedColumnFormula>COUNTIF(Vertices[Closeness Centrality], "&gt;= " &amp; L2) - COUNTIF(Vertices[Closeness Centrality], "&gt;=" &amp; L3)</calculatedColumnFormula>
    </tableColumn>
    <tableColumn id="11" name="Eigenvector Centrality Bin" dataDxfId="353"/>
    <tableColumn id="12" name="Eigenvector Centrality Frequency" dataDxfId="352">
      <calculatedColumnFormula>COUNTIF(Vertices[Eigenvector Centrality], "&gt;= " &amp; N2) - COUNTIF(Vertices[Eigenvector Centrality], "&gt;=" &amp; N3)</calculatedColumnFormula>
    </tableColumn>
    <tableColumn id="18" name="PageRank Bin" dataDxfId="351"/>
    <tableColumn id="17" name="PageRank Frequency" dataDxfId="350">
      <calculatedColumnFormula>COUNTIF(Vertices[Eigenvector Centrality], "&gt;= " &amp; P2) - COUNTIF(Vertices[Eigenvector Centrality], "&gt;=" &amp; P3)</calculatedColumnFormula>
    </tableColumn>
    <tableColumn id="13" name="Clustering Coefficient Bin" dataDxfId="349"/>
    <tableColumn id="14" name="Clustering Coefficient Frequency" dataDxfId="348">
      <calculatedColumnFormula>COUNTIF(Vertices[Clustering Coefficient], "&gt;= " &amp; R2) - COUNTIF(Vertices[Clustering Coefficient], "&gt;=" &amp; R3)</calculatedColumnFormula>
    </tableColumn>
    <tableColumn id="15" name="Dynamic Filter Bin" dataDxfId="347"/>
    <tableColumn id="16" name="Dynamic Filter Frequency" dataDxfId="3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lrainie/status/1179433961115795457" TargetMode="External" /><Relationship Id="rId2" Type="http://schemas.openxmlformats.org/officeDocument/2006/relationships/hyperlink" Target="https://twitter.com/lrainie/status/1180192901722193920" TargetMode="External" /><Relationship Id="rId3" Type="http://schemas.openxmlformats.org/officeDocument/2006/relationships/hyperlink" Target="https://twitter.com/lrainie/status/1179761029363970049" TargetMode="External" /><Relationship Id="rId4" Type="http://schemas.openxmlformats.org/officeDocument/2006/relationships/hyperlink" Target="https://twitter.com/lrainie/status/1181959151632703488" TargetMode="External" /><Relationship Id="rId5" Type="http://schemas.openxmlformats.org/officeDocument/2006/relationships/hyperlink" Target="https://twitter.com/lrainie/status/1181960407029895168?s=20" TargetMode="External" /><Relationship Id="rId6" Type="http://schemas.openxmlformats.org/officeDocument/2006/relationships/hyperlink" Target="https://twitter.com/lrainie/status/1181959151632703488" TargetMode="External" /><Relationship Id="rId7" Type="http://schemas.openxmlformats.org/officeDocument/2006/relationships/hyperlink" Target="https://twitter.com/lrainie/status/1181962832843284481" TargetMode="External" /><Relationship Id="rId8" Type="http://schemas.openxmlformats.org/officeDocument/2006/relationships/hyperlink" Target="https://twitter.com/lrainie/status/1181959151632703488" TargetMode="External" /><Relationship Id="rId9" Type="http://schemas.openxmlformats.org/officeDocument/2006/relationships/hyperlink" Target="https://twitter.com/lrainie/status/1181959151632703488" TargetMode="External" /><Relationship Id="rId10" Type="http://schemas.openxmlformats.org/officeDocument/2006/relationships/hyperlink" Target="https://www.pewresearch.org/quiz/digital-knowledge-quiz/" TargetMode="External" /><Relationship Id="rId11" Type="http://schemas.openxmlformats.org/officeDocument/2006/relationships/hyperlink" Target="https://www.pewresearch.org/quiz/digital-knowledge-quiz/" TargetMode="External" /><Relationship Id="rId12" Type="http://schemas.openxmlformats.org/officeDocument/2006/relationships/hyperlink" Target="https://twitter.com/lrainie/status/1181959151632703488" TargetMode="External" /><Relationship Id="rId13" Type="http://schemas.openxmlformats.org/officeDocument/2006/relationships/hyperlink" Target="https://twitter.com/lrainie/status/1181960407029895168" TargetMode="External" /><Relationship Id="rId14" Type="http://schemas.openxmlformats.org/officeDocument/2006/relationships/hyperlink" Target="https://twitter.com/lrainie/status/1181960407029895168" TargetMode="External" /><Relationship Id="rId15" Type="http://schemas.openxmlformats.org/officeDocument/2006/relationships/hyperlink" Target="https://twitter.com/lrainie/status/1179837646316736512" TargetMode="External" /><Relationship Id="rId16" Type="http://schemas.openxmlformats.org/officeDocument/2006/relationships/hyperlink" Target="https://twitter.com/lrainie/status/1181959151632703488" TargetMode="External" /><Relationship Id="rId17" Type="http://schemas.openxmlformats.org/officeDocument/2006/relationships/hyperlink" Target="https://www.journalism.org/2019/10/02/americans-are-wary-of-the-role-social-media-sites-play-in-delivering-the-news/" TargetMode="External" /><Relationship Id="rId18" Type="http://schemas.openxmlformats.org/officeDocument/2006/relationships/hyperlink" Target="https://www.pewforum.org/2019/10/03/for-a-lot-of-american-teens-religion-is-a-regular-part-of-the-public-school-day/" TargetMode="External" /><Relationship Id="rId19" Type="http://schemas.openxmlformats.org/officeDocument/2006/relationships/hyperlink" Target="https://pewrsr.ch/2VeYYCl" TargetMode="External" /><Relationship Id="rId20" Type="http://schemas.openxmlformats.org/officeDocument/2006/relationships/hyperlink" Target="https://www.pewresearch.org/quiz/digital-knowledge-quiz/" TargetMode="External" /><Relationship Id="rId21" Type="http://schemas.openxmlformats.org/officeDocument/2006/relationships/hyperlink" Target="https://www.pewresearch.org/quiz/digital-knowledge-quiz/" TargetMode="External" /><Relationship Id="rId22" Type="http://schemas.openxmlformats.org/officeDocument/2006/relationships/hyperlink" Target="https://www.pewresearch.org/quiz/digital-knowledge-quiz/" TargetMode="External" /><Relationship Id="rId23" Type="http://schemas.openxmlformats.org/officeDocument/2006/relationships/hyperlink" Target="https://www.people-press.org/?p=20071483" TargetMode="External" /><Relationship Id="rId24" Type="http://schemas.openxmlformats.org/officeDocument/2006/relationships/hyperlink" Target="https://pewrsr.ch/2OzyU3K" TargetMode="External" /><Relationship Id="rId25" Type="http://schemas.openxmlformats.org/officeDocument/2006/relationships/hyperlink" Target="https://www.pewinternet.org/2019/10/09/americans-and-digital-knowledge/" TargetMode="External" /><Relationship Id="rId26" Type="http://schemas.openxmlformats.org/officeDocument/2006/relationships/hyperlink" Target="https://www.pewresearch.org/fact-tank/2018/09/06/are-you-in-the-american-middle-class/" TargetMode="External" /><Relationship Id="rId27" Type="http://schemas.openxmlformats.org/officeDocument/2006/relationships/hyperlink" Target="https://www.journalism.org/2019/10/02/americans-are-wary-of-the-role-social-media-sites-play-in-delivering-the-news/" TargetMode="External" /><Relationship Id="rId28" Type="http://schemas.openxmlformats.org/officeDocument/2006/relationships/hyperlink" Target="https://www.people-press.org/2019/10/01/public-expresses-favorable-views-of-a-number-of-federal-agencies/" TargetMode="External" /><Relationship Id="rId29" Type="http://schemas.openxmlformats.org/officeDocument/2006/relationships/hyperlink" Target="https://www.pewresearch.org/quiz/digital-knowledge-quiz/" TargetMode="External" /><Relationship Id="rId30" Type="http://schemas.openxmlformats.org/officeDocument/2006/relationships/hyperlink" Target="https://balkin.blogspot.com/2019/10/making-virtue-out-of-neglect-how.html" TargetMode="External" /><Relationship Id="rId31" Type="http://schemas.openxmlformats.org/officeDocument/2006/relationships/hyperlink" Target="https://balkin.blogspot.com/2019/10/making-virtue-out-of-neglect-how.html" TargetMode="External" /><Relationship Id="rId32" Type="http://schemas.openxmlformats.org/officeDocument/2006/relationships/hyperlink" Target="https://balkin.blogspot.com/2019/10/making-virtue-out-of-neglect-how.html" TargetMode="External" /><Relationship Id="rId33" Type="http://schemas.openxmlformats.org/officeDocument/2006/relationships/hyperlink" Target="https://balkin.blogspot.com/2019/10/making-virtue-out-of-neglect-how.html" TargetMode="External" /><Relationship Id="rId34" Type="http://schemas.openxmlformats.org/officeDocument/2006/relationships/hyperlink" Target="https://balkin.blogspot.com/2019/10/making-virtue-out-of-neglect-how.html" TargetMode="External" /><Relationship Id="rId35" Type="http://schemas.openxmlformats.org/officeDocument/2006/relationships/hyperlink" Target="https://balkin.blogspot.com/2019/10/making-virtue-out-of-neglect-how.html" TargetMode="External" /><Relationship Id="rId36" Type="http://schemas.openxmlformats.org/officeDocument/2006/relationships/hyperlink" Target="https://www.pewresearch.org/quiz/digital-knowledge-quiz/" TargetMode="External" /><Relationship Id="rId37" Type="http://schemas.openxmlformats.org/officeDocument/2006/relationships/hyperlink" Target="https://balkin.blogspot.com/2019/10/making-virtue-out-of-neglect-how.html" TargetMode="External" /><Relationship Id="rId38" Type="http://schemas.openxmlformats.org/officeDocument/2006/relationships/hyperlink" Target="https://balkin.blogspot.com/2019/10/making-virtue-out-of-neglect-how.html" TargetMode="External" /><Relationship Id="rId39" Type="http://schemas.openxmlformats.org/officeDocument/2006/relationships/hyperlink" Target="https://balkin.blogspot.com/2019/10/making-virtue-out-of-neglect-how.html" TargetMode="External" /><Relationship Id="rId40" Type="http://schemas.openxmlformats.org/officeDocument/2006/relationships/hyperlink" Target="https://balkin.blogspot.com/2019/10/making-virtue-out-of-neglect-how.html" TargetMode="External" /><Relationship Id="rId41" Type="http://schemas.openxmlformats.org/officeDocument/2006/relationships/hyperlink" Target="https://pbs.twimg.com/media/EGcu-TLUUAAlJt8.png" TargetMode="External" /><Relationship Id="rId42" Type="http://schemas.openxmlformats.org/officeDocument/2006/relationships/hyperlink" Target="https://pbs.twimg.com/media/EGcu-TLUUAAlJt8.png" TargetMode="External" /><Relationship Id="rId43" Type="http://schemas.openxmlformats.org/officeDocument/2006/relationships/hyperlink" Target="https://pbs.twimg.com/media/EGcu-TLUUAAlJt8.png" TargetMode="External" /><Relationship Id="rId44" Type="http://schemas.openxmlformats.org/officeDocument/2006/relationships/hyperlink" Target="https://pbs.twimg.com/media/EGdOkf-XkAYIFkk.jpg" TargetMode="External" /><Relationship Id="rId45" Type="http://schemas.openxmlformats.org/officeDocument/2006/relationships/hyperlink" Target="https://pbs.twimg.com/media/EGdOkf-XkAYIFkk.jpg" TargetMode="External" /><Relationship Id="rId46" Type="http://schemas.openxmlformats.org/officeDocument/2006/relationships/hyperlink" Target="https://pbs.twimg.com/media/EGdOkf-XkAYIFkk.jpg" TargetMode="External" /><Relationship Id="rId47" Type="http://schemas.openxmlformats.org/officeDocument/2006/relationships/hyperlink" Target="https://pbs.twimg.com/media/EGdOpcaXoAAH6Ck.jpg" TargetMode="External" /><Relationship Id="rId48" Type="http://schemas.openxmlformats.org/officeDocument/2006/relationships/hyperlink" Target="https://pbs.twimg.com/media/EGdOpcaXoAAH6Ck.jpg" TargetMode="External" /><Relationship Id="rId49" Type="http://schemas.openxmlformats.org/officeDocument/2006/relationships/hyperlink" Target="https://pbs.twimg.com/media/EGdOpcaXoAAH6Ck.jpg" TargetMode="External" /><Relationship Id="rId50" Type="http://schemas.openxmlformats.org/officeDocument/2006/relationships/hyperlink" Target="https://pbs.twimg.com/media/EGcsMVeWkAAMLJa.jpg" TargetMode="External" /><Relationship Id="rId51" Type="http://schemas.openxmlformats.org/officeDocument/2006/relationships/hyperlink" Target="https://pbs.twimg.com/media/EF5qsNsW4AEaZ4A.png" TargetMode="External" /><Relationship Id="rId52" Type="http://schemas.openxmlformats.org/officeDocument/2006/relationships/hyperlink" Target="https://pbs.twimg.com/media/EGDDnw1XkAE79sv.png" TargetMode="External" /><Relationship Id="rId53" Type="http://schemas.openxmlformats.org/officeDocument/2006/relationships/hyperlink" Target="https://pbs.twimg.com/media/EGCx6ZQWsAAMXDC.png" TargetMode="External" /><Relationship Id="rId54" Type="http://schemas.openxmlformats.org/officeDocument/2006/relationships/hyperlink" Target="https://pbs.twimg.com/media/EGiTWhJWwAUqW92.png" TargetMode="External" /><Relationship Id="rId55" Type="http://schemas.openxmlformats.org/officeDocument/2006/relationships/hyperlink" Target="https://pbs.twimg.com/media/EGiUjZDWsAIYdXD.png" TargetMode="External" /><Relationship Id="rId56" Type="http://schemas.openxmlformats.org/officeDocument/2006/relationships/hyperlink" Target="https://pbs.twimg.com/media/EGmvVDVWoAAjMjx.jpg" TargetMode="External" /><Relationship Id="rId57" Type="http://schemas.openxmlformats.org/officeDocument/2006/relationships/hyperlink" Target="https://pbs.twimg.com/media/EGcSG7TXYAEruRt.jpg" TargetMode="External" /><Relationship Id="rId58" Type="http://schemas.openxmlformats.org/officeDocument/2006/relationships/hyperlink" Target="https://pbs.twimg.com/media/EF-f3OvXkAAjTNl.png" TargetMode="External" /><Relationship Id="rId59" Type="http://schemas.openxmlformats.org/officeDocument/2006/relationships/hyperlink" Target="https://pbs.twimg.com/media/EF5qsNsW4AEaZ4A.png" TargetMode="External" /><Relationship Id="rId60" Type="http://schemas.openxmlformats.org/officeDocument/2006/relationships/hyperlink" Target="https://pbs.twimg.com/media/EF9aFBaXkAEC7Im.png" TargetMode="External" /><Relationship Id="rId61" Type="http://schemas.openxmlformats.org/officeDocument/2006/relationships/hyperlink" Target="https://pbs.twimg.com/media/EGmZD1nW4AAXSOx.jpg" TargetMode="External" /><Relationship Id="rId62" Type="http://schemas.openxmlformats.org/officeDocument/2006/relationships/hyperlink" Target="https://pbs.twimg.com/tweet_video_thumb/EGmmBelXkAEAh41.jpg" TargetMode="External" /><Relationship Id="rId63" Type="http://schemas.openxmlformats.org/officeDocument/2006/relationships/hyperlink" Target="https://pbs.twimg.com/tweet_video_thumb/EGmzeRyW4AIMpiA.jpg" TargetMode="External" /><Relationship Id="rId64" Type="http://schemas.openxmlformats.org/officeDocument/2006/relationships/hyperlink" Target="https://pbs.twimg.com/media/EGmZD1nW4AAXSOx.jpg" TargetMode="External" /><Relationship Id="rId65" Type="http://schemas.openxmlformats.org/officeDocument/2006/relationships/hyperlink" Target="https://pbs.twimg.com/media/EGmvVDVWoAAjMjx.jpg" TargetMode="External" /><Relationship Id="rId66" Type="http://schemas.openxmlformats.org/officeDocument/2006/relationships/hyperlink" Target="https://pbs.twimg.com/tweet_video_thumb/EGmzeRyW4AIMpiA.jpg" TargetMode="External" /><Relationship Id="rId67" Type="http://schemas.openxmlformats.org/officeDocument/2006/relationships/hyperlink" Target="http://pbs.twimg.com/profile_images/1047355828687187968/oQ26TTh-_normal.jpg" TargetMode="External" /><Relationship Id="rId68" Type="http://schemas.openxmlformats.org/officeDocument/2006/relationships/hyperlink" Target="http://pbs.twimg.com/profile_images/940635584586047489/n1-lnZsK_normal.jpg" TargetMode="External" /><Relationship Id="rId69" Type="http://schemas.openxmlformats.org/officeDocument/2006/relationships/hyperlink" Target="http://pbs.twimg.com/profile_images/940635584586047489/n1-lnZsK_normal.jpg" TargetMode="External" /><Relationship Id="rId70" Type="http://schemas.openxmlformats.org/officeDocument/2006/relationships/hyperlink" Target="http://pbs.twimg.com/profile_images/1183136611086798848/6E2mzVh1_normal.jpg" TargetMode="External" /><Relationship Id="rId71" Type="http://schemas.openxmlformats.org/officeDocument/2006/relationships/hyperlink" Target="http://pbs.twimg.com/profile_images/936326184068976640/gnJ7WbZs_normal.jpg" TargetMode="External" /><Relationship Id="rId72" Type="http://schemas.openxmlformats.org/officeDocument/2006/relationships/hyperlink" Target="http://pbs.twimg.com/profile_images/3620381141/b235d2c07ac502e3f5e38ac15cf36e5c_normal.jpeg" TargetMode="External" /><Relationship Id="rId73" Type="http://schemas.openxmlformats.org/officeDocument/2006/relationships/hyperlink" Target="http://pbs.twimg.com/profile_images/951134793680506880/Qpj8OGoy_normal.jpg" TargetMode="External" /><Relationship Id="rId74" Type="http://schemas.openxmlformats.org/officeDocument/2006/relationships/hyperlink" Target="http://pbs.twimg.com/profile_images/787021078883282944/cUHayOXX_normal.jpg" TargetMode="External" /><Relationship Id="rId75" Type="http://schemas.openxmlformats.org/officeDocument/2006/relationships/hyperlink" Target="http://pbs.twimg.com/profile_images/570111293778214912/7t-IGMBx_normal.jpeg" TargetMode="External" /><Relationship Id="rId76" Type="http://schemas.openxmlformats.org/officeDocument/2006/relationships/hyperlink" Target="http://pbs.twimg.com/profile_images/988092819020570624/Ni-PYMzd_normal.jpg" TargetMode="External" /><Relationship Id="rId77" Type="http://schemas.openxmlformats.org/officeDocument/2006/relationships/hyperlink" Target="http://pbs.twimg.com/profile_images/1140237187738472453/_PVGbPCA_normal.jpg" TargetMode="External" /><Relationship Id="rId78" Type="http://schemas.openxmlformats.org/officeDocument/2006/relationships/hyperlink" Target="http://pbs.twimg.com/profile_images/685166073809874944/jdv4zAeo_normal.jpg" TargetMode="External" /><Relationship Id="rId79" Type="http://schemas.openxmlformats.org/officeDocument/2006/relationships/hyperlink" Target="http://pbs.twimg.com/profile_images/782784415487229953/p1-WunAH_normal.jpg" TargetMode="External" /><Relationship Id="rId80" Type="http://schemas.openxmlformats.org/officeDocument/2006/relationships/hyperlink" Target="http://pbs.twimg.com/profile_images/782784415487229953/p1-WunAH_normal.jpg" TargetMode="External" /><Relationship Id="rId81" Type="http://schemas.openxmlformats.org/officeDocument/2006/relationships/hyperlink" Target="http://pbs.twimg.com/profile_images/782784415487229953/p1-WunAH_normal.jpg" TargetMode="External" /><Relationship Id="rId82" Type="http://schemas.openxmlformats.org/officeDocument/2006/relationships/hyperlink" Target="http://pbs.twimg.com/profile_images/1172885542876221442/Ep2UR6Zq_normal.jpg" TargetMode="External" /><Relationship Id="rId83" Type="http://schemas.openxmlformats.org/officeDocument/2006/relationships/hyperlink" Target="http://pbs.twimg.com/profile_images/1172885542876221442/Ep2UR6Zq_normal.jpg" TargetMode="External" /><Relationship Id="rId84" Type="http://schemas.openxmlformats.org/officeDocument/2006/relationships/hyperlink" Target="http://pbs.twimg.com/profile_images/1172885542876221442/Ep2UR6Zq_normal.jpg" TargetMode="External" /><Relationship Id="rId85" Type="http://schemas.openxmlformats.org/officeDocument/2006/relationships/hyperlink" Target="http://pbs.twimg.com/profile_images/1172885542876221442/Ep2UR6Zq_normal.jpg" TargetMode="External" /><Relationship Id="rId86" Type="http://schemas.openxmlformats.org/officeDocument/2006/relationships/hyperlink" Target="http://pbs.twimg.com/profile_images/1172885542876221442/Ep2UR6Zq_normal.jpg" TargetMode="External" /><Relationship Id="rId87" Type="http://schemas.openxmlformats.org/officeDocument/2006/relationships/hyperlink" Target="http://pbs.twimg.com/profile_images/1573955380/R_MacNab_normal.JP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pbs.twimg.com/profile_images/734900160661053440/XwEmldny_normal.jpg" TargetMode="External" /><Relationship Id="rId90" Type="http://schemas.openxmlformats.org/officeDocument/2006/relationships/hyperlink" Target="http://pbs.twimg.com/profile_images/565001122234908672/5ODS6tuQ_normal.jpeg" TargetMode="External" /><Relationship Id="rId91" Type="http://schemas.openxmlformats.org/officeDocument/2006/relationships/hyperlink" Target="http://pbs.twimg.com/profile_images/565001122234908672/5ODS6tuQ_normal.jpeg" TargetMode="External" /><Relationship Id="rId92" Type="http://schemas.openxmlformats.org/officeDocument/2006/relationships/hyperlink" Target="http://pbs.twimg.com/profile_images/565001122234908672/5ODS6tuQ_normal.jpeg" TargetMode="External" /><Relationship Id="rId93" Type="http://schemas.openxmlformats.org/officeDocument/2006/relationships/hyperlink" Target="http://pbs.twimg.com/profile_images/565001122234908672/5ODS6tuQ_normal.jpeg" TargetMode="External" /><Relationship Id="rId94" Type="http://schemas.openxmlformats.org/officeDocument/2006/relationships/hyperlink" Target="http://pbs.twimg.com/profile_images/565001122234908672/5ODS6tuQ_normal.jpeg" TargetMode="External" /><Relationship Id="rId95" Type="http://schemas.openxmlformats.org/officeDocument/2006/relationships/hyperlink" Target="http://pbs.twimg.com/profile_images/565001122234908672/5ODS6tuQ_normal.jpeg" TargetMode="External" /><Relationship Id="rId96" Type="http://schemas.openxmlformats.org/officeDocument/2006/relationships/hyperlink" Target="http://pbs.twimg.com/profile_images/565001122234908672/5ODS6tuQ_normal.jpeg" TargetMode="External" /><Relationship Id="rId97" Type="http://schemas.openxmlformats.org/officeDocument/2006/relationships/hyperlink" Target="http://pbs.twimg.com/profile_images/1040665182937047040/CdNBsuit_normal.jpg" TargetMode="External" /><Relationship Id="rId98" Type="http://schemas.openxmlformats.org/officeDocument/2006/relationships/hyperlink" Target="http://pbs.twimg.com/profile_images/1133473540047613958/jKPLNfEp_normal.jpg" TargetMode="External" /><Relationship Id="rId99" Type="http://schemas.openxmlformats.org/officeDocument/2006/relationships/hyperlink" Target="http://pbs.twimg.com/profile_images/64855924/TAC_PimpMySouthPark_normal.jpg" TargetMode="External" /><Relationship Id="rId100" Type="http://schemas.openxmlformats.org/officeDocument/2006/relationships/hyperlink" Target="http://pbs.twimg.com/profile_images/64855924/TAC_PimpMySouthPark_normal.jpg" TargetMode="External" /><Relationship Id="rId101" Type="http://schemas.openxmlformats.org/officeDocument/2006/relationships/hyperlink" Target="https://pbs.twimg.com/media/EGcu-TLUUAAlJt8.png" TargetMode="External" /><Relationship Id="rId102" Type="http://schemas.openxmlformats.org/officeDocument/2006/relationships/hyperlink" Target="https://pbs.twimg.com/media/EGcu-TLUUAAlJt8.png" TargetMode="External" /><Relationship Id="rId103" Type="http://schemas.openxmlformats.org/officeDocument/2006/relationships/hyperlink" Target="https://pbs.twimg.com/media/EGcu-TLUUAAlJt8.png" TargetMode="External" /><Relationship Id="rId104" Type="http://schemas.openxmlformats.org/officeDocument/2006/relationships/hyperlink" Target="http://pbs.twimg.com/profile_images/817442015071772673/xRbApbru_normal.jpg" TargetMode="External" /><Relationship Id="rId105" Type="http://schemas.openxmlformats.org/officeDocument/2006/relationships/hyperlink" Target="http://pbs.twimg.com/profile_images/617303937851375616/6S8pcFU9_normal.jpg" TargetMode="External" /><Relationship Id="rId106" Type="http://schemas.openxmlformats.org/officeDocument/2006/relationships/hyperlink" Target="http://pbs.twimg.com/profile_images/1086693678809116672/aglAVkzk_normal.jpg" TargetMode="External" /><Relationship Id="rId107" Type="http://schemas.openxmlformats.org/officeDocument/2006/relationships/hyperlink" Target="http://pbs.twimg.com/profile_images/15077712/janehead3_normal.jpg" TargetMode="External" /><Relationship Id="rId108" Type="http://schemas.openxmlformats.org/officeDocument/2006/relationships/hyperlink" Target="http://pbs.twimg.com/profile_images/15077712/janehead3_normal.jpg" TargetMode="External" /><Relationship Id="rId109" Type="http://schemas.openxmlformats.org/officeDocument/2006/relationships/hyperlink" Target="http://pbs.twimg.com/profile_images/15077712/janehead3_normal.jpg" TargetMode="External" /><Relationship Id="rId110" Type="http://schemas.openxmlformats.org/officeDocument/2006/relationships/hyperlink" Target="https://pbs.twimg.com/media/EGdOkf-XkAYIFkk.jpg" TargetMode="External" /><Relationship Id="rId111" Type="http://schemas.openxmlformats.org/officeDocument/2006/relationships/hyperlink" Target="https://pbs.twimg.com/media/EGdOkf-XkAYIFkk.jpg" TargetMode="External" /><Relationship Id="rId112" Type="http://schemas.openxmlformats.org/officeDocument/2006/relationships/hyperlink" Target="https://pbs.twimg.com/media/EGdOkf-XkAYIFkk.jpg" TargetMode="External" /><Relationship Id="rId113" Type="http://schemas.openxmlformats.org/officeDocument/2006/relationships/hyperlink" Target="https://pbs.twimg.com/media/EGdOpcaXoAAH6Ck.jpg" TargetMode="External" /><Relationship Id="rId114" Type="http://schemas.openxmlformats.org/officeDocument/2006/relationships/hyperlink" Target="https://pbs.twimg.com/media/EGdOpcaXoAAH6Ck.jpg" TargetMode="External" /><Relationship Id="rId115" Type="http://schemas.openxmlformats.org/officeDocument/2006/relationships/hyperlink" Target="https://pbs.twimg.com/media/EGdOpcaXoAAH6Ck.jpg" TargetMode="External" /><Relationship Id="rId116" Type="http://schemas.openxmlformats.org/officeDocument/2006/relationships/hyperlink" Target="http://pbs.twimg.com/profile_images/2095732164/xx-fire-ani_normal.gif" TargetMode="External" /><Relationship Id="rId117" Type="http://schemas.openxmlformats.org/officeDocument/2006/relationships/hyperlink" Target="http://pbs.twimg.com/profile_images/2095732164/xx-fire-ani_normal.gif" TargetMode="External" /><Relationship Id="rId118" Type="http://schemas.openxmlformats.org/officeDocument/2006/relationships/hyperlink" Target="http://pbs.twimg.com/profile_images/2095732164/xx-fire-ani_normal.gif" TargetMode="External" /><Relationship Id="rId119" Type="http://schemas.openxmlformats.org/officeDocument/2006/relationships/hyperlink" Target="http://pbs.twimg.com/profile_images/926088314901340161/YcQoIIxm_normal.jpg" TargetMode="External" /><Relationship Id="rId120" Type="http://schemas.openxmlformats.org/officeDocument/2006/relationships/hyperlink" Target="https://pbs.twimg.com/media/EGcsMVeWkAAMLJa.jpg" TargetMode="External" /><Relationship Id="rId121" Type="http://schemas.openxmlformats.org/officeDocument/2006/relationships/hyperlink" Target="http://pbs.twimg.com/profile_images/823130862837448704/K4vww3X-_normal.jpg" TargetMode="External" /><Relationship Id="rId122" Type="http://schemas.openxmlformats.org/officeDocument/2006/relationships/hyperlink" Target="http://pbs.twimg.com/profile_images/1013789136430526464/t_SUht2R_normal.jpg" TargetMode="External" /><Relationship Id="rId123" Type="http://schemas.openxmlformats.org/officeDocument/2006/relationships/hyperlink" Target="http://pbs.twimg.com/profile_images/852690683911602176/M6q35pXc_normal.jpg" TargetMode="External" /><Relationship Id="rId124" Type="http://schemas.openxmlformats.org/officeDocument/2006/relationships/hyperlink" Target="http://pbs.twimg.com/profile_images/852690683911602176/M6q35pXc_normal.jpg" TargetMode="External" /><Relationship Id="rId125" Type="http://schemas.openxmlformats.org/officeDocument/2006/relationships/hyperlink" Target="http://pbs.twimg.com/profile_images/852690683911602176/M6q35pXc_normal.jpg" TargetMode="External" /><Relationship Id="rId126" Type="http://schemas.openxmlformats.org/officeDocument/2006/relationships/hyperlink" Target="http://pbs.twimg.com/profile_images/979830040098619393/uk1HvZPu_normal.jpg" TargetMode="External" /><Relationship Id="rId127" Type="http://schemas.openxmlformats.org/officeDocument/2006/relationships/hyperlink" Target="https://pbs.twimg.com/media/EF5qsNsW4AEaZ4A.png" TargetMode="External" /><Relationship Id="rId128" Type="http://schemas.openxmlformats.org/officeDocument/2006/relationships/hyperlink" Target="http://pbs.twimg.com/profile_images/785925373/lee_ahead_of_the_curve_normal.png" TargetMode="External" /><Relationship Id="rId129" Type="http://schemas.openxmlformats.org/officeDocument/2006/relationships/hyperlink" Target="https://pbs.twimg.com/media/EGDDnw1XkAE79sv.png" TargetMode="External" /><Relationship Id="rId130" Type="http://schemas.openxmlformats.org/officeDocument/2006/relationships/hyperlink" Target="http://pbs.twimg.com/profile_images/785925373/lee_ahead_of_the_curve_normal.png" TargetMode="External" /><Relationship Id="rId131" Type="http://schemas.openxmlformats.org/officeDocument/2006/relationships/hyperlink" Target="https://pbs.twimg.com/media/EGCx6ZQWsAAMXDC.png" TargetMode="External" /><Relationship Id="rId132" Type="http://schemas.openxmlformats.org/officeDocument/2006/relationships/hyperlink" Target="http://pbs.twimg.com/profile_images/785925373/lee_ahead_of_the_curve_normal.png" TargetMode="External" /><Relationship Id="rId133" Type="http://schemas.openxmlformats.org/officeDocument/2006/relationships/hyperlink" Target="http://pbs.twimg.com/profile_images/785925373/lee_ahead_of_the_curve_normal.png" TargetMode="External" /><Relationship Id="rId134" Type="http://schemas.openxmlformats.org/officeDocument/2006/relationships/hyperlink" Target="http://pbs.twimg.com/profile_images/785925373/lee_ahead_of_the_curve_normal.png" TargetMode="External" /><Relationship Id="rId135" Type="http://schemas.openxmlformats.org/officeDocument/2006/relationships/hyperlink" Target="http://pbs.twimg.com/profile_images/785925373/lee_ahead_of_the_curve_normal.png" TargetMode="External" /><Relationship Id="rId136" Type="http://schemas.openxmlformats.org/officeDocument/2006/relationships/hyperlink" Target="https://pbs.twimg.com/media/EGiTWhJWwAUqW92.png" TargetMode="External" /><Relationship Id="rId137" Type="http://schemas.openxmlformats.org/officeDocument/2006/relationships/hyperlink" Target="https://pbs.twimg.com/media/EGiUjZDWsAIYdXD.png" TargetMode="External" /><Relationship Id="rId138" Type="http://schemas.openxmlformats.org/officeDocument/2006/relationships/hyperlink" Target="http://pbs.twimg.com/profile_images/785925373/lee_ahead_of_the_curve_normal.png" TargetMode="External" /><Relationship Id="rId139" Type="http://schemas.openxmlformats.org/officeDocument/2006/relationships/hyperlink" Target="http://pbs.twimg.com/profile_images/785925373/lee_ahead_of_the_curve_normal.png" TargetMode="External" /><Relationship Id="rId140" Type="http://schemas.openxmlformats.org/officeDocument/2006/relationships/hyperlink" Target="https://pbs.twimg.com/media/EGmvVDVWoAAjMjx.jpg" TargetMode="External" /><Relationship Id="rId141" Type="http://schemas.openxmlformats.org/officeDocument/2006/relationships/hyperlink" Target="https://pbs.twimg.com/media/EGcSG7TXYAEruRt.jpg" TargetMode="External" /><Relationship Id="rId142" Type="http://schemas.openxmlformats.org/officeDocument/2006/relationships/hyperlink" Target="http://pbs.twimg.com/profile_images/879728447026868228/U4Uzpdp6_normal.jpg" TargetMode="External" /><Relationship Id="rId143" Type="http://schemas.openxmlformats.org/officeDocument/2006/relationships/hyperlink" Target="https://pbs.twimg.com/media/EF-f3OvXkAAjTNl.png" TargetMode="External" /><Relationship Id="rId144" Type="http://schemas.openxmlformats.org/officeDocument/2006/relationships/hyperlink" Target="https://pbs.twimg.com/media/EF5qsNsW4AEaZ4A.png" TargetMode="External" /><Relationship Id="rId145" Type="http://schemas.openxmlformats.org/officeDocument/2006/relationships/hyperlink" Target="https://pbs.twimg.com/media/EF9aFBaXkAEC7Im.png" TargetMode="External" /><Relationship Id="rId146" Type="http://schemas.openxmlformats.org/officeDocument/2006/relationships/hyperlink" Target="http://pbs.twimg.com/profile_images/785925373/lee_ahead_of_the_curve_normal.png" TargetMode="External" /><Relationship Id="rId147" Type="http://schemas.openxmlformats.org/officeDocument/2006/relationships/hyperlink" Target="http://pbs.twimg.com/profile_images/785925373/lee_ahead_of_the_curve_normal.png" TargetMode="External" /><Relationship Id="rId148" Type="http://schemas.openxmlformats.org/officeDocument/2006/relationships/hyperlink" Target="http://pbs.twimg.com/profile_images/1042075401047040000/7bTQi6nK_normal.jpg" TargetMode="External" /><Relationship Id="rId149" Type="http://schemas.openxmlformats.org/officeDocument/2006/relationships/hyperlink" Target="https://pbs.twimg.com/media/EGmZD1nW4AAXSOx.jpg" TargetMode="External" /><Relationship Id="rId150" Type="http://schemas.openxmlformats.org/officeDocument/2006/relationships/hyperlink" Target="http://pbs.twimg.com/profile_images/811219342318714881/_CAYzZWR_normal.jpg" TargetMode="External" /><Relationship Id="rId151" Type="http://schemas.openxmlformats.org/officeDocument/2006/relationships/hyperlink" Target="http://pbs.twimg.com/profile_images/1042075401047040000/7bTQi6nK_normal.jpg" TargetMode="External" /><Relationship Id="rId152" Type="http://schemas.openxmlformats.org/officeDocument/2006/relationships/hyperlink" Target="http://pbs.twimg.com/profile_images/1042075401047040000/7bTQi6nK_normal.jpg" TargetMode="External" /><Relationship Id="rId153" Type="http://schemas.openxmlformats.org/officeDocument/2006/relationships/hyperlink" Target="http://pbs.twimg.com/profile_images/1042075401047040000/7bTQi6nK_normal.jpg" TargetMode="External" /><Relationship Id="rId154" Type="http://schemas.openxmlformats.org/officeDocument/2006/relationships/hyperlink" Target="http://pbs.twimg.com/profile_images/1042075401047040000/7bTQi6nK_normal.jpg" TargetMode="External" /><Relationship Id="rId155" Type="http://schemas.openxmlformats.org/officeDocument/2006/relationships/hyperlink" Target="http://pbs.twimg.com/profile_images/1042075401047040000/7bTQi6nK_normal.jpg" TargetMode="External" /><Relationship Id="rId156" Type="http://schemas.openxmlformats.org/officeDocument/2006/relationships/hyperlink" Target="https://pbs.twimg.com/tweet_video_thumb/EGmmBelXkAEAh41.jpg" TargetMode="External" /><Relationship Id="rId157" Type="http://schemas.openxmlformats.org/officeDocument/2006/relationships/hyperlink" Target="https://pbs.twimg.com/tweet_video_thumb/EGmzeRyW4AIMpiA.jpg" TargetMode="External" /><Relationship Id="rId158" Type="http://schemas.openxmlformats.org/officeDocument/2006/relationships/hyperlink" Target="http://pbs.twimg.com/profile_images/811219342318714881/_CAYzZWR_normal.jpg" TargetMode="External" /><Relationship Id="rId159" Type="http://schemas.openxmlformats.org/officeDocument/2006/relationships/hyperlink" Target="https://pbs.twimg.com/media/EGmZD1nW4AAXSOx.jpg" TargetMode="External" /><Relationship Id="rId160" Type="http://schemas.openxmlformats.org/officeDocument/2006/relationships/hyperlink" Target="https://pbs.twimg.com/media/EGmvVDVWoAAjMjx.jpg" TargetMode="External" /><Relationship Id="rId161" Type="http://schemas.openxmlformats.org/officeDocument/2006/relationships/hyperlink" Target="https://pbs.twimg.com/tweet_video_thumb/EGmzeRyW4AIMpiA.jpg" TargetMode="External" /><Relationship Id="rId162" Type="http://schemas.openxmlformats.org/officeDocument/2006/relationships/hyperlink" Target="http://pbs.twimg.com/profile_images/811219342318714881/_CAYzZWR_normal.jpg" TargetMode="External" /><Relationship Id="rId163" Type="http://schemas.openxmlformats.org/officeDocument/2006/relationships/hyperlink" Target="http://pbs.twimg.com/profile_images/489259604883165186/ui1i5dL0_normal.jpeg" TargetMode="External" /><Relationship Id="rId164" Type="http://schemas.openxmlformats.org/officeDocument/2006/relationships/hyperlink" Target="http://pbs.twimg.com/profile_images/489259604883165186/ui1i5dL0_normal.jpeg" TargetMode="External" /><Relationship Id="rId165" Type="http://schemas.openxmlformats.org/officeDocument/2006/relationships/hyperlink" Target="http://pbs.twimg.com/profile_images/489259604883165186/ui1i5dL0_normal.jpeg" TargetMode="External" /><Relationship Id="rId166" Type="http://schemas.openxmlformats.org/officeDocument/2006/relationships/hyperlink" Target="http://pbs.twimg.com/profile_images/489259604883165186/ui1i5dL0_normal.jpeg" TargetMode="External" /><Relationship Id="rId167" Type="http://schemas.openxmlformats.org/officeDocument/2006/relationships/hyperlink" Target="http://pbs.twimg.com/profile_images/489259604883165186/ui1i5dL0_normal.jpeg" TargetMode="External" /><Relationship Id="rId168" Type="http://schemas.openxmlformats.org/officeDocument/2006/relationships/hyperlink" Target="http://pbs.twimg.com/profile_images/489259604883165186/ui1i5dL0_normal.jpeg" TargetMode="External" /><Relationship Id="rId169" Type="http://schemas.openxmlformats.org/officeDocument/2006/relationships/hyperlink" Target="http://pbs.twimg.com/profile_images/785925373/lee_ahead_of_the_curve_normal.png" TargetMode="External" /><Relationship Id="rId170" Type="http://schemas.openxmlformats.org/officeDocument/2006/relationships/hyperlink" Target="http://pbs.twimg.com/profile_images/489259604883165186/ui1i5dL0_normal.jpeg" TargetMode="External" /><Relationship Id="rId171" Type="http://schemas.openxmlformats.org/officeDocument/2006/relationships/hyperlink" Target="http://pbs.twimg.com/profile_images/489259604883165186/ui1i5dL0_normal.jpeg" TargetMode="External" /><Relationship Id="rId172" Type="http://schemas.openxmlformats.org/officeDocument/2006/relationships/hyperlink" Target="http://pbs.twimg.com/profile_images/489259604883165186/ui1i5dL0_normal.jpeg" TargetMode="External" /><Relationship Id="rId173" Type="http://schemas.openxmlformats.org/officeDocument/2006/relationships/hyperlink" Target="http://pbs.twimg.com/profile_images/489259604883165186/ui1i5dL0_normal.jpeg" TargetMode="External" /><Relationship Id="rId174" Type="http://schemas.openxmlformats.org/officeDocument/2006/relationships/hyperlink" Target="https://twitter.com/#!/mebergman2/status/1179935253755879424" TargetMode="External" /><Relationship Id="rId175" Type="http://schemas.openxmlformats.org/officeDocument/2006/relationships/hyperlink" Target="https://twitter.com/#!/cjohnsonstaub/status/1180148237782732800" TargetMode="External" /><Relationship Id="rId176" Type="http://schemas.openxmlformats.org/officeDocument/2006/relationships/hyperlink" Target="https://twitter.com/#!/cjohnsonstaub/status/1180148237782732800" TargetMode="External" /><Relationship Id="rId177" Type="http://schemas.openxmlformats.org/officeDocument/2006/relationships/hyperlink" Target="https://twitter.com/#!/falconsfans_chi/status/1180198489734692865" TargetMode="External" /><Relationship Id="rId178" Type="http://schemas.openxmlformats.org/officeDocument/2006/relationships/hyperlink" Target="https://twitter.com/#!/drivewestcomm/status/1180472476784046080" TargetMode="External" /><Relationship Id="rId179" Type="http://schemas.openxmlformats.org/officeDocument/2006/relationships/hyperlink" Target="https://twitter.com/#!/ehahlil/status/1180609994045063168" TargetMode="External" /><Relationship Id="rId180" Type="http://schemas.openxmlformats.org/officeDocument/2006/relationships/hyperlink" Target="https://twitter.com/#!/monalisazelf/status/1180610866393337857" TargetMode="External" /><Relationship Id="rId181" Type="http://schemas.openxmlformats.org/officeDocument/2006/relationships/hyperlink" Target="https://twitter.com/#!/mandomarx/status/1180611715827937280" TargetMode="External" /><Relationship Id="rId182" Type="http://schemas.openxmlformats.org/officeDocument/2006/relationships/hyperlink" Target="https://twitter.com/#!/garrett_wollman/status/1180612673043652608" TargetMode="External" /><Relationship Id="rId183" Type="http://schemas.openxmlformats.org/officeDocument/2006/relationships/hyperlink" Target="https://twitter.com/#!/emhsgoppel/status/1180614637110386688" TargetMode="External" /><Relationship Id="rId184" Type="http://schemas.openxmlformats.org/officeDocument/2006/relationships/hyperlink" Target="https://twitter.com/#!/danhawkins11/status/1180618158199246850" TargetMode="External" /><Relationship Id="rId185" Type="http://schemas.openxmlformats.org/officeDocument/2006/relationships/hyperlink" Target="https://twitter.com/#!/acuna_jairo/status/1180624055461978113" TargetMode="External" /><Relationship Id="rId186" Type="http://schemas.openxmlformats.org/officeDocument/2006/relationships/hyperlink" Target="https://twitter.com/#!/kevinnay/status/1180623227686662145" TargetMode="External" /><Relationship Id="rId187" Type="http://schemas.openxmlformats.org/officeDocument/2006/relationships/hyperlink" Target="https://twitter.com/#!/kevinnay/status/1180623227686662145" TargetMode="External" /><Relationship Id="rId188" Type="http://schemas.openxmlformats.org/officeDocument/2006/relationships/hyperlink" Target="https://twitter.com/#!/kevinnay/status/1180623227686662145" TargetMode="External" /><Relationship Id="rId189" Type="http://schemas.openxmlformats.org/officeDocument/2006/relationships/hyperlink" Target="https://twitter.com/#!/danemadsen/status/1180629223137923073" TargetMode="External" /><Relationship Id="rId190" Type="http://schemas.openxmlformats.org/officeDocument/2006/relationships/hyperlink" Target="https://twitter.com/#!/danemadsen/status/1180611585993101312" TargetMode="External" /><Relationship Id="rId191" Type="http://schemas.openxmlformats.org/officeDocument/2006/relationships/hyperlink" Target="https://twitter.com/#!/danemadsen/status/1180611585993101312" TargetMode="External" /><Relationship Id="rId192" Type="http://schemas.openxmlformats.org/officeDocument/2006/relationships/hyperlink" Target="https://twitter.com/#!/danemadsen/status/1180629223137923073" TargetMode="External" /><Relationship Id="rId193" Type="http://schemas.openxmlformats.org/officeDocument/2006/relationships/hyperlink" Target="https://twitter.com/#!/danemadsen/status/1180629223137923073" TargetMode="External" /><Relationship Id="rId194" Type="http://schemas.openxmlformats.org/officeDocument/2006/relationships/hyperlink" Target="https://twitter.com/#!/robinmacnab/status/1180646827311403011" TargetMode="External" /><Relationship Id="rId195" Type="http://schemas.openxmlformats.org/officeDocument/2006/relationships/hyperlink" Target="https://twitter.com/#!/goscilo4change/status/1180650303244439552" TargetMode="External" /><Relationship Id="rId196" Type="http://schemas.openxmlformats.org/officeDocument/2006/relationships/hyperlink" Target="https://twitter.com/#!/timboliki/status/1180651395533246464" TargetMode="External" /><Relationship Id="rId197" Type="http://schemas.openxmlformats.org/officeDocument/2006/relationships/hyperlink" Target="https://twitter.com/#!/marketingandrew/status/1181324540787347456" TargetMode="External" /><Relationship Id="rId198" Type="http://schemas.openxmlformats.org/officeDocument/2006/relationships/hyperlink" Target="https://twitter.com/#!/marketingandrew/status/1181324540787347456" TargetMode="External" /><Relationship Id="rId199" Type="http://schemas.openxmlformats.org/officeDocument/2006/relationships/hyperlink" Target="https://twitter.com/#!/marketingandrew/status/1181324540787347456" TargetMode="External" /><Relationship Id="rId200" Type="http://schemas.openxmlformats.org/officeDocument/2006/relationships/hyperlink" Target="https://twitter.com/#!/marketingandrew/status/1181324540787347456" TargetMode="External" /><Relationship Id="rId201" Type="http://schemas.openxmlformats.org/officeDocument/2006/relationships/hyperlink" Target="https://twitter.com/#!/marketingandrew/status/1181324540787347456" TargetMode="External" /><Relationship Id="rId202" Type="http://schemas.openxmlformats.org/officeDocument/2006/relationships/hyperlink" Target="https://twitter.com/#!/marketingandrew/status/1181324540787347456" TargetMode="External" /><Relationship Id="rId203" Type="http://schemas.openxmlformats.org/officeDocument/2006/relationships/hyperlink" Target="https://twitter.com/#!/marketingandrew/status/1181324540787347456" TargetMode="External" /><Relationship Id="rId204" Type="http://schemas.openxmlformats.org/officeDocument/2006/relationships/hyperlink" Target="https://twitter.com/#!/kvox/status/1181961518344220672" TargetMode="External" /><Relationship Id="rId205" Type="http://schemas.openxmlformats.org/officeDocument/2006/relationships/hyperlink" Target="https://twitter.com/#!/andrewschreck/status/1181964359909724161" TargetMode="External" /><Relationship Id="rId206" Type="http://schemas.openxmlformats.org/officeDocument/2006/relationships/hyperlink" Target="https://twitter.com/#!/tac_niso/status/1181964588721594368" TargetMode="External" /><Relationship Id="rId207" Type="http://schemas.openxmlformats.org/officeDocument/2006/relationships/hyperlink" Target="https://twitter.com/#!/tac_niso/status/1181964588721594368" TargetMode="External" /><Relationship Id="rId208" Type="http://schemas.openxmlformats.org/officeDocument/2006/relationships/hyperlink" Target="https://twitter.com/#!/linuxandyarn/status/1181965078536437760" TargetMode="External" /><Relationship Id="rId209" Type="http://schemas.openxmlformats.org/officeDocument/2006/relationships/hyperlink" Target="https://twitter.com/#!/linuxandyarn/status/1181965078536437760" TargetMode="External" /><Relationship Id="rId210" Type="http://schemas.openxmlformats.org/officeDocument/2006/relationships/hyperlink" Target="https://twitter.com/#!/linuxandyarn/status/1181965078536437760" TargetMode="External" /><Relationship Id="rId211" Type="http://schemas.openxmlformats.org/officeDocument/2006/relationships/hyperlink" Target="https://twitter.com/#!/kyleejohnson/status/1181965424683995137" TargetMode="External" /><Relationship Id="rId212" Type="http://schemas.openxmlformats.org/officeDocument/2006/relationships/hyperlink" Target="https://twitter.com/#!/kimberlyhirsh/status/1181968352497016832" TargetMode="External" /><Relationship Id="rId213" Type="http://schemas.openxmlformats.org/officeDocument/2006/relationships/hyperlink" Target="https://twitter.com/#!/guy_levin/status/1181973781423673344" TargetMode="External" /><Relationship Id="rId214" Type="http://schemas.openxmlformats.org/officeDocument/2006/relationships/hyperlink" Target="https://twitter.com/#!/jdysart/status/1181975244711645186" TargetMode="External" /><Relationship Id="rId215" Type="http://schemas.openxmlformats.org/officeDocument/2006/relationships/hyperlink" Target="https://twitter.com/#!/jdysart/status/1181976250350526464" TargetMode="External" /><Relationship Id="rId216" Type="http://schemas.openxmlformats.org/officeDocument/2006/relationships/hyperlink" Target="https://twitter.com/#!/jdysart/status/1181976250350526464" TargetMode="External" /><Relationship Id="rId217" Type="http://schemas.openxmlformats.org/officeDocument/2006/relationships/hyperlink" Target="https://twitter.com/#!/dubikan/status/1181999822582288385" TargetMode="External" /><Relationship Id="rId218" Type="http://schemas.openxmlformats.org/officeDocument/2006/relationships/hyperlink" Target="https://twitter.com/#!/dubikan/status/1181999822582288385" TargetMode="External" /><Relationship Id="rId219" Type="http://schemas.openxmlformats.org/officeDocument/2006/relationships/hyperlink" Target="https://twitter.com/#!/dubikan/status/1181999822582288385" TargetMode="External" /><Relationship Id="rId220" Type="http://schemas.openxmlformats.org/officeDocument/2006/relationships/hyperlink" Target="https://twitter.com/#!/markczerniec/status/1181999919747489793" TargetMode="External" /><Relationship Id="rId221" Type="http://schemas.openxmlformats.org/officeDocument/2006/relationships/hyperlink" Target="https://twitter.com/#!/markczerniec/status/1181999919747489793" TargetMode="External" /><Relationship Id="rId222" Type="http://schemas.openxmlformats.org/officeDocument/2006/relationships/hyperlink" Target="https://twitter.com/#!/markczerniec/status/1181999919747489793" TargetMode="External" /><Relationship Id="rId223" Type="http://schemas.openxmlformats.org/officeDocument/2006/relationships/hyperlink" Target="https://twitter.com/#!/effinglibrarian/status/1182000071191252993" TargetMode="External" /><Relationship Id="rId224" Type="http://schemas.openxmlformats.org/officeDocument/2006/relationships/hyperlink" Target="https://twitter.com/#!/effinglibrarian/status/1182000071191252993" TargetMode="External" /><Relationship Id="rId225" Type="http://schemas.openxmlformats.org/officeDocument/2006/relationships/hyperlink" Target="https://twitter.com/#!/effinglibrarian/status/1182000071191252993" TargetMode="External" /><Relationship Id="rId226" Type="http://schemas.openxmlformats.org/officeDocument/2006/relationships/hyperlink" Target="https://twitter.com/#!/glibrarian/status/1182014357934239744" TargetMode="External" /><Relationship Id="rId227" Type="http://schemas.openxmlformats.org/officeDocument/2006/relationships/hyperlink" Target="https://twitter.com/#!/morar/status/1181962023275565056" TargetMode="External" /><Relationship Id="rId228" Type="http://schemas.openxmlformats.org/officeDocument/2006/relationships/hyperlink" Target="https://twitter.com/#!/itmorar/status/1182038125113155584" TargetMode="External" /><Relationship Id="rId229" Type="http://schemas.openxmlformats.org/officeDocument/2006/relationships/hyperlink" Target="https://twitter.com/#!/__randers__/status/1182049346751254530" TargetMode="External" /><Relationship Id="rId230" Type="http://schemas.openxmlformats.org/officeDocument/2006/relationships/hyperlink" Target="https://twitter.com/#!/marychayko/status/1182105649288744961" TargetMode="External" /><Relationship Id="rId231" Type="http://schemas.openxmlformats.org/officeDocument/2006/relationships/hyperlink" Target="https://twitter.com/#!/marychayko/status/1182105649288744961" TargetMode="External" /><Relationship Id="rId232" Type="http://schemas.openxmlformats.org/officeDocument/2006/relationships/hyperlink" Target="https://twitter.com/#!/marychayko/status/1182105649288744961" TargetMode="External" /><Relationship Id="rId233" Type="http://schemas.openxmlformats.org/officeDocument/2006/relationships/hyperlink" Target="https://twitter.com/#!/jclilibrary/status/1182350844739514369" TargetMode="External" /><Relationship Id="rId234" Type="http://schemas.openxmlformats.org/officeDocument/2006/relationships/hyperlink" Target="https://twitter.com/#!/lrainie/status/1179497587461808132" TargetMode="External" /><Relationship Id="rId235" Type="http://schemas.openxmlformats.org/officeDocument/2006/relationships/hyperlink" Target="https://twitter.com/#!/lrainie/status/1180192901722193920" TargetMode="External" /><Relationship Id="rId236" Type="http://schemas.openxmlformats.org/officeDocument/2006/relationships/hyperlink" Target="https://twitter.com/#!/pewhispanic/status/1180158191658831872" TargetMode="External" /><Relationship Id="rId237" Type="http://schemas.openxmlformats.org/officeDocument/2006/relationships/hyperlink" Target="https://twitter.com/#!/lrainie/status/1180193088578494465" TargetMode="External" /><Relationship Id="rId238" Type="http://schemas.openxmlformats.org/officeDocument/2006/relationships/hyperlink" Target="https://twitter.com/#!/johngramlich/status/1180138722504986624" TargetMode="External" /><Relationship Id="rId239" Type="http://schemas.openxmlformats.org/officeDocument/2006/relationships/hyperlink" Target="https://twitter.com/#!/lrainie/status/1180193597188182017" TargetMode="External" /><Relationship Id="rId240" Type="http://schemas.openxmlformats.org/officeDocument/2006/relationships/hyperlink" Target="https://twitter.com/#!/lrainie/status/1181959151632703488" TargetMode="External" /><Relationship Id="rId241" Type="http://schemas.openxmlformats.org/officeDocument/2006/relationships/hyperlink" Target="https://twitter.com/#!/lrainie/status/1181959624100126725" TargetMode="External" /><Relationship Id="rId242" Type="http://schemas.openxmlformats.org/officeDocument/2006/relationships/hyperlink" Target="https://twitter.com/#!/lrainie/status/1181962832843284481" TargetMode="External" /><Relationship Id="rId243" Type="http://schemas.openxmlformats.org/officeDocument/2006/relationships/hyperlink" Target="https://twitter.com/#!/carrolldoherty/status/1182356919689863169" TargetMode="External" /><Relationship Id="rId244" Type="http://schemas.openxmlformats.org/officeDocument/2006/relationships/hyperlink" Target="https://twitter.com/#!/carrolldoherty/status/1182358239830249473" TargetMode="External" /><Relationship Id="rId245" Type="http://schemas.openxmlformats.org/officeDocument/2006/relationships/hyperlink" Target="https://twitter.com/#!/lrainie/status/1182599936279486464" TargetMode="External" /><Relationship Id="rId246" Type="http://schemas.openxmlformats.org/officeDocument/2006/relationships/hyperlink" Target="https://twitter.com/#!/lrainie/status/1182600073588494341" TargetMode="External" /><Relationship Id="rId247" Type="http://schemas.openxmlformats.org/officeDocument/2006/relationships/hyperlink" Target="https://twitter.com/#!/lilrc/status/1182669157936062466" TargetMode="External" /><Relationship Id="rId248" Type="http://schemas.openxmlformats.org/officeDocument/2006/relationships/hyperlink" Target="https://twitter.com/#!/pewresearch/status/1181933340292796419" TargetMode="External" /><Relationship Id="rId249" Type="http://schemas.openxmlformats.org/officeDocument/2006/relationships/hyperlink" Target="https://twitter.com/#!/pewresearch/status/1180609613214945286" TargetMode="External" /><Relationship Id="rId250" Type="http://schemas.openxmlformats.org/officeDocument/2006/relationships/hyperlink" Target="https://twitter.com/#!/lrainie/status/1179837646316736512" TargetMode="External" /><Relationship Id="rId251" Type="http://schemas.openxmlformats.org/officeDocument/2006/relationships/hyperlink" Target="https://twitter.com/#!/lrainie/status/1179497587461808132" TargetMode="External" /><Relationship Id="rId252" Type="http://schemas.openxmlformats.org/officeDocument/2006/relationships/hyperlink" Target="https://twitter.com/#!/lrainie/status/1179761029363970049" TargetMode="External" /><Relationship Id="rId253" Type="http://schemas.openxmlformats.org/officeDocument/2006/relationships/hyperlink" Target="https://twitter.com/#!/lrainie/status/1181960407029895168" TargetMode="External" /><Relationship Id="rId254" Type="http://schemas.openxmlformats.org/officeDocument/2006/relationships/hyperlink" Target="https://twitter.com/#!/lrainie/status/1182600632152264704" TargetMode="External" /><Relationship Id="rId255" Type="http://schemas.openxmlformats.org/officeDocument/2006/relationships/hyperlink" Target="https://twitter.com/#!/greenleylibrary/status/1182656898841108483" TargetMode="External" /><Relationship Id="rId256" Type="http://schemas.openxmlformats.org/officeDocument/2006/relationships/hyperlink" Target="https://twitter.com/#!/lilrc/status/1182644673699045376" TargetMode="External" /><Relationship Id="rId257" Type="http://schemas.openxmlformats.org/officeDocument/2006/relationships/hyperlink" Target="https://twitter.com/#!/lilrc/status/1182673883838717952" TargetMode="External" /><Relationship Id="rId258" Type="http://schemas.openxmlformats.org/officeDocument/2006/relationships/hyperlink" Target="https://twitter.com/#!/greenleylibrary/status/1182654759087546374" TargetMode="External" /><Relationship Id="rId259" Type="http://schemas.openxmlformats.org/officeDocument/2006/relationships/hyperlink" Target="https://twitter.com/#!/greenleylibrary/status/1182654762380152834" TargetMode="External" /><Relationship Id="rId260" Type="http://schemas.openxmlformats.org/officeDocument/2006/relationships/hyperlink" Target="https://twitter.com/#!/greenleylibrary/status/1182654763969712128" TargetMode="External" /><Relationship Id="rId261" Type="http://schemas.openxmlformats.org/officeDocument/2006/relationships/hyperlink" Target="https://twitter.com/#!/greenleylibrary/status/1182654765693579264" TargetMode="External" /><Relationship Id="rId262" Type="http://schemas.openxmlformats.org/officeDocument/2006/relationships/hyperlink" Target="https://twitter.com/#!/greenleylibrary/status/1182656898841108483" TargetMode="External" /><Relationship Id="rId263" Type="http://schemas.openxmlformats.org/officeDocument/2006/relationships/hyperlink" Target="https://twitter.com/#!/greenleylibrary/status/1182658927453978631" TargetMode="External" /><Relationship Id="rId264" Type="http://schemas.openxmlformats.org/officeDocument/2006/relationships/hyperlink" Target="https://twitter.com/#!/lilrc/status/1182673715508715522" TargetMode="External" /><Relationship Id="rId265" Type="http://schemas.openxmlformats.org/officeDocument/2006/relationships/hyperlink" Target="https://twitter.com/#!/lilrc/status/1182673883838717952" TargetMode="External" /><Relationship Id="rId266" Type="http://schemas.openxmlformats.org/officeDocument/2006/relationships/hyperlink" Target="https://twitter.com/#!/lilrc/status/1182644673699045376" TargetMode="External" /><Relationship Id="rId267" Type="http://schemas.openxmlformats.org/officeDocument/2006/relationships/hyperlink" Target="https://twitter.com/#!/lilrc/status/1182669157936062466" TargetMode="External" /><Relationship Id="rId268" Type="http://schemas.openxmlformats.org/officeDocument/2006/relationships/hyperlink" Target="https://twitter.com/#!/lilrc/status/1182673715508715522" TargetMode="External" /><Relationship Id="rId269" Type="http://schemas.openxmlformats.org/officeDocument/2006/relationships/hyperlink" Target="https://twitter.com/#!/lilrc/status/1182673883838717952" TargetMode="External" /><Relationship Id="rId270" Type="http://schemas.openxmlformats.org/officeDocument/2006/relationships/hyperlink" Target="https://twitter.com/#!/danbuk4/status/1184871937614458880" TargetMode="External" /><Relationship Id="rId271" Type="http://schemas.openxmlformats.org/officeDocument/2006/relationships/hyperlink" Target="https://twitter.com/#!/danbuk4/status/1184871937614458880" TargetMode="External" /><Relationship Id="rId272" Type="http://schemas.openxmlformats.org/officeDocument/2006/relationships/hyperlink" Target="https://twitter.com/#!/danbuk4/status/1184871937614458880" TargetMode="External" /><Relationship Id="rId273" Type="http://schemas.openxmlformats.org/officeDocument/2006/relationships/hyperlink" Target="https://twitter.com/#!/danbuk4/status/1184871937614458880" TargetMode="External" /><Relationship Id="rId274" Type="http://schemas.openxmlformats.org/officeDocument/2006/relationships/hyperlink" Target="https://twitter.com/#!/danbuk4/status/1184871937614458880" TargetMode="External" /><Relationship Id="rId275" Type="http://schemas.openxmlformats.org/officeDocument/2006/relationships/hyperlink" Target="https://twitter.com/#!/danbuk4/status/1184871937614458880" TargetMode="External" /><Relationship Id="rId276" Type="http://schemas.openxmlformats.org/officeDocument/2006/relationships/hyperlink" Target="https://twitter.com/#!/lrainie/status/1181958576010608640" TargetMode="External" /><Relationship Id="rId277" Type="http://schemas.openxmlformats.org/officeDocument/2006/relationships/hyperlink" Target="https://twitter.com/#!/danbuk4/status/1184871937614458880" TargetMode="External" /><Relationship Id="rId278" Type="http://schemas.openxmlformats.org/officeDocument/2006/relationships/hyperlink" Target="https://twitter.com/#!/danbuk4/status/1184871937614458880" TargetMode="External" /><Relationship Id="rId279" Type="http://schemas.openxmlformats.org/officeDocument/2006/relationships/hyperlink" Target="https://twitter.com/#!/danbuk4/status/1184871937614458880" TargetMode="External" /><Relationship Id="rId280" Type="http://schemas.openxmlformats.org/officeDocument/2006/relationships/hyperlink" Target="https://twitter.com/#!/danbuk4/status/1184871937614458880" TargetMode="External" /><Relationship Id="rId281" Type="http://schemas.openxmlformats.org/officeDocument/2006/relationships/hyperlink" Target="https://api.twitter.com/1.1/geo/id/48d9a20585cb9535.json" TargetMode="External" /><Relationship Id="rId282" Type="http://schemas.openxmlformats.org/officeDocument/2006/relationships/hyperlink" Target="https://api.twitter.com/1.1/geo/id/dc502d38a5ba33a7.json" TargetMode="External" /><Relationship Id="rId283" Type="http://schemas.openxmlformats.org/officeDocument/2006/relationships/hyperlink" Target="https://api.twitter.com/1.1/geo/id/dc502d38a5ba33a7.json" TargetMode="External" /><Relationship Id="rId284" Type="http://schemas.openxmlformats.org/officeDocument/2006/relationships/hyperlink" Target="https://api.twitter.com/1.1/geo/id/dc502d38a5ba33a7.json" TargetMode="External" /><Relationship Id="rId285" Type="http://schemas.openxmlformats.org/officeDocument/2006/relationships/hyperlink" Target="https://api.twitter.com/1.1/geo/id/dc502d38a5ba33a7.json" TargetMode="External" /><Relationship Id="rId286" Type="http://schemas.openxmlformats.org/officeDocument/2006/relationships/hyperlink" Target="https://api.twitter.com/1.1/geo/id/dc502d38a5ba33a7.json" TargetMode="External" /><Relationship Id="rId287" Type="http://schemas.openxmlformats.org/officeDocument/2006/relationships/hyperlink" Target="https://api.twitter.com/1.1/geo/id/dc502d38a5ba33a7.json" TargetMode="External" /><Relationship Id="rId288" Type="http://schemas.openxmlformats.org/officeDocument/2006/relationships/hyperlink" Target="https://api.twitter.com/1.1/geo/id/dc502d38a5ba33a7.json" TargetMode="External" /><Relationship Id="rId289" Type="http://schemas.openxmlformats.org/officeDocument/2006/relationships/hyperlink" Target="https://api.twitter.com/1.1/geo/id/dc502d38a5ba33a7.json" TargetMode="External" /><Relationship Id="rId290" Type="http://schemas.openxmlformats.org/officeDocument/2006/relationships/hyperlink" Target="https://api.twitter.com/1.1/geo/id/dc502d38a5ba33a7.json" TargetMode="External" /><Relationship Id="rId291" Type="http://schemas.openxmlformats.org/officeDocument/2006/relationships/hyperlink" Target="https://api.twitter.com/1.1/geo/id/dc502d38a5ba33a7.json" TargetMode="External" /><Relationship Id="rId292" Type="http://schemas.openxmlformats.org/officeDocument/2006/relationships/hyperlink" Target="https://api.twitter.com/1.1/geo/id/dc502d38a5ba33a7.json" TargetMode="External" /><Relationship Id="rId293" Type="http://schemas.openxmlformats.org/officeDocument/2006/relationships/hyperlink" Target="https://api.twitter.com/1.1/geo/id/dc502d38a5ba33a7.json" TargetMode="External" /><Relationship Id="rId294" Type="http://schemas.openxmlformats.org/officeDocument/2006/relationships/hyperlink" Target="https://api.twitter.com/1.1/geo/id/dc502d38a5ba33a7.json" TargetMode="External" /><Relationship Id="rId295" Type="http://schemas.openxmlformats.org/officeDocument/2006/relationships/comments" Target="../comments1.xml" /><Relationship Id="rId296" Type="http://schemas.openxmlformats.org/officeDocument/2006/relationships/vmlDrawing" Target="../drawings/vmlDrawing1.vml" /><Relationship Id="rId297" Type="http://schemas.openxmlformats.org/officeDocument/2006/relationships/table" Target="../tables/table1.xml" /><Relationship Id="rId29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lrainie/status/1179433961115795457" TargetMode="External" /><Relationship Id="rId2" Type="http://schemas.openxmlformats.org/officeDocument/2006/relationships/hyperlink" Target="https://twitter.com/lrainie/status/1180192901722193920" TargetMode="External" /><Relationship Id="rId3" Type="http://schemas.openxmlformats.org/officeDocument/2006/relationships/hyperlink" Target="https://twitter.com/lrainie/status/1179761029363970049" TargetMode="External" /><Relationship Id="rId4" Type="http://schemas.openxmlformats.org/officeDocument/2006/relationships/hyperlink" Target="https://twitter.com/lrainie/status/1181959151632703488" TargetMode="External" /><Relationship Id="rId5" Type="http://schemas.openxmlformats.org/officeDocument/2006/relationships/hyperlink" Target="https://twitter.com/lrainie/status/1181960407029895168?s=20" TargetMode="External" /><Relationship Id="rId6" Type="http://schemas.openxmlformats.org/officeDocument/2006/relationships/hyperlink" Target="https://twitter.com/lrainie/status/1181959151632703488" TargetMode="External" /><Relationship Id="rId7" Type="http://schemas.openxmlformats.org/officeDocument/2006/relationships/hyperlink" Target="https://twitter.com/lrainie/status/1181962832843284481" TargetMode="External" /><Relationship Id="rId8" Type="http://schemas.openxmlformats.org/officeDocument/2006/relationships/hyperlink" Target="https://twitter.com/lrainie/status/1181959151632703488" TargetMode="External" /><Relationship Id="rId9" Type="http://schemas.openxmlformats.org/officeDocument/2006/relationships/hyperlink" Target="https://twitter.com/lrainie/status/1181959151632703488" TargetMode="External" /><Relationship Id="rId10" Type="http://schemas.openxmlformats.org/officeDocument/2006/relationships/hyperlink" Target="https://www.pewresearch.org/quiz/digital-knowledge-quiz/" TargetMode="External" /><Relationship Id="rId11" Type="http://schemas.openxmlformats.org/officeDocument/2006/relationships/hyperlink" Target="https://twitter.com/lrainie/status/1181959151632703488" TargetMode="External" /><Relationship Id="rId12" Type="http://schemas.openxmlformats.org/officeDocument/2006/relationships/hyperlink" Target="https://twitter.com/lrainie/status/1181960407029895168" TargetMode="External" /><Relationship Id="rId13" Type="http://schemas.openxmlformats.org/officeDocument/2006/relationships/hyperlink" Target="https://twitter.com/lrainie/status/1181960407029895168" TargetMode="External" /><Relationship Id="rId14" Type="http://schemas.openxmlformats.org/officeDocument/2006/relationships/hyperlink" Target="https://twitter.com/lrainie/status/1179837646316736512" TargetMode="External" /><Relationship Id="rId15" Type="http://schemas.openxmlformats.org/officeDocument/2006/relationships/hyperlink" Target="https://twitter.com/lrainie/status/1181959151632703488" TargetMode="External" /><Relationship Id="rId16" Type="http://schemas.openxmlformats.org/officeDocument/2006/relationships/hyperlink" Target="https://www.journalism.org/2019/10/02/americans-are-wary-of-the-role-social-media-sites-play-in-delivering-the-news/" TargetMode="External" /><Relationship Id="rId17" Type="http://schemas.openxmlformats.org/officeDocument/2006/relationships/hyperlink" Target="https://www.pewforum.org/2019/10/03/for-a-lot-of-american-teens-religion-is-a-regular-part-of-the-public-school-day/" TargetMode="External" /><Relationship Id="rId18" Type="http://schemas.openxmlformats.org/officeDocument/2006/relationships/hyperlink" Target="https://pewrsr.ch/2VeYYCl" TargetMode="External" /><Relationship Id="rId19" Type="http://schemas.openxmlformats.org/officeDocument/2006/relationships/hyperlink" Target="https://www.pewresearch.org/quiz/digital-knowledge-quiz/" TargetMode="External" /><Relationship Id="rId20" Type="http://schemas.openxmlformats.org/officeDocument/2006/relationships/hyperlink" Target="https://www.pewresearch.org/quiz/digital-knowledge-quiz/" TargetMode="External" /><Relationship Id="rId21" Type="http://schemas.openxmlformats.org/officeDocument/2006/relationships/hyperlink" Target="https://www.pewresearch.org/quiz/digital-knowledge-quiz/" TargetMode="External" /><Relationship Id="rId22" Type="http://schemas.openxmlformats.org/officeDocument/2006/relationships/hyperlink" Target="https://www.people-press.org/?p=20071483" TargetMode="External" /><Relationship Id="rId23" Type="http://schemas.openxmlformats.org/officeDocument/2006/relationships/hyperlink" Target="https://pewrsr.ch/2OzyU3K" TargetMode="External" /><Relationship Id="rId24" Type="http://schemas.openxmlformats.org/officeDocument/2006/relationships/hyperlink" Target="https://www.pewinternet.org/2019/10/09/americans-and-digital-knowledge/" TargetMode="External" /><Relationship Id="rId25" Type="http://schemas.openxmlformats.org/officeDocument/2006/relationships/hyperlink" Target="https://www.pewresearch.org/fact-tank/2018/09/06/are-you-in-the-american-middle-class/" TargetMode="External" /><Relationship Id="rId26" Type="http://schemas.openxmlformats.org/officeDocument/2006/relationships/hyperlink" Target="https://www.people-press.org/2019/10/01/public-expresses-favorable-views-of-a-number-of-federal-agencies/" TargetMode="External" /><Relationship Id="rId27" Type="http://schemas.openxmlformats.org/officeDocument/2006/relationships/hyperlink" Target="https://www.pewresearch.org/quiz/digital-knowledge-quiz/" TargetMode="External" /><Relationship Id="rId28" Type="http://schemas.openxmlformats.org/officeDocument/2006/relationships/hyperlink" Target="https://balkin.blogspot.com/2019/10/making-virtue-out-of-neglect-how.html" TargetMode="External" /><Relationship Id="rId29" Type="http://schemas.openxmlformats.org/officeDocument/2006/relationships/hyperlink" Target="https://www.pewresearch.org/quiz/digital-knowledge-quiz/" TargetMode="External" /><Relationship Id="rId30" Type="http://schemas.openxmlformats.org/officeDocument/2006/relationships/hyperlink" Target="https://pbs.twimg.com/media/EGcu-TLUUAAlJt8.png" TargetMode="External" /><Relationship Id="rId31" Type="http://schemas.openxmlformats.org/officeDocument/2006/relationships/hyperlink" Target="https://pbs.twimg.com/media/EGdOkf-XkAYIFkk.jpg" TargetMode="External" /><Relationship Id="rId32" Type="http://schemas.openxmlformats.org/officeDocument/2006/relationships/hyperlink" Target="https://pbs.twimg.com/media/EGdOpcaXoAAH6Ck.jpg" TargetMode="External" /><Relationship Id="rId33" Type="http://schemas.openxmlformats.org/officeDocument/2006/relationships/hyperlink" Target="https://pbs.twimg.com/media/EGcsMVeWkAAMLJa.jpg" TargetMode="External" /><Relationship Id="rId34" Type="http://schemas.openxmlformats.org/officeDocument/2006/relationships/hyperlink" Target="https://pbs.twimg.com/media/EF5qsNsW4AEaZ4A.png" TargetMode="External" /><Relationship Id="rId35" Type="http://schemas.openxmlformats.org/officeDocument/2006/relationships/hyperlink" Target="https://pbs.twimg.com/media/EGDDnw1XkAE79sv.png" TargetMode="External" /><Relationship Id="rId36" Type="http://schemas.openxmlformats.org/officeDocument/2006/relationships/hyperlink" Target="https://pbs.twimg.com/media/EGCx6ZQWsAAMXDC.png" TargetMode="External" /><Relationship Id="rId37" Type="http://schemas.openxmlformats.org/officeDocument/2006/relationships/hyperlink" Target="https://pbs.twimg.com/media/EGiTWhJWwAUqW92.png" TargetMode="External" /><Relationship Id="rId38" Type="http://schemas.openxmlformats.org/officeDocument/2006/relationships/hyperlink" Target="https://pbs.twimg.com/media/EGiUjZDWsAIYdXD.png" TargetMode="External" /><Relationship Id="rId39" Type="http://schemas.openxmlformats.org/officeDocument/2006/relationships/hyperlink" Target="https://pbs.twimg.com/media/EGmvVDVWoAAjMjx.jpg" TargetMode="External" /><Relationship Id="rId40" Type="http://schemas.openxmlformats.org/officeDocument/2006/relationships/hyperlink" Target="https://pbs.twimg.com/media/EGcSG7TXYAEruRt.jpg" TargetMode="External" /><Relationship Id="rId41" Type="http://schemas.openxmlformats.org/officeDocument/2006/relationships/hyperlink" Target="https://pbs.twimg.com/media/EF-f3OvXkAAjTNl.png" TargetMode="External" /><Relationship Id="rId42" Type="http://schemas.openxmlformats.org/officeDocument/2006/relationships/hyperlink" Target="https://pbs.twimg.com/media/EF9aFBaXkAEC7Im.png" TargetMode="External" /><Relationship Id="rId43" Type="http://schemas.openxmlformats.org/officeDocument/2006/relationships/hyperlink" Target="https://pbs.twimg.com/media/EGmZD1nW4AAXSOx.jpg" TargetMode="External" /><Relationship Id="rId44" Type="http://schemas.openxmlformats.org/officeDocument/2006/relationships/hyperlink" Target="https://pbs.twimg.com/tweet_video_thumb/EGmmBelXkAEAh41.jpg" TargetMode="External" /><Relationship Id="rId45" Type="http://schemas.openxmlformats.org/officeDocument/2006/relationships/hyperlink" Target="https://pbs.twimg.com/tweet_video_thumb/EGmzeRyW4AIMpiA.jpg" TargetMode="External" /><Relationship Id="rId46" Type="http://schemas.openxmlformats.org/officeDocument/2006/relationships/hyperlink" Target="http://pbs.twimg.com/profile_images/1047355828687187968/oQ26TTh-_normal.jpg" TargetMode="External" /><Relationship Id="rId47" Type="http://schemas.openxmlformats.org/officeDocument/2006/relationships/hyperlink" Target="http://pbs.twimg.com/profile_images/940635584586047489/n1-lnZsK_normal.jpg" TargetMode="External" /><Relationship Id="rId48" Type="http://schemas.openxmlformats.org/officeDocument/2006/relationships/hyperlink" Target="http://pbs.twimg.com/profile_images/1183136611086798848/6E2mzVh1_normal.jpg" TargetMode="External" /><Relationship Id="rId49" Type="http://schemas.openxmlformats.org/officeDocument/2006/relationships/hyperlink" Target="http://pbs.twimg.com/profile_images/936326184068976640/gnJ7WbZs_normal.jpg" TargetMode="External" /><Relationship Id="rId50" Type="http://schemas.openxmlformats.org/officeDocument/2006/relationships/hyperlink" Target="http://pbs.twimg.com/profile_images/3620381141/b235d2c07ac502e3f5e38ac15cf36e5c_normal.jpeg" TargetMode="External" /><Relationship Id="rId51" Type="http://schemas.openxmlformats.org/officeDocument/2006/relationships/hyperlink" Target="http://pbs.twimg.com/profile_images/951134793680506880/Qpj8OGoy_normal.jpg" TargetMode="External" /><Relationship Id="rId52" Type="http://schemas.openxmlformats.org/officeDocument/2006/relationships/hyperlink" Target="http://pbs.twimg.com/profile_images/787021078883282944/cUHayOXX_normal.jpg" TargetMode="External" /><Relationship Id="rId53" Type="http://schemas.openxmlformats.org/officeDocument/2006/relationships/hyperlink" Target="http://pbs.twimg.com/profile_images/570111293778214912/7t-IGMBx_normal.jpeg" TargetMode="External" /><Relationship Id="rId54" Type="http://schemas.openxmlformats.org/officeDocument/2006/relationships/hyperlink" Target="http://pbs.twimg.com/profile_images/988092819020570624/Ni-PYMzd_normal.jpg" TargetMode="External" /><Relationship Id="rId55" Type="http://schemas.openxmlformats.org/officeDocument/2006/relationships/hyperlink" Target="http://pbs.twimg.com/profile_images/1140237187738472453/_PVGbPCA_normal.jpg" TargetMode="External" /><Relationship Id="rId56" Type="http://schemas.openxmlformats.org/officeDocument/2006/relationships/hyperlink" Target="http://pbs.twimg.com/profile_images/685166073809874944/jdv4zAeo_normal.jpg" TargetMode="External" /><Relationship Id="rId57" Type="http://schemas.openxmlformats.org/officeDocument/2006/relationships/hyperlink" Target="http://pbs.twimg.com/profile_images/782784415487229953/p1-WunAH_normal.jpg" TargetMode="External" /><Relationship Id="rId58" Type="http://schemas.openxmlformats.org/officeDocument/2006/relationships/hyperlink" Target="http://pbs.twimg.com/profile_images/1172885542876221442/Ep2UR6Zq_normal.jpg" TargetMode="External" /><Relationship Id="rId59" Type="http://schemas.openxmlformats.org/officeDocument/2006/relationships/hyperlink" Target="http://pbs.twimg.com/profile_images/1172885542876221442/Ep2UR6Zq_normal.jpg" TargetMode="External" /><Relationship Id="rId60" Type="http://schemas.openxmlformats.org/officeDocument/2006/relationships/hyperlink" Target="http://pbs.twimg.com/profile_images/1573955380/R_MacNab_normal.JPG" TargetMode="External" /><Relationship Id="rId61" Type="http://schemas.openxmlformats.org/officeDocument/2006/relationships/hyperlink" Target="http://abs.twimg.com/sticky/default_profile_images/default_profile_normal.png" TargetMode="External" /><Relationship Id="rId62" Type="http://schemas.openxmlformats.org/officeDocument/2006/relationships/hyperlink" Target="http://pbs.twimg.com/profile_images/734900160661053440/XwEmldny_normal.jpg" TargetMode="External" /><Relationship Id="rId63" Type="http://schemas.openxmlformats.org/officeDocument/2006/relationships/hyperlink" Target="http://pbs.twimg.com/profile_images/565001122234908672/5ODS6tuQ_normal.jpeg" TargetMode="External" /><Relationship Id="rId64" Type="http://schemas.openxmlformats.org/officeDocument/2006/relationships/hyperlink" Target="http://pbs.twimg.com/profile_images/1040665182937047040/CdNBsuit_normal.jpg" TargetMode="External" /><Relationship Id="rId65" Type="http://schemas.openxmlformats.org/officeDocument/2006/relationships/hyperlink" Target="http://pbs.twimg.com/profile_images/1133473540047613958/jKPLNfEp_normal.jpg" TargetMode="External" /><Relationship Id="rId66" Type="http://schemas.openxmlformats.org/officeDocument/2006/relationships/hyperlink" Target="http://pbs.twimg.com/profile_images/64855924/TAC_PimpMySouthPark_normal.jpg" TargetMode="External" /><Relationship Id="rId67" Type="http://schemas.openxmlformats.org/officeDocument/2006/relationships/hyperlink" Target="https://pbs.twimg.com/media/EGcu-TLUUAAlJt8.png" TargetMode="External" /><Relationship Id="rId68" Type="http://schemas.openxmlformats.org/officeDocument/2006/relationships/hyperlink" Target="http://pbs.twimg.com/profile_images/817442015071772673/xRbApbru_normal.jpg" TargetMode="External" /><Relationship Id="rId69" Type="http://schemas.openxmlformats.org/officeDocument/2006/relationships/hyperlink" Target="http://pbs.twimg.com/profile_images/617303937851375616/6S8pcFU9_normal.jpg" TargetMode="External" /><Relationship Id="rId70" Type="http://schemas.openxmlformats.org/officeDocument/2006/relationships/hyperlink" Target="http://pbs.twimg.com/profile_images/1086693678809116672/aglAVkzk_normal.jpg" TargetMode="External" /><Relationship Id="rId71" Type="http://schemas.openxmlformats.org/officeDocument/2006/relationships/hyperlink" Target="http://pbs.twimg.com/profile_images/15077712/janehead3_normal.jpg" TargetMode="External" /><Relationship Id="rId72" Type="http://schemas.openxmlformats.org/officeDocument/2006/relationships/hyperlink" Target="http://pbs.twimg.com/profile_images/15077712/janehead3_normal.jpg" TargetMode="External" /><Relationship Id="rId73" Type="http://schemas.openxmlformats.org/officeDocument/2006/relationships/hyperlink" Target="https://pbs.twimg.com/media/EGdOkf-XkAYIFkk.jpg" TargetMode="External" /><Relationship Id="rId74" Type="http://schemas.openxmlformats.org/officeDocument/2006/relationships/hyperlink" Target="https://pbs.twimg.com/media/EGdOpcaXoAAH6Ck.jpg" TargetMode="External" /><Relationship Id="rId75" Type="http://schemas.openxmlformats.org/officeDocument/2006/relationships/hyperlink" Target="http://pbs.twimg.com/profile_images/2095732164/xx-fire-ani_normal.gif" TargetMode="External" /><Relationship Id="rId76" Type="http://schemas.openxmlformats.org/officeDocument/2006/relationships/hyperlink" Target="http://pbs.twimg.com/profile_images/926088314901340161/YcQoIIxm_normal.jpg" TargetMode="External" /><Relationship Id="rId77" Type="http://schemas.openxmlformats.org/officeDocument/2006/relationships/hyperlink" Target="https://pbs.twimg.com/media/EGcsMVeWkAAMLJa.jpg" TargetMode="External" /><Relationship Id="rId78" Type="http://schemas.openxmlformats.org/officeDocument/2006/relationships/hyperlink" Target="http://pbs.twimg.com/profile_images/823130862837448704/K4vww3X-_normal.jpg" TargetMode="External" /><Relationship Id="rId79" Type="http://schemas.openxmlformats.org/officeDocument/2006/relationships/hyperlink" Target="http://pbs.twimg.com/profile_images/1013789136430526464/t_SUht2R_normal.jpg" TargetMode="External" /><Relationship Id="rId80" Type="http://schemas.openxmlformats.org/officeDocument/2006/relationships/hyperlink" Target="http://pbs.twimg.com/profile_images/852690683911602176/M6q35pXc_normal.jpg" TargetMode="External" /><Relationship Id="rId81" Type="http://schemas.openxmlformats.org/officeDocument/2006/relationships/hyperlink" Target="http://pbs.twimg.com/profile_images/979830040098619393/uk1HvZPu_normal.jpg" TargetMode="External" /><Relationship Id="rId82" Type="http://schemas.openxmlformats.org/officeDocument/2006/relationships/hyperlink" Target="https://pbs.twimg.com/media/EF5qsNsW4AEaZ4A.png" TargetMode="External" /><Relationship Id="rId83" Type="http://schemas.openxmlformats.org/officeDocument/2006/relationships/hyperlink" Target="http://pbs.twimg.com/profile_images/785925373/lee_ahead_of_the_curve_normal.png" TargetMode="External" /><Relationship Id="rId84" Type="http://schemas.openxmlformats.org/officeDocument/2006/relationships/hyperlink" Target="https://pbs.twimg.com/media/EGDDnw1XkAE79sv.png" TargetMode="External" /><Relationship Id="rId85" Type="http://schemas.openxmlformats.org/officeDocument/2006/relationships/hyperlink" Target="http://pbs.twimg.com/profile_images/785925373/lee_ahead_of_the_curve_normal.png" TargetMode="External" /><Relationship Id="rId86" Type="http://schemas.openxmlformats.org/officeDocument/2006/relationships/hyperlink" Target="https://pbs.twimg.com/media/EGCx6ZQWsAAMXDC.png" TargetMode="External" /><Relationship Id="rId87" Type="http://schemas.openxmlformats.org/officeDocument/2006/relationships/hyperlink" Target="http://pbs.twimg.com/profile_images/785925373/lee_ahead_of_the_curve_normal.png" TargetMode="External" /><Relationship Id="rId88" Type="http://schemas.openxmlformats.org/officeDocument/2006/relationships/hyperlink" Target="http://pbs.twimg.com/profile_images/785925373/lee_ahead_of_the_curve_normal.png" TargetMode="External" /><Relationship Id="rId89" Type="http://schemas.openxmlformats.org/officeDocument/2006/relationships/hyperlink" Target="http://pbs.twimg.com/profile_images/785925373/lee_ahead_of_the_curve_normal.png" TargetMode="External" /><Relationship Id="rId90" Type="http://schemas.openxmlformats.org/officeDocument/2006/relationships/hyperlink" Target="http://pbs.twimg.com/profile_images/785925373/lee_ahead_of_the_curve_normal.png" TargetMode="External" /><Relationship Id="rId91" Type="http://schemas.openxmlformats.org/officeDocument/2006/relationships/hyperlink" Target="https://pbs.twimg.com/media/EGiTWhJWwAUqW92.png" TargetMode="External" /><Relationship Id="rId92" Type="http://schemas.openxmlformats.org/officeDocument/2006/relationships/hyperlink" Target="https://pbs.twimg.com/media/EGiUjZDWsAIYdXD.png" TargetMode="External" /><Relationship Id="rId93" Type="http://schemas.openxmlformats.org/officeDocument/2006/relationships/hyperlink" Target="http://pbs.twimg.com/profile_images/785925373/lee_ahead_of_the_curve_normal.png" TargetMode="External" /><Relationship Id="rId94" Type="http://schemas.openxmlformats.org/officeDocument/2006/relationships/hyperlink" Target="http://pbs.twimg.com/profile_images/785925373/lee_ahead_of_the_curve_normal.png" TargetMode="External" /><Relationship Id="rId95" Type="http://schemas.openxmlformats.org/officeDocument/2006/relationships/hyperlink" Target="https://pbs.twimg.com/media/EGmvVDVWoAAjMjx.jpg" TargetMode="External" /><Relationship Id="rId96" Type="http://schemas.openxmlformats.org/officeDocument/2006/relationships/hyperlink" Target="https://pbs.twimg.com/media/EGcSG7TXYAEruRt.jpg" TargetMode="External" /><Relationship Id="rId97" Type="http://schemas.openxmlformats.org/officeDocument/2006/relationships/hyperlink" Target="http://pbs.twimg.com/profile_images/879728447026868228/U4Uzpdp6_normal.jpg" TargetMode="External" /><Relationship Id="rId98" Type="http://schemas.openxmlformats.org/officeDocument/2006/relationships/hyperlink" Target="https://pbs.twimg.com/media/EF-f3OvXkAAjTNl.png" TargetMode="External" /><Relationship Id="rId99" Type="http://schemas.openxmlformats.org/officeDocument/2006/relationships/hyperlink" Target="https://pbs.twimg.com/media/EF9aFBaXkAEC7Im.png" TargetMode="External" /><Relationship Id="rId100" Type="http://schemas.openxmlformats.org/officeDocument/2006/relationships/hyperlink" Target="http://pbs.twimg.com/profile_images/785925373/lee_ahead_of_the_curve_normal.png" TargetMode="External" /><Relationship Id="rId101" Type="http://schemas.openxmlformats.org/officeDocument/2006/relationships/hyperlink" Target="http://pbs.twimg.com/profile_images/785925373/lee_ahead_of_the_curve_normal.png" TargetMode="External" /><Relationship Id="rId102" Type="http://schemas.openxmlformats.org/officeDocument/2006/relationships/hyperlink" Target="http://pbs.twimg.com/profile_images/1042075401047040000/7bTQi6nK_normal.jpg" TargetMode="External" /><Relationship Id="rId103" Type="http://schemas.openxmlformats.org/officeDocument/2006/relationships/hyperlink" Target="https://pbs.twimg.com/media/EGmZD1nW4AAXSOx.jpg" TargetMode="External" /><Relationship Id="rId104" Type="http://schemas.openxmlformats.org/officeDocument/2006/relationships/hyperlink" Target="http://pbs.twimg.com/profile_images/811219342318714881/_CAYzZWR_normal.jpg" TargetMode="External" /><Relationship Id="rId105" Type="http://schemas.openxmlformats.org/officeDocument/2006/relationships/hyperlink" Target="http://pbs.twimg.com/profile_images/1042075401047040000/7bTQi6nK_normal.jpg" TargetMode="External" /><Relationship Id="rId106" Type="http://schemas.openxmlformats.org/officeDocument/2006/relationships/hyperlink" Target="http://pbs.twimg.com/profile_images/1042075401047040000/7bTQi6nK_normal.jpg" TargetMode="External" /><Relationship Id="rId107" Type="http://schemas.openxmlformats.org/officeDocument/2006/relationships/hyperlink" Target="http://pbs.twimg.com/profile_images/1042075401047040000/7bTQi6nK_normal.jpg" TargetMode="External" /><Relationship Id="rId108" Type="http://schemas.openxmlformats.org/officeDocument/2006/relationships/hyperlink" Target="http://pbs.twimg.com/profile_images/1042075401047040000/7bTQi6nK_normal.jpg" TargetMode="External" /><Relationship Id="rId109" Type="http://schemas.openxmlformats.org/officeDocument/2006/relationships/hyperlink" Target="https://pbs.twimg.com/tweet_video_thumb/EGmmBelXkAEAh41.jpg" TargetMode="External" /><Relationship Id="rId110" Type="http://schemas.openxmlformats.org/officeDocument/2006/relationships/hyperlink" Target="https://pbs.twimg.com/tweet_video_thumb/EGmzeRyW4AIMpiA.jpg" TargetMode="External" /><Relationship Id="rId111" Type="http://schemas.openxmlformats.org/officeDocument/2006/relationships/hyperlink" Target="http://pbs.twimg.com/profile_images/489259604883165186/ui1i5dL0_normal.jpeg" TargetMode="External" /><Relationship Id="rId112" Type="http://schemas.openxmlformats.org/officeDocument/2006/relationships/hyperlink" Target="http://pbs.twimg.com/profile_images/785925373/lee_ahead_of_the_curve_normal.png" TargetMode="External" /><Relationship Id="rId113" Type="http://schemas.openxmlformats.org/officeDocument/2006/relationships/hyperlink" Target="https://twitter.com/#!/mebergman2/status/1179935253755879424" TargetMode="External" /><Relationship Id="rId114" Type="http://schemas.openxmlformats.org/officeDocument/2006/relationships/hyperlink" Target="https://twitter.com/#!/cjohnsonstaub/status/1180148237782732800" TargetMode="External" /><Relationship Id="rId115" Type="http://schemas.openxmlformats.org/officeDocument/2006/relationships/hyperlink" Target="https://twitter.com/#!/falconsfans_chi/status/1180198489734692865" TargetMode="External" /><Relationship Id="rId116" Type="http://schemas.openxmlformats.org/officeDocument/2006/relationships/hyperlink" Target="https://twitter.com/#!/drivewestcomm/status/1180472476784046080" TargetMode="External" /><Relationship Id="rId117" Type="http://schemas.openxmlformats.org/officeDocument/2006/relationships/hyperlink" Target="https://twitter.com/#!/ehahlil/status/1180609994045063168" TargetMode="External" /><Relationship Id="rId118" Type="http://schemas.openxmlformats.org/officeDocument/2006/relationships/hyperlink" Target="https://twitter.com/#!/monalisazelf/status/1180610866393337857" TargetMode="External" /><Relationship Id="rId119" Type="http://schemas.openxmlformats.org/officeDocument/2006/relationships/hyperlink" Target="https://twitter.com/#!/mandomarx/status/1180611715827937280" TargetMode="External" /><Relationship Id="rId120" Type="http://schemas.openxmlformats.org/officeDocument/2006/relationships/hyperlink" Target="https://twitter.com/#!/garrett_wollman/status/1180612673043652608" TargetMode="External" /><Relationship Id="rId121" Type="http://schemas.openxmlformats.org/officeDocument/2006/relationships/hyperlink" Target="https://twitter.com/#!/emhsgoppel/status/1180614637110386688" TargetMode="External" /><Relationship Id="rId122" Type="http://schemas.openxmlformats.org/officeDocument/2006/relationships/hyperlink" Target="https://twitter.com/#!/danhawkins11/status/1180618158199246850" TargetMode="External" /><Relationship Id="rId123" Type="http://schemas.openxmlformats.org/officeDocument/2006/relationships/hyperlink" Target="https://twitter.com/#!/acuna_jairo/status/1180624055461978113" TargetMode="External" /><Relationship Id="rId124" Type="http://schemas.openxmlformats.org/officeDocument/2006/relationships/hyperlink" Target="https://twitter.com/#!/kevinnay/status/1180623227686662145" TargetMode="External" /><Relationship Id="rId125" Type="http://schemas.openxmlformats.org/officeDocument/2006/relationships/hyperlink" Target="https://twitter.com/#!/danemadsen/status/1180629223137923073" TargetMode="External" /><Relationship Id="rId126" Type="http://schemas.openxmlformats.org/officeDocument/2006/relationships/hyperlink" Target="https://twitter.com/#!/danemadsen/status/1180611585993101312" TargetMode="External" /><Relationship Id="rId127" Type="http://schemas.openxmlformats.org/officeDocument/2006/relationships/hyperlink" Target="https://twitter.com/#!/robinmacnab/status/1180646827311403011" TargetMode="External" /><Relationship Id="rId128" Type="http://schemas.openxmlformats.org/officeDocument/2006/relationships/hyperlink" Target="https://twitter.com/#!/goscilo4change/status/1180650303244439552" TargetMode="External" /><Relationship Id="rId129" Type="http://schemas.openxmlformats.org/officeDocument/2006/relationships/hyperlink" Target="https://twitter.com/#!/timboliki/status/1180651395533246464" TargetMode="External" /><Relationship Id="rId130" Type="http://schemas.openxmlformats.org/officeDocument/2006/relationships/hyperlink" Target="https://twitter.com/#!/marketingandrew/status/1181324540787347456" TargetMode="External" /><Relationship Id="rId131" Type="http://schemas.openxmlformats.org/officeDocument/2006/relationships/hyperlink" Target="https://twitter.com/#!/kvox/status/1181961518344220672" TargetMode="External" /><Relationship Id="rId132" Type="http://schemas.openxmlformats.org/officeDocument/2006/relationships/hyperlink" Target="https://twitter.com/#!/andrewschreck/status/1181964359909724161" TargetMode="External" /><Relationship Id="rId133" Type="http://schemas.openxmlformats.org/officeDocument/2006/relationships/hyperlink" Target="https://twitter.com/#!/tac_niso/status/1181964588721594368" TargetMode="External" /><Relationship Id="rId134" Type="http://schemas.openxmlformats.org/officeDocument/2006/relationships/hyperlink" Target="https://twitter.com/#!/linuxandyarn/status/1181965078536437760" TargetMode="External" /><Relationship Id="rId135" Type="http://schemas.openxmlformats.org/officeDocument/2006/relationships/hyperlink" Target="https://twitter.com/#!/kyleejohnson/status/1181965424683995137" TargetMode="External" /><Relationship Id="rId136" Type="http://schemas.openxmlformats.org/officeDocument/2006/relationships/hyperlink" Target="https://twitter.com/#!/kimberlyhirsh/status/1181968352497016832" TargetMode="External" /><Relationship Id="rId137" Type="http://schemas.openxmlformats.org/officeDocument/2006/relationships/hyperlink" Target="https://twitter.com/#!/guy_levin/status/1181973781423673344" TargetMode="External" /><Relationship Id="rId138" Type="http://schemas.openxmlformats.org/officeDocument/2006/relationships/hyperlink" Target="https://twitter.com/#!/jdysart/status/1181975244711645186" TargetMode="External" /><Relationship Id="rId139" Type="http://schemas.openxmlformats.org/officeDocument/2006/relationships/hyperlink" Target="https://twitter.com/#!/jdysart/status/1181976250350526464" TargetMode="External" /><Relationship Id="rId140" Type="http://schemas.openxmlformats.org/officeDocument/2006/relationships/hyperlink" Target="https://twitter.com/#!/dubikan/status/1181999822582288385" TargetMode="External" /><Relationship Id="rId141" Type="http://schemas.openxmlformats.org/officeDocument/2006/relationships/hyperlink" Target="https://twitter.com/#!/markczerniec/status/1181999919747489793" TargetMode="External" /><Relationship Id="rId142" Type="http://schemas.openxmlformats.org/officeDocument/2006/relationships/hyperlink" Target="https://twitter.com/#!/effinglibrarian/status/1182000071191252993" TargetMode="External" /><Relationship Id="rId143" Type="http://schemas.openxmlformats.org/officeDocument/2006/relationships/hyperlink" Target="https://twitter.com/#!/glibrarian/status/1182014357934239744" TargetMode="External" /><Relationship Id="rId144" Type="http://schemas.openxmlformats.org/officeDocument/2006/relationships/hyperlink" Target="https://twitter.com/#!/morar/status/1181962023275565056" TargetMode="External" /><Relationship Id="rId145" Type="http://schemas.openxmlformats.org/officeDocument/2006/relationships/hyperlink" Target="https://twitter.com/#!/itmorar/status/1182038125113155584" TargetMode="External" /><Relationship Id="rId146" Type="http://schemas.openxmlformats.org/officeDocument/2006/relationships/hyperlink" Target="https://twitter.com/#!/__randers__/status/1182049346751254530" TargetMode="External" /><Relationship Id="rId147" Type="http://schemas.openxmlformats.org/officeDocument/2006/relationships/hyperlink" Target="https://twitter.com/#!/marychayko/status/1182105649288744961" TargetMode="External" /><Relationship Id="rId148" Type="http://schemas.openxmlformats.org/officeDocument/2006/relationships/hyperlink" Target="https://twitter.com/#!/jclilibrary/status/1182350844739514369" TargetMode="External" /><Relationship Id="rId149" Type="http://schemas.openxmlformats.org/officeDocument/2006/relationships/hyperlink" Target="https://twitter.com/#!/lrainie/status/1179497587461808132" TargetMode="External" /><Relationship Id="rId150" Type="http://schemas.openxmlformats.org/officeDocument/2006/relationships/hyperlink" Target="https://twitter.com/#!/lrainie/status/1180192901722193920" TargetMode="External" /><Relationship Id="rId151" Type="http://schemas.openxmlformats.org/officeDocument/2006/relationships/hyperlink" Target="https://twitter.com/#!/pewhispanic/status/1180158191658831872" TargetMode="External" /><Relationship Id="rId152" Type="http://schemas.openxmlformats.org/officeDocument/2006/relationships/hyperlink" Target="https://twitter.com/#!/lrainie/status/1180193088578494465" TargetMode="External" /><Relationship Id="rId153" Type="http://schemas.openxmlformats.org/officeDocument/2006/relationships/hyperlink" Target="https://twitter.com/#!/johngramlich/status/1180138722504986624" TargetMode="External" /><Relationship Id="rId154" Type="http://schemas.openxmlformats.org/officeDocument/2006/relationships/hyperlink" Target="https://twitter.com/#!/lrainie/status/1180193597188182017" TargetMode="External" /><Relationship Id="rId155" Type="http://schemas.openxmlformats.org/officeDocument/2006/relationships/hyperlink" Target="https://twitter.com/#!/lrainie/status/1181959151632703488" TargetMode="External" /><Relationship Id="rId156" Type="http://schemas.openxmlformats.org/officeDocument/2006/relationships/hyperlink" Target="https://twitter.com/#!/lrainie/status/1181959624100126725" TargetMode="External" /><Relationship Id="rId157" Type="http://schemas.openxmlformats.org/officeDocument/2006/relationships/hyperlink" Target="https://twitter.com/#!/lrainie/status/1181962832843284481" TargetMode="External" /><Relationship Id="rId158" Type="http://schemas.openxmlformats.org/officeDocument/2006/relationships/hyperlink" Target="https://twitter.com/#!/carrolldoherty/status/1182356919689863169" TargetMode="External" /><Relationship Id="rId159" Type="http://schemas.openxmlformats.org/officeDocument/2006/relationships/hyperlink" Target="https://twitter.com/#!/carrolldoherty/status/1182358239830249473" TargetMode="External" /><Relationship Id="rId160" Type="http://schemas.openxmlformats.org/officeDocument/2006/relationships/hyperlink" Target="https://twitter.com/#!/lrainie/status/1182599936279486464" TargetMode="External" /><Relationship Id="rId161" Type="http://schemas.openxmlformats.org/officeDocument/2006/relationships/hyperlink" Target="https://twitter.com/#!/lrainie/status/1182600073588494341" TargetMode="External" /><Relationship Id="rId162" Type="http://schemas.openxmlformats.org/officeDocument/2006/relationships/hyperlink" Target="https://twitter.com/#!/lilrc/status/1182669157936062466" TargetMode="External" /><Relationship Id="rId163" Type="http://schemas.openxmlformats.org/officeDocument/2006/relationships/hyperlink" Target="https://twitter.com/#!/pewresearch/status/1181933340292796419" TargetMode="External" /><Relationship Id="rId164" Type="http://schemas.openxmlformats.org/officeDocument/2006/relationships/hyperlink" Target="https://twitter.com/#!/pewresearch/status/1180609613214945286" TargetMode="External" /><Relationship Id="rId165" Type="http://schemas.openxmlformats.org/officeDocument/2006/relationships/hyperlink" Target="https://twitter.com/#!/lrainie/status/1179837646316736512" TargetMode="External" /><Relationship Id="rId166" Type="http://schemas.openxmlformats.org/officeDocument/2006/relationships/hyperlink" Target="https://twitter.com/#!/lrainie/status/1179761029363970049" TargetMode="External" /><Relationship Id="rId167" Type="http://schemas.openxmlformats.org/officeDocument/2006/relationships/hyperlink" Target="https://twitter.com/#!/lrainie/status/1181960407029895168" TargetMode="External" /><Relationship Id="rId168" Type="http://schemas.openxmlformats.org/officeDocument/2006/relationships/hyperlink" Target="https://twitter.com/#!/lrainie/status/1182600632152264704" TargetMode="External" /><Relationship Id="rId169" Type="http://schemas.openxmlformats.org/officeDocument/2006/relationships/hyperlink" Target="https://twitter.com/#!/greenleylibrary/status/1182656898841108483" TargetMode="External" /><Relationship Id="rId170" Type="http://schemas.openxmlformats.org/officeDocument/2006/relationships/hyperlink" Target="https://twitter.com/#!/lilrc/status/1182644673699045376" TargetMode="External" /><Relationship Id="rId171" Type="http://schemas.openxmlformats.org/officeDocument/2006/relationships/hyperlink" Target="https://twitter.com/#!/lilrc/status/1182673883838717952" TargetMode="External" /><Relationship Id="rId172" Type="http://schemas.openxmlformats.org/officeDocument/2006/relationships/hyperlink" Target="https://twitter.com/#!/greenleylibrary/status/1182654759087546374" TargetMode="External" /><Relationship Id="rId173" Type="http://schemas.openxmlformats.org/officeDocument/2006/relationships/hyperlink" Target="https://twitter.com/#!/greenleylibrary/status/1182654762380152834" TargetMode="External" /><Relationship Id="rId174" Type="http://schemas.openxmlformats.org/officeDocument/2006/relationships/hyperlink" Target="https://twitter.com/#!/greenleylibrary/status/1182654763969712128" TargetMode="External" /><Relationship Id="rId175" Type="http://schemas.openxmlformats.org/officeDocument/2006/relationships/hyperlink" Target="https://twitter.com/#!/greenleylibrary/status/1182654765693579264" TargetMode="External" /><Relationship Id="rId176" Type="http://schemas.openxmlformats.org/officeDocument/2006/relationships/hyperlink" Target="https://twitter.com/#!/greenleylibrary/status/1182658927453978631" TargetMode="External" /><Relationship Id="rId177" Type="http://schemas.openxmlformats.org/officeDocument/2006/relationships/hyperlink" Target="https://twitter.com/#!/lilrc/status/1182673715508715522" TargetMode="External" /><Relationship Id="rId178" Type="http://schemas.openxmlformats.org/officeDocument/2006/relationships/hyperlink" Target="https://twitter.com/#!/danbuk4/status/1184871937614458880" TargetMode="External" /><Relationship Id="rId179" Type="http://schemas.openxmlformats.org/officeDocument/2006/relationships/hyperlink" Target="https://twitter.com/#!/lrainie/status/1181958576010608640" TargetMode="External" /><Relationship Id="rId180" Type="http://schemas.openxmlformats.org/officeDocument/2006/relationships/hyperlink" Target="https://api.twitter.com/1.1/geo/id/48d9a20585cb9535.json" TargetMode="External" /><Relationship Id="rId181" Type="http://schemas.openxmlformats.org/officeDocument/2006/relationships/hyperlink" Target="https://api.twitter.com/1.1/geo/id/dc502d38a5ba33a7.json" TargetMode="External" /><Relationship Id="rId182" Type="http://schemas.openxmlformats.org/officeDocument/2006/relationships/hyperlink" Target="https://api.twitter.com/1.1/geo/id/dc502d38a5ba33a7.json" TargetMode="External" /><Relationship Id="rId183" Type="http://schemas.openxmlformats.org/officeDocument/2006/relationships/hyperlink" Target="https://api.twitter.com/1.1/geo/id/dc502d38a5ba33a7.json" TargetMode="External" /><Relationship Id="rId184" Type="http://schemas.openxmlformats.org/officeDocument/2006/relationships/hyperlink" Target="https://api.twitter.com/1.1/geo/id/dc502d38a5ba33a7.json" TargetMode="External" /><Relationship Id="rId185" Type="http://schemas.openxmlformats.org/officeDocument/2006/relationships/hyperlink" Target="https://api.twitter.com/1.1/geo/id/dc502d38a5ba33a7.json" TargetMode="External" /><Relationship Id="rId186" Type="http://schemas.openxmlformats.org/officeDocument/2006/relationships/hyperlink" Target="https://api.twitter.com/1.1/geo/id/dc502d38a5ba33a7.json" TargetMode="External" /><Relationship Id="rId187" Type="http://schemas.openxmlformats.org/officeDocument/2006/relationships/hyperlink" Target="https://api.twitter.com/1.1/geo/id/dc502d38a5ba33a7.json" TargetMode="External" /><Relationship Id="rId188" Type="http://schemas.openxmlformats.org/officeDocument/2006/relationships/hyperlink" Target="https://api.twitter.com/1.1/geo/id/dc502d38a5ba33a7.json" TargetMode="External" /><Relationship Id="rId189" Type="http://schemas.openxmlformats.org/officeDocument/2006/relationships/hyperlink" Target="https://api.twitter.com/1.1/geo/id/dc502d38a5ba33a7.json" TargetMode="External" /><Relationship Id="rId190" Type="http://schemas.openxmlformats.org/officeDocument/2006/relationships/comments" Target="../comments13.xml" /><Relationship Id="rId191" Type="http://schemas.openxmlformats.org/officeDocument/2006/relationships/vmlDrawing" Target="../drawings/vmlDrawing6.vml" /><Relationship Id="rId192" Type="http://schemas.openxmlformats.org/officeDocument/2006/relationships/table" Target="../tables/table23.xml" /><Relationship Id="rId19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clasp.org/childcare" TargetMode="External" /><Relationship Id="rId2" Type="http://schemas.openxmlformats.org/officeDocument/2006/relationships/hyperlink" Target="http://t.co/wFI1vXUs3f" TargetMode="External" /><Relationship Id="rId3" Type="http://schemas.openxmlformats.org/officeDocument/2006/relationships/hyperlink" Target="https://t.co/FZWnWpDwRq" TargetMode="External" /><Relationship Id="rId4" Type="http://schemas.openxmlformats.org/officeDocument/2006/relationships/hyperlink" Target="http://instagram.com/mandomarx" TargetMode="External" /><Relationship Id="rId5" Type="http://schemas.openxmlformats.org/officeDocument/2006/relationships/hyperlink" Target="http://bimajority.org/~wollman/" TargetMode="External" /><Relationship Id="rId6" Type="http://schemas.openxmlformats.org/officeDocument/2006/relationships/hyperlink" Target="https://t.co/z5mOAT5L3C" TargetMode="External" /><Relationship Id="rId7" Type="http://schemas.openxmlformats.org/officeDocument/2006/relationships/hyperlink" Target="https://t.co/kstShONndC" TargetMode="External" /><Relationship Id="rId8" Type="http://schemas.openxmlformats.org/officeDocument/2006/relationships/hyperlink" Target="http://t.co/NpejxRVoNw" TargetMode="External" /><Relationship Id="rId9" Type="http://schemas.openxmlformats.org/officeDocument/2006/relationships/hyperlink" Target="https://t.co/p3wpAmQU2I" TargetMode="External" /><Relationship Id="rId10" Type="http://schemas.openxmlformats.org/officeDocument/2006/relationships/hyperlink" Target="http://t.co/xD2LQfiCIq" TargetMode="External" /><Relationship Id="rId11" Type="http://schemas.openxmlformats.org/officeDocument/2006/relationships/hyperlink" Target="https://t.co/16ffyNTc0Y" TargetMode="External" /><Relationship Id="rId12" Type="http://schemas.openxmlformats.org/officeDocument/2006/relationships/hyperlink" Target="https://t.co/bHP9wneC1X" TargetMode="External" /><Relationship Id="rId13" Type="http://schemas.openxmlformats.org/officeDocument/2006/relationships/hyperlink" Target="https://t.co/rtNTrBrUQB" TargetMode="External" /><Relationship Id="rId14" Type="http://schemas.openxmlformats.org/officeDocument/2006/relationships/hyperlink" Target="http://www.pewresearch.org/journalism" TargetMode="External" /><Relationship Id="rId15" Type="http://schemas.openxmlformats.org/officeDocument/2006/relationships/hyperlink" Target="https://t.co/qnn9dwAAXg" TargetMode="External" /><Relationship Id="rId16" Type="http://schemas.openxmlformats.org/officeDocument/2006/relationships/hyperlink" Target="http://www.niso.org/blog" TargetMode="External" /><Relationship Id="rId17" Type="http://schemas.openxmlformats.org/officeDocument/2006/relationships/hyperlink" Target="https://snipeitapp.com/" TargetMode="External" /><Relationship Id="rId18" Type="http://schemas.openxmlformats.org/officeDocument/2006/relationships/hyperlink" Target="https://t.co/hg0ihgPADi" TargetMode="External" /><Relationship Id="rId19" Type="http://schemas.openxmlformats.org/officeDocument/2006/relationships/hyperlink" Target="https://t.co/Toovw1EB4F" TargetMode="External" /><Relationship Id="rId20" Type="http://schemas.openxmlformats.org/officeDocument/2006/relationships/hyperlink" Target="https://t.co/xZ9HlPLrtf" TargetMode="External" /><Relationship Id="rId21" Type="http://schemas.openxmlformats.org/officeDocument/2006/relationships/hyperlink" Target="http://markcz.com/" TargetMode="External" /><Relationship Id="rId22" Type="http://schemas.openxmlformats.org/officeDocument/2006/relationships/hyperlink" Target="http://censoredgenius.blogspot.com/" TargetMode="External" /><Relationship Id="rId23" Type="http://schemas.openxmlformats.org/officeDocument/2006/relationships/hyperlink" Target="https://t.co/BgIDlEgM6K" TargetMode="External" /><Relationship Id="rId24" Type="http://schemas.openxmlformats.org/officeDocument/2006/relationships/hyperlink" Target="http://blog.itmorar.ro/" TargetMode="External" /><Relationship Id="rId25" Type="http://schemas.openxmlformats.org/officeDocument/2006/relationships/hyperlink" Target="http://t.co/FfrOltNxdu" TargetMode="External" /><Relationship Id="rId26" Type="http://schemas.openxmlformats.org/officeDocument/2006/relationships/hyperlink" Target="http://t.co/TcHSktf4ox" TargetMode="External" /><Relationship Id="rId27" Type="http://schemas.openxmlformats.org/officeDocument/2006/relationships/hyperlink" Target="https://t.co/uF0FeLazb1" TargetMode="External" /><Relationship Id="rId28" Type="http://schemas.openxmlformats.org/officeDocument/2006/relationships/hyperlink" Target="http://t.co/hpH7HBx563" TargetMode="External" /><Relationship Id="rId29" Type="http://schemas.openxmlformats.org/officeDocument/2006/relationships/hyperlink" Target="http://t.co/Gs1bRrr0Be" TargetMode="External" /><Relationship Id="rId30" Type="http://schemas.openxmlformats.org/officeDocument/2006/relationships/hyperlink" Target="https://t.co/7xrAbbetme" TargetMode="External" /><Relationship Id="rId31" Type="http://schemas.openxmlformats.org/officeDocument/2006/relationships/hyperlink" Target="https://t.co/81N4YC7TDK" TargetMode="External" /><Relationship Id="rId32" Type="http://schemas.openxmlformats.org/officeDocument/2006/relationships/hyperlink" Target="http://t.co/lqu4beEmkO" TargetMode="External" /><Relationship Id="rId33" Type="http://schemas.openxmlformats.org/officeDocument/2006/relationships/hyperlink" Target="https://thegreathack.com/" TargetMode="External" /><Relationship Id="rId34" Type="http://schemas.openxmlformats.org/officeDocument/2006/relationships/hyperlink" Target="https://t.co/jctOI7v0js" TargetMode="External" /><Relationship Id="rId35" Type="http://schemas.openxmlformats.org/officeDocument/2006/relationships/hyperlink" Target="https://t.co/EFyWqEEsY0" TargetMode="External" /><Relationship Id="rId36" Type="http://schemas.openxmlformats.org/officeDocument/2006/relationships/hyperlink" Target="https://t.co/JKvjRLfws3" TargetMode="External" /><Relationship Id="rId37" Type="http://schemas.openxmlformats.org/officeDocument/2006/relationships/hyperlink" Target="https://t.co/R0TJBIX8pr" TargetMode="External" /><Relationship Id="rId38" Type="http://schemas.openxmlformats.org/officeDocument/2006/relationships/hyperlink" Target="https://t.co/2O00lHktha" TargetMode="External" /><Relationship Id="rId39" Type="http://schemas.openxmlformats.org/officeDocument/2006/relationships/hyperlink" Target="https://t.co/u218FVFOb6" TargetMode="External" /><Relationship Id="rId40" Type="http://schemas.openxmlformats.org/officeDocument/2006/relationships/hyperlink" Target="https://t.co/kOEOCWABWU" TargetMode="External" /><Relationship Id="rId41" Type="http://schemas.openxmlformats.org/officeDocument/2006/relationships/hyperlink" Target="https://t.co/X1uCH3b7wf" TargetMode="External" /><Relationship Id="rId42" Type="http://schemas.openxmlformats.org/officeDocument/2006/relationships/hyperlink" Target="https://pbs.twimg.com/profile_banners/1040989298630307843/1556302410" TargetMode="External" /><Relationship Id="rId43" Type="http://schemas.openxmlformats.org/officeDocument/2006/relationships/hyperlink" Target="https://pbs.twimg.com/profile_banners/74770422/1529356675" TargetMode="External" /><Relationship Id="rId44" Type="http://schemas.openxmlformats.org/officeDocument/2006/relationships/hyperlink" Target="https://pbs.twimg.com/profile_banners/803221140/1571060682" TargetMode="External" /><Relationship Id="rId45" Type="http://schemas.openxmlformats.org/officeDocument/2006/relationships/hyperlink" Target="https://pbs.twimg.com/profile_banners/3118372058/1547058844" TargetMode="External" /><Relationship Id="rId46" Type="http://schemas.openxmlformats.org/officeDocument/2006/relationships/hyperlink" Target="https://pbs.twimg.com/profile_banners/486145836/1355616188" TargetMode="External" /><Relationship Id="rId47" Type="http://schemas.openxmlformats.org/officeDocument/2006/relationships/hyperlink" Target="https://pbs.twimg.com/profile_banners/92511984/1541491790" TargetMode="External" /><Relationship Id="rId48" Type="http://schemas.openxmlformats.org/officeDocument/2006/relationships/hyperlink" Target="https://pbs.twimg.com/profile_banners/851485470/1535744383" TargetMode="External" /><Relationship Id="rId49" Type="http://schemas.openxmlformats.org/officeDocument/2006/relationships/hyperlink" Target="https://pbs.twimg.com/profile_banners/312927975/1524624100" TargetMode="External" /><Relationship Id="rId50" Type="http://schemas.openxmlformats.org/officeDocument/2006/relationships/hyperlink" Target="https://pbs.twimg.com/profile_banners/731705036/1571281548" TargetMode="External" /><Relationship Id="rId51" Type="http://schemas.openxmlformats.org/officeDocument/2006/relationships/hyperlink" Target="https://pbs.twimg.com/profile_banners/1158750576/1563715125" TargetMode="External" /><Relationship Id="rId52" Type="http://schemas.openxmlformats.org/officeDocument/2006/relationships/hyperlink" Target="https://pbs.twimg.com/profile_banners/97253672/1416798317" TargetMode="External" /><Relationship Id="rId53" Type="http://schemas.openxmlformats.org/officeDocument/2006/relationships/hyperlink" Target="https://pbs.twimg.com/profile_banners/22642788/1494338667" TargetMode="External" /><Relationship Id="rId54" Type="http://schemas.openxmlformats.org/officeDocument/2006/relationships/hyperlink" Target="https://pbs.twimg.com/profile_banners/240450823/1568472681" TargetMode="External" /><Relationship Id="rId55" Type="http://schemas.openxmlformats.org/officeDocument/2006/relationships/hyperlink" Target="https://pbs.twimg.com/profile_banners/23469093/1398733625" TargetMode="External" /><Relationship Id="rId56" Type="http://schemas.openxmlformats.org/officeDocument/2006/relationships/hyperlink" Target="https://pbs.twimg.com/profile_banners/19392833/1460642425" TargetMode="External" /><Relationship Id="rId57" Type="http://schemas.openxmlformats.org/officeDocument/2006/relationships/hyperlink" Target="https://pbs.twimg.com/profile_banners/86700938/1423540873" TargetMode="External" /><Relationship Id="rId58" Type="http://schemas.openxmlformats.org/officeDocument/2006/relationships/hyperlink" Target="https://pbs.twimg.com/profile_banners/831470472/1494251733" TargetMode="External" /><Relationship Id="rId59" Type="http://schemas.openxmlformats.org/officeDocument/2006/relationships/hyperlink" Target="https://pbs.twimg.com/profile_banners/1262729180/1497535348" TargetMode="External" /><Relationship Id="rId60" Type="http://schemas.openxmlformats.org/officeDocument/2006/relationships/hyperlink" Target="https://pbs.twimg.com/profile_banners/36462231/1494251809" TargetMode="External" /><Relationship Id="rId61" Type="http://schemas.openxmlformats.org/officeDocument/2006/relationships/hyperlink" Target="https://pbs.twimg.com/profile_banners/17071048/1494251660" TargetMode="External" /><Relationship Id="rId62" Type="http://schemas.openxmlformats.org/officeDocument/2006/relationships/hyperlink" Target="https://pbs.twimg.com/profile_banners/111339670/1494251880" TargetMode="External" /><Relationship Id="rId63" Type="http://schemas.openxmlformats.org/officeDocument/2006/relationships/hyperlink" Target="https://pbs.twimg.com/profile_banners/14192329/1571088196" TargetMode="External" /><Relationship Id="rId64" Type="http://schemas.openxmlformats.org/officeDocument/2006/relationships/hyperlink" Target="https://pbs.twimg.com/profile_banners/14183853/1565838183" TargetMode="External" /><Relationship Id="rId65" Type="http://schemas.openxmlformats.org/officeDocument/2006/relationships/hyperlink" Target="https://pbs.twimg.com/profile_banners/11031402/1401503219" TargetMode="External" /><Relationship Id="rId66" Type="http://schemas.openxmlformats.org/officeDocument/2006/relationships/hyperlink" Target="https://pbs.twimg.com/profile_banners/83721170/1569331143" TargetMode="External" /><Relationship Id="rId67" Type="http://schemas.openxmlformats.org/officeDocument/2006/relationships/hyperlink" Target="https://pbs.twimg.com/profile_banners/14246782/1348708791" TargetMode="External" /><Relationship Id="rId68" Type="http://schemas.openxmlformats.org/officeDocument/2006/relationships/hyperlink" Target="https://pbs.twimg.com/profile_banners/1314811/1541715204" TargetMode="External" /><Relationship Id="rId69" Type="http://schemas.openxmlformats.org/officeDocument/2006/relationships/hyperlink" Target="https://pbs.twimg.com/profile_banners/17718516/1561013001" TargetMode="External" /><Relationship Id="rId70" Type="http://schemas.openxmlformats.org/officeDocument/2006/relationships/hyperlink" Target="https://pbs.twimg.com/profile_banners/21383965/1565619062" TargetMode="External" /><Relationship Id="rId71" Type="http://schemas.openxmlformats.org/officeDocument/2006/relationships/hyperlink" Target="https://pbs.twimg.com/profile_banners/49595173/1565800169" TargetMode="External" /><Relationship Id="rId72" Type="http://schemas.openxmlformats.org/officeDocument/2006/relationships/hyperlink" Target="https://pbs.twimg.com/profile_banners/15180579/1525953496" TargetMode="External" /><Relationship Id="rId73" Type="http://schemas.openxmlformats.org/officeDocument/2006/relationships/hyperlink" Target="https://pbs.twimg.com/profile_banners/10713472/1509631500" TargetMode="External" /><Relationship Id="rId74" Type="http://schemas.openxmlformats.org/officeDocument/2006/relationships/hyperlink" Target="https://pbs.twimg.com/profile_banners/16972280/1559742480" TargetMode="External" /><Relationship Id="rId75" Type="http://schemas.openxmlformats.org/officeDocument/2006/relationships/hyperlink" Target="https://pbs.twimg.com/profile_banners/60057696/1487445699" TargetMode="External" /><Relationship Id="rId76" Type="http://schemas.openxmlformats.org/officeDocument/2006/relationships/hyperlink" Target="https://pbs.twimg.com/profile_banners/490557989/1486010501" TargetMode="External" /><Relationship Id="rId77" Type="http://schemas.openxmlformats.org/officeDocument/2006/relationships/hyperlink" Target="https://pbs.twimg.com/profile_banners/392737670/1519261966" TargetMode="External" /><Relationship Id="rId78" Type="http://schemas.openxmlformats.org/officeDocument/2006/relationships/hyperlink" Target="https://pbs.twimg.com/profile_banners/242747411/1509515687" TargetMode="External" /><Relationship Id="rId79" Type="http://schemas.openxmlformats.org/officeDocument/2006/relationships/hyperlink" Target="https://pbs.twimg.com/profile_banners/426041590/1494251971" TargetMode="External" /><Relationship Id="rId80" Type="http://schemas.openxmlformats.org/officeDocument/2006/relationships/hyperlink" Target="https://pbs.twimg.com/profile_banners/29598035/1566786902" TargetMode="External" /><Relationship Id="rId81" Type="http://schemas.openxmlformats.org/officeDocument/2006/relationships/hyperlink" Target="https://pbs.twimg.com/profile_banners/44655460/1569956481" TargetMode="External" /><Relationship Id="rId82" Type="http://schemas.openxmlformats.org/officeDocument/2006/relationships/hyperlink" Target="https://pbs.twimg.com/profile_banners/15384720/1548443125" TargetMode="External" /><Relationship Id="rId83" Type="http://schemas.openxmlformats.org/officeDocument/2006/relationships/hyperlink" Target="https://pbs.twimg.com/profile_banners/1042071787994062848/1537284542" TargetMode="External" /><Relationship Id="rId84" Type="http://schemas.openxmlformats.org/officeDocument/2006/relationships/hyperlink" Target="https://pbs.twimg.com/profile_banners/3427261/1398348872" TargetMode="External" /><Relationship Id="rId85" Type="http://schemas.openxmlformats.org/officeDocument/2006/relationships/hyperlink" Target="https://pbs.twimg.com/profile_banners/255481647/1449365283" TargetMode="External" /><Relationship Id="rId86" Type="http://schemas.openxmlformats.org/officeDocument/2006/relationships/hyperlink" Target="https://pbs.twimg.com/profile_banners/371017223/1374200657" TargetMode="External" /><Relationship Id="rId87" Type="http://schemas.openxmlformats.org/officeDocument/2006/relationships/hyperlink" Target="https://pbs.twimg.com/profile_banners/30933639/1540548492" TargetMode="External" /><Relationship Id="rId88" Type="http://schemas.openxmlformats.org/officeDocument/2006/relationships/hyperlink" Target="https://pbs.twimg.com/profile_banners/874258695118622720/1551974202" TargetMode="External" /><Relationship Id="rId89" Type="http://schemas.openxmlformats.org/officeDocument/2006/relationships/hyperlink" Target="https://pbs.twimg.com/profile_banners/2348971722/1411236159" TargetMode="External" /><Relationship Id="rId90" Type="http://schemas.openxmlformats.org/officeDocument/2006/relationships/hyperlink" Target="https://pbs.twimg.com/profile_banners/907353025714561024/1509738333"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4/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6/bg.gif"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4/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2/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2/bg.gif" TargetMode="External" /><Relationship Id="rId113" Type="http://schemas.openxmlformats.org/officeDocument/2006/relationships/hyperlink" Target="http://abs.twimg.com/images/themes/theme14/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4/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4/bg.gif" TargetMode="External" /><Relationship Id="rId119" Type="http://schemas.openxmlformats.org/officeDocument/2006/relationships/hyperlink" Target="http://abs.twimg.com/images/themes/theme2/bg.gif" TargetMode="External" /><Relationship Id="rId120" Type="http://schemas.openxmlformats.org/officeDocument/2006/relationships/hyperlink" Target="http://abs.twimg.com/images/themes/theme14/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8/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5/bg.gif" TargetMode="External" /><Relationship Id="rId126" Type="http://schemas.openxmlformats.org/officeDocument/2006/relationships/hyperlink" Target="http://abs.twimg.com/images/themes/theme14/bg.gif" TargetMode="External" /><Relationship Id="rId127" Type="http://schemas.openxmlformats.org/officeDocument/2006/relationships/hyperlink" Target="http://abs.twimg.com/images/themes/theme9/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16/bg.gif" TargetMode="External" /><Relationship Id="rId132" Type="http://schemas.openxmlformats.org/officeDocument/2006/relationships/hyperlink" Target="http://abs.twimg.com/images/themes/theme18/bg.gif" TargetMode="External" /><Relationship Id="rId133" Type="http://schemas.openxmlformats.org/officeDocument/2006/relationships/hyperlink" Target="http://abs.twimg.com/images/themes/theme15/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4/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4/bg.gif" TargetMode="External" /><Relationship Id="rId142" Type="http://schemas.openxmlformats.org/officeDocument/2006/relationships/hyperlink" Target="http://abs.twimg.com/images/themes/theme15/bg.png" TargetMode="External" /><Relationship Id="rId143" Type="http://schemas.openxmlformats.org/officeDocument/2006/relationships/hyperlink" Target="http://abs.twimg.com/images/themes/theme17/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5/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pbs.twimg.com/profile_images/1047355828687187968/oQ26TTh-_normal.jpg" TargetMode="External" /><Relationship Id="rId151" Type="http://schemas.openxmlformats.org/officeDocument/2006/relationships/hyperlink" Target="http://pbs.twimg.com/profile_images/940635584586047489/n1-lnZsK_normal.jpg" TargetMode="External" /><Relationship Id="rId152" Type="http://schemas.openxmlformats.org/officeDocument/2006/relationships/hyperlink" Target="http://pbs.twimg.com/profile_images/1146325411/corrida_Nike_10km__26__normal.jpg" TargetMode="External" /><Relationship Id="rId153" Type="http://schemas.openxmlformats.org/officeDocument/2006/relationships/hyperlink" Target="http://pbs.twimg.com/profile_images/785925373/lee_ahead_of_the_curve_normal.png" TargetMode="External" /><Relationship Id="rId154" Type="http://schemas.openxmlformats.org/officeDocument/2006/relationships/hyperlink" Target="http://pbs.twimg.com/profile_images/1183136611086798848/6E2mzVh1_normal.jpg" TargetMode="External" /><Relationship Id="rId155" Type="http://schemas.openxmlformats.org/officeDocument/2006/relationships/hyperlink" Target="http://pbs.twimg.com/profile_images/936326184068976640/gnJ7WbZs_normal.jpg" TargetMode="External" /><Relationship Id="rId156" Type="http://schemas.openxmlformats.org/officeDocument/2006/relationships/hyperlink" Target="http://pbs.twimg.com/profile_images/3620381141/b235d2c07ac502e3f5e38ac15cf36e5c_normal.jpeg" TargetMode="External" /><Relationship Id="rId157" Type="http://schemas.openxmlformats.org/officeDocument/2006/relationships/hyperlink" Target="http://pbs.twimg.com/profile_images/951134793680506880/Qpj8OGoy_normal.jpg" TargetMode="External" /><Relationship Id="rId158" Type="http://schemas.openxmlformats.org/officeDocument/2006/relationships/hyperlink" Target="http://pbs.twimg.com/profile_images/787021078883282944/cUHayOXX_normal.jpg" TargetMode="External" /><Relationship Id="rId159" Type="http://schemas.openxmlformats.org/officeDocument/2006/relationships/hyperlink" Target="http://pbs.twimg.com/profile_images/570111293778214912/7t-IGMBx_normal.jpeg" TargetMode="External" /><Relationship Id="rId160" Type="http://schemas.openxmlformats.org/officeDocument/2006/relationships/hyperlink" Target="http://pbs.twimg.com/profile_images/988092819020570624/Ni-PYMzd_normal.jpg" TargetMode="External" /><Relationship Id="rId161" Type="http://schemas.openxmlformats.org/officeDocument/2006/relationships/hyperlink" Target="http://pbs.twimg.com/profile_images/1140237187738472453/_PVGbPCA_normal.jpg" TargetMode="External" /><Relationship Id="rId162" Type="http://schemas.openxmlformats.org/officeDocument/2006/relationships/hyperlink" Target="http://pbs.twimg.com/profile_images/685166073809874944/jdv4zAeo_normal.jpg" TargetMode="External" /><Relationship Id="rId163" Type="http://schemas.openxmlformats.org/officeDocument/2006/relationships/hyperlink" Target="http://pbs.twimg.com/profile_images/782784415487229953/p1-WunAH_normal.jpg" TargetMode="External" /><Relationship Id="rId164" Type="http://schemas.openxmlformats.org/officeDocument/2006/relationships/hyperlink" Target="http://pbs.twimg.com/profile_images/879728447026868228/U4Uzpdp6_normal.jpg" TargetMode="External" /><Relationship Id="rId165" Type="http://schemas.openxmlformats.org/officeDocument/2006/relationships/hyperlink" Target="http://pbs.twimg.com/profile_images/1172885542876221442/Ep2UR6Zq_normal.jpg" TargetMode="External" /><Relationship Id="rId166" Type="http://schemas.openxmlformats.org/officeDocument/2006/relationships/hyperlink" Target="http://pbs.twimg.com/profile_images/1573955380/R_MacNab_normal.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pbs.twimg.com/profile_images/734900160661053440/XwEmldny_normal.jpg" TargetMode="External" /><Relationship Id="rId169" Type="http://schemas.openxmlformats.org/officeDocument/2006/relationships/hyperlink" Target="http://pbs.twimg.com/profile_images/565001122234908672/5ODS6tuQ_normal.jpeg" TargetMode="External" /><Relationship Id="rId170" Type="http://schemas.openxmlformats.org/officeDocument/2006/relationships/hyperlink" Target="http://pbs.twimg.com/profile_images/879730787788226564/CUBfd0BF_normal.jpg" TargetMode="External" /><Relationship Id="rId171" Type="http://schemas.openxmlformats.org/officeDocument/2006/relationships/hyperlink" Target="http://pbs.twimg.com/profile_images/879732207908245505/VOC_m-zK_normal.jpg" TargetMode="External" /><Relationship Id="rId172" Type="http://schemas.openxmlformats.org/officeDocument/2006/relationships/hyperlink" Target="http://pbs.twimg.com/profile_images/879731279268380673/sm4mOQq5_normal.jpg" TargetMode="External" /><Relationship Id="rId173" Type="http://schemas.openxmlformats.org/officeDocument/2006/relationships/hyperlink" Target="http://pbs.twimg.com/profile_images/879731041099034627/PyT6S0zf_normal.jpg" TargetMode="External" /><Relationship Id="rId174" Type="http://schemas.openxmlformats.org/officeDocument/2006/relationships/hyperlink" Target="http://pbs.twimg.com/profile_images/879731529039179779/43Ff9hrc_normal.jpg" TargetMode="External" /><Relationship Id="rId175" Type="http://schemas.openxmlformats.org/officeDocument/2006/relationships/hyperlink" Target="http://pbs.twimg.com/profile_images/1040665182937047040/CdNBsuit_normal.jpg" TargetMode="External" /><Relationship Id="rId176" Type="http://schemas.openxmlformats.org/officeDocument/2006/relationships/hyperlink" Target="http://pbs.twimg.com/profile_images/1133473540047613958/jKPLNfEp_normal.jpg" TargetMode="External" /><Relationship Id="rId177" Type="http://schemas.openxmlformats.org/officeDocument/2006/relationships/hyperlink" Target="http://pbs.twimg.com/profile_images/64855924/TAC_PimpMySouthPark_normal.jpg" TargetMode="External" /><Relationship Id="rId178" Type="http://schemas.openxmlformats.org/officeDocument/2006/relationships/hyperlink" Target="http://pbs.twimg.com/profile_images/1179384255824191488/sfvGvphx_normal.jpg" TargetMode="External" /><Relationship Id="rId179" Type="http://schemas.openxmlformats.org/officeDocument/2006/relationships/hyperlink" Target="http://pbs.twimg.com/profile_images/1162918602195865601/4xM2Hi_U_normal.jpg" TargetMode="External" /><Relationship Id="rId180" Type="http://schemas.openxmlformats.org/officeDocument/2006/relationships/hyperlink" Target="http://pbs.twimg.com/profile_images/817442015071772673/xRbApbru_normal.jpg" TargetMode="External" /><Relationship Id="rId181" Type="http://schemas.openxmlformats.org/officeDocument/2006/relationships/hyperlink" Target="http://pbs.twimg.com/profile_images/617303937851375616/6S8pcFU9_normal.jpg" TargetMode="External" /><Relationship Id="rId182" Type="http://schemas.openxmlformats.org/officeDocument/2006/relationships/hyperlink" Target="http://pbs.twimg.com/profile_images/1086693678809116672/aglAVkzk_normal.jpg" TargetMode="External" /><Relationship Id="rId183" Type="http://schemas.openxmlformats.org/officeDocument/2006/relationships/hyperlink" Target="http://pbs.twimg.com/profile_images/15077712/janehead3_normal.jpg" TargetMode="External" /><Relationship Id="rId184" Type="http://schemas.openxmlformats.org/officeDocument/2006/relationships/hyperlink" Target="http://pbs.twimg.com/profile_images/1183487003914129413/YgfsmK-__normal.jpg" TargetMode="External" /><Relationship Id="rId185" Type="http://schemas.openxmlformats.org/officeDocument/2006/relationships/hyperlink" Target="http://pbs.twimg.com/profile_images/1179872134702800896/wIv_eZ8L_normal.jpg" TargetMode="External" /><Relationship Id="rId186" Type="http://schemas.openxmlformats.org/officeDocument/2006/relationships/hyperlink" Target="http://pbs.twimg.com/profile_images/2095732164/xx-fire-ani_normal.gif" TargetMode="External" /><Relationship Id="rId187" Type="http://schemas.openxmlformats.org/officeDocument/2006/relationships/hyperlink" Target="http://pbs.twimg.com/profile_images/926088314901340161/YcQoIIxm_normal.jpg" TargetMode="External" /><Relationship Id="rId188" Type="http://schemas.openxmlformats.org/officeDocument/2006/relationships/hyperlink" Target="http://pbs.twimg.com/profile_images/423299589996023808/Xk7M9TbT_normal.jpeg" TargetMode="External" /><Relationship Id="rId189" Type="http://schemas.openxmlformats.org/officeDocument/2006/relationships/hyperlink" Target="http://pbs.twimg.com/profile_images/823130862837448704/K4vww3X-_normal.jpg" TargetMode="External" /><Relationship Id="rId190" Type="http://schemas.openxmlformats.org/officeDocument/2006/relationships/hyperlink" Target="http://pbs.twimg.com/profile_images/1013789136430526464/t_SUht2R_normal.jpg" TargetMode="External" /><Relationship Id="rId191" Type="http://schemas.openxmlformats.org/officeDocument/2006/relationships/hyperlink" Target="http://pbs.twimg.com/profile_images/852690683911602176/M6q35pXc_normal.jpg" TargetMode="External" /><Relationship Id="rId192" Type="http://schemas.openxmlformats.org/officeDocument/2006/relationships/hyperlink" Target="http://pbs.twimg.com/profile_images/96372559/barry1_normal.jpg" TargetMode="External" /><Relationship Id="rId193" Type="http://schemas.openxmlformats.org/officeDocument/2006/relationships/hyperlink" Target="http://pbs.twimg.com/profile_images/1159174179851251713/Df5KOX18_normal.png" TargetMode="External" /><Relationship Id="rId194" Type="http://schemas.openxmlformats.org/officeDocument/2006/relationships/hyperlink" Target="http://pbs.twimg.com/profile_images/979830040098619393/uk1HvZPu_normal.jpg" TargetMode="External" /><Relationship Id="rId195" Type="http://schemas.openxmlformats.org/officeDocument/2006/relationships/hyperlink" Target="http://pbs.twimg.com/profile_images/879731776490438656/okOiD3y8_normal.jpg" TargetMode="External" /><Relationship Id="rId196" Type="http://schemas.openxmlformats.org/officeDocument/2006/relationships/hyperlink" Target="http://pbs.twimg.com/profile_images/1165812880987570182/4Cab2Tbt_normal.jpg" TargetMode="External" /><Relationship Id="rId197" Type="http://schemas.openxmlformats.org/officeDocument/2006/relationships/hyperlink" Target="http://pbs.twimg.com/profile_images/2974837092/606dff422469076f75b5f78acb949f69_normal.jpeg" TargetMode="External" /><Relationship Id="rId198" Type="http://schemas.openxmlformats.org/officeDocument/2006/relationships/hyperlink" Target="http://pbs.twimg.com/profile_images/811219342318714881/_CAYzZWR_normal.jpg" TargetMode="External" /><Relationship Id="rId199" Type="http://schemas.openxmlformats.org/officeDocument/2006/relationships/hyperlink" Target="http://pbs.twimg.com/profile_images/1015336877174353921/edeQsKrJ_normal.jpg" TargetMode="External" /><Relationship Id="rId200" Type="http://schemas.openxmlformats.org/officeDocument/2006/relationships/hyperlink" Target="http://pbs.twimg.com/profile_images/1042075401047040000/7bTQi6nK_normal.jpg" TargetMode="External" /><Relationship Id="rId201" Type="http://schemas.openxmlformats.org/officeDocument/2006/relationships/hyperlink" Target="http://pbs.twimg.com/profile_images/489259604883165186/ui1i5dL0_normal.jpeg" TargetMode="External" /><Relationship Id="rId202" Type="http://schemas.openxmlformats.org/officeDocument/2006/relationships/hyperlink" Target="http://pbs.twimg.com/profile_images/378800000256935576/94540aca8a5accc543d8752499cd1f60_normal.jpeg" TargetMode="External" /><Relationship Id="rId203" Type="http://schemas.openxmlformats.org/officeDocument/2006/relationships/hyperlink" Target="http://pbs.twimg.com/profile_images/759238524931629057/gO5SVDrJ_normal.jpg" TargetMode="External" /><Relationship Id="rId204" Type="http://schemas.openxmlformats.org/officeDocument/2006/relationships/hyperlink" Target="http://pbs.twimg.com/profile_images/1093596882029473792/BZuZ4Bd8_normal.jpg" TargetMode="External" /><Relationship Id="rId205" Type="http://schemas.openxmlformats.org/officeDocument/2006/relationships/hyperlink" Target="http://pbs.twimg.com/profile_images/1536587347/Dove__2__normal.jpg" TargetMode="External" /><Relationship Id="rId206" Type="http://schemas.openxmlformats.org/officeDocument/2006/relationships/hyperlink" Target="http://pbs.twimg.com/profile_images/1066031857647710213/rOt_IPN2_normal.jpg" TargetMode="External" /><Relationship Id="rId207" Type="http://schemas.openxmlformats.org/officeDocument/2006/relationships/hyperlink" Target="http://pbs.twimg.com/profile_images/876747053002612736/i5ZQDTFf_normal.jpg" TargetMode="External" /><Relationship Id="rId208" Type="http://schemas.openxmlformats.org/officeDocument/2006/relationships/hyperlink" Target="http://pbs.twimg.com/profile_images/1103616612538695682/oE_bKLr5_normal.png" TargetMode="External" /><Relationship Id="rId209" Type="http://schemas.openxmlformats.org/officeDocument/2006/relationships/hyperlink" Target="http://pbs.twimg.com/profile_images/1102335951269974021/ch_AANoV_normal.png" TargetMode="External" /><Relationship Id="rId210" Type="http://schemas.openxmlformats.org/officeDocument/2006/relationships/hyperlink" Target="http://pbs.twimg.com/profile_images/926535651310391298/rXXJMpuo_normal.jpg" TargetMode="External" /><Relationship Id="rId211" Type="http://schemas.openxmlformats.org/officeDocument/2006/relationships/hyperlink" Target="https://twitter.com/mebergman2" TargetMode="External" /><Relationship Id="rId212" Type="http://schemas.openxmlformats.org/officeDocument/2006/relationships/hyperlink" Target="https://twitter.com/cjohnsonstaub" TargetMode="External" /><Relationship Id="rId213" Type="http://schemas.openxmlformats.org/officeDocument/2006/relationships/hyperlink" Target="https://twitter.com/pewres" TargetMode="External" /><Relationship Id="rId214" Type="http://schemas.openxmlformats.org/officeDocument/2006/relationships/hyperlink" Target="https://twitter.com/lrainie" TargetMode="External" /><Relationship Id="rId215" Type="http://schemas.openxmlformats.org/officeDocument/2006/relationships/hyperlink" Target="https://twitter.com/falconsfans_chi" TargetMode="External" /><Relationship Id="rId216" Type="http://schemas.openxmlformats.org/officeDocument/2006/relationships/hyperlink" Target="https://twitter.com/drivewestcomm" TargetMode="External" /><Relationship Id="rId217" Type="http://schemas.openxmlformats.org/officeDocument/2006/relationships/hyperlink" Target="https://twitter.com/ehahlil" TargetMode="External" /><Relationship Id="rId218" Type="http://schemas.openxmlformats.org/officeDocument/2006/relationships/hyperlink" Target="https://twitter.com/monalisazelf" TargetMode="External" /><Relationship Id="rId219" Type="http://schemas.openxmlformats.org/officeDocument/2006/relationships/hyperlink" Target="https://twitter.com/mandomarx" TargetMode="External" /><Relationship Id="rId220" Type="http://schemas.openxmlformats.org/officeDocument/2006/relationships/hyperlink" Target="https://twitter.com/garrett_wollman" TargetMode="External" /><Relationship Id="rId221" Type="http://schemas.openxmlformats.org/officeDocument/2006/relationships/hyperlink" Target="https://twitter.com/emhsgoppel" TargetMode="External" /><Relationship Id="rId222" Type="http://schemas.openxmlformats.org/officeDocument/2006/relationships/hyperlink" Target="https://twitter.com/danhawkins11" TargetMode="External" /><Relationship Id="rId223" Type="http://schemas.openxmlformats.org/officeDocument/2006/relationships/hyperlink" Target="https://twitter.com/acuna_jairo" TargetMode="External" /><Relationship Id="rId224" Type="http://schemas.openxmlformats.org/officeDocument/2006/relationships/hyperlink" Target="https://twitter.com/kevinnay" TargetMode="External" /><Relationship Id="rId225" Type="http://schemas.openxmlformats.org/officeDocument/2006/relationships/hyperlink" Target="https://twitter.com/pewresearch" TargetMode="External" /><Relationship Id="rId226" Type="http://schemas.openxmlformats.org/officeDocument/2006/relationships/hyperlink" Target="https://twitter.com/danemadsen" TargetMode="External" /><Relationship Id="rId227" Type="http://schemas.openxmlformats.org/officeDocument/2006/relationships/hyperlink" Target="https://twitter.com/robinmacnab" TargetMode="External" /><Relationship Id="rId228" Type="http://schemas.openxmlformats.org/officeDocument/2006/relationships/hyperlink" Target="https://twitter.com/goscilo4change" TargetMode="External" /><Relationship Id="rId229" Type="http://schemas.openxmlformats.org/officeDocument/2006/relationships/hyperlink" Target="https://twitter.com/timboliki" TargetMode="External" /><Relationship Id="rId230" Type="http://schemas.openxmlformats.org/officeDocument/2006/relationships/hyperlink" Target="https://twitter.com/marketingandrew" TargetMode="External" /><Relationship Id="rId231" Type="http://schemas.openxmlformats.org/officeDocument/2006/relationships/hyperlink" Target="https://twitter.com/pewglobal" TargetMode="External" /><Relationship Id="rId232" Type="http://schemas.openxmlformats.org/officeDocument/2006/relationships/hyperlink" Target="https://twitter.com/pewscience" TargetMode="External" /><Relationship Id="rId233" Type="http://schemas.openxmlformats.org/officeDocument/2006/relationships/hyperlink" Target="https://twitter.com/pewreligion" TargetMode="External" /><Relationship Id="rId234" Type="http://schemas.openxmlformats.org/officeDocument/2006/relationships/hyperlink" Target="https://twitter.com/pewinternet" TargetMode="External" /><Relationship Id="rId235" Type="http://schemas.openxmlformats.org/officeDocument/2006/relationships/hyperlink" Target="https://twitter.com/pewjournalism" TargetMode="External" /><Relationship Id="rId236" Type="http://schemas.openxmlformats.org/officeDocument/2006/relationships/hyperlink" Target="https://twitter.com/kvox" TargetMode="External" /><Relationship Id="rId237" Type="http://schemas.openxmlformats.org/officeDocument/2006/relationships/hyperlink" Target="https://twitter.com/andrewschreck" TargetMode="External" /><Relationship Id="rId238" Type="http://schemas.openxmlformats.org/officeDocument/2006/relationships/hyperlink" Target="https://twitter.com/tac_niso" TargetMode="External" /><Relationship Id="rId239" Type="http://schemas.openxmlformats.org/officeDocument/2006/relationships/hyperlink" Target="https://twitter.com/linuxandyarn" TargetMode="External" /><Relationship Id="rId240" Type="http://schemas.openxmlformats.org/officeDocument/2006/relationships/hyperlink" Target="https://twitter.com/snipeyhead" TargetMode="External" /><Relationship Id="rId241" Type="http://schemas.openxmlformats.org/officeDocument/2006/relationships/hyperlink" Target="https://twitter.com/kyleejohnson" TargetMode="External" /><Relationship Id="rId242" Type="http://schemas.openxmlformats.org/officeDocument/2006/relationships/hyperlink" Target="https://twitter.com/kimberlyhirsh" TargetMode="External" /><Relationship Id="rId243" Type="http://schemas.openxmlformats.org/officeDocument/2006/relationships/hyperlink" Target="https://twitter.com/guy_levin" TargetMode="External" /><Relationship Id="rId244" Type="http://schemas.openxmlformats.org/officeDocument/2006/relationships/hyperlink" Target="https://twitter.com/jdysart" TargetMode="External" /><Relationship Id="rId245" Type="http://schemas.openxmlformats.org/officeDocument/2006/relationships/hyperlink" Target="https://twitter.com/dubikan" TargetMode="External" /><Relationship Id="rId246" Type="http://schemas.openxmlformats.org/officeDocument/2006/relationships/hyperlink" Target="https://twitter.com/markczerniec" TargetMode="External" /><Relationship Id="rId247" Type="http://schemas.openxmlformats.org/officeDocument/2006/relationships/hyperlink" Target="https://twitter.com/effinglibrarian" TargetMode="External" /><Relationship Id="rId248" Type="http://schemas.openxmlformats.org/officeDocument/2006/relationships/hyperlink" Target="https://twitter.com/glibrarian" TargetMode="External" /><Relationship Id="rId249" Type="http://schemas.openxmlformats.org/officeDocument/2006/relationships/hyperlink" Target="https://twitter.com/morar" TargetMode="External" /><Relationship Id="rId250" Type="http://schemas.openxmlformats.org/officeDocument/2006/relationships/hyperlink" Target="https://twitter.com/itmorar" TargetMode="External" /><Relationship Id="rId251" Type="http://schemas.openxmlformats.org/officeDocument/2006/relationships/hyperlink" Target="https://twitter.com/__randers__" TargetMode="External" /><Relationship Id="rId252" Type="http://schemas.openxmlformats.org/officeDocument/2006/relationships/hyperlink" Target="https://twitter.com/marychayko" TargetMode="External" /><Relationship Id="rId253" Type="http://schemas.openxmlformats.org/officeDocument/2006/relationships/hyperlink" Target="https://twitter.com/barrywellman" TargetMode="External" /><Relationship Id="rId254" Type="http://schemas.openxmlformats.org/officeDocument/2006/relationships/hyperlink" Target="https://twitter.com/anneohirsch" TargetMode="External" /><Relationship Id="rId255" Type="http://schemas.openxmlformats.org/officeDocument/2006/relationships/hyperlink" Target="https://twitter.com/jclilibrary" TargetMode="External" /><Relationship Id="rId256" Type="http://schemas.openxmlformats.org/officeDocument/2006/relationships/hyperlink" Target="https://twitter.com/pewhispanic" TargetMode="External" /><Relationship Id="rId257" Type="http://schemas.openxmlformats.org/officeDocument/2006/relationships/hyperlink" Target="https://twitter.com/johngramlich" TargetMode="External" /><Relationship Id="rId258" Type="http://schemas.openxmlformats.org/officeDocument/2006/relationships/hyperlink" Target="https://twitter.com/carrolldoherty" TargetMode="External" /><Relationship Id="rId259" Type="http://schemas.openxmlformats.org/officeDocument/2006/relationships/hyperlink" Target="https://twitter.com/lilrc" TargetMode="External" /><Relationship Id="rId260" Type="http://schemas.openxmlformats.org/officeDocument/2006/relationships/hyperlink" Target="https://twitter.com/profcarroll" TargetMode="External" /><Relationship Id="rId261" Type="http://schemas.openxmlformats.org/officeDocument/2006/relationships/hyperlink" Target="https://twitter.com/greenleylibrary" TargetMode="External" /><Relationship Id="rId262" Type="http://schemas.openxmlformats.org/officeDocument/2006/relationships/hyperlink" Target="https://twitter.com/danbuk4" TargetMode="External" /><Relationship Id="rId263" Type="http://schemas.openxmlformats.org/officeDocument/2006/relationships/hyperlink" Target="https://twitter.com/johnchavens" TargetMode="External" /><Relationship Id="rId264" Type="http://schemas.openxmlformats.org/officeDocument/2006/relationships/hyperlink" Target="https://twitter.com/linamkhan" TargetMode="External" /><Relationship Id="rId265" Type="http://schemas.openxmlformats.org/officeDocument/2006/relationships/hyperlink" Target="https://twitter.com/sally_hubbard" TargetMode="External" /><Relationship Id="rId266" Type="http://schemas.openxmlformats.org/officeDocument/2006/relationships/hyperlink" Target="https://twitter.com/frankpasquale" TargetMode="External" /><Relationship Id="rId267" Type="http://schemas.openxmlformats.org/officeDocument/2006/relationships/hyperlink" Target="https://twitter.com/jryancollins" TargetMode="External" /><Relationship Id="rId268" Type="http://schemas.openxmlformats.org/officeDocument/2006/relationships/hyperlink" Target="https://twitter.com/rainerkattel" TargetMode="External" /><Relationship Id="rId269" Type="http://schemas.openxmlformats.org/officeDocument/2006/relationships/hyperlink" Target="https://twitter.com/iipp_ucl" TargetMode="External" /><Relationship Id="rId270" Type="http://schemas.openxmlformats.org/officeDocument/2006/relationships/hyperlink" Target="https://twitter.com/sandeepvaheesan" TargetMode="External" /><Relationship Id="rId271" Type="http://schemas.openxmlformats.org/officeDocument/2006/relationships/hyperlink" Target="https://twitter.com/openmarkets" TargetMode="External" /><Relationship Id="rId272" Type="http://schemas.openxmlformats.org/officeDocument/2006/relationships/comments" Target="../comments2.xml" /><Relationship Id="rId273" Type="http://schemas.openxmlformats.org/officeDocument/2006/relationships/vmlDrawing" Target="../drawings/vmlDrawing2.vml" /><Relationship Id="rId274" Type="http://schemas.openxmlformats.org/officeDocument/2006/relationships/table" Target="../tables/table2.xml" /><Relationship Id="rId2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lrainie/status/1181959151632703488" TargetMode="External" /><Relationship Id="rId2" Type="http://schemas.openxmlformats.org/officeDocument/2006/relationships/hyperlink" Target="https://www.pewresearch.org/quiz/digital-knowledge-quiz/" TargetMode="External" /><Relationship Id="rId3" Type="http://schemas.openxmlformats.org/officeDocument/2006/relationships/hyperlink" Target="https://twitter.com/lrainie/status/1181960407029895168" TargetMode="External" /><Relationship Id="rId4" Type="http://schemas.openxmlformats.org/officeDocument/2006/relationships/hyperlink" Target="https://balkin.blogspot.com/2019/10/making-virtue-out-of-neglect-how.html" TargetMode="External" /><Relationship Id="rId5" Type="http://schemas.openxmlformats.org/officeDocument/2006/relationships/hyperlink" Target="https://pewrsr.ch/2OzyU3K" TargetMode="External" /><Relationship Id="rId6" Type="http://schemas.openxmlformats.org/officeDocument/2006/relationships/hyperlink" Target="https://www.people-press.org/?p=20071483" TargetMode="External" /><Relationship Id="rId7" Type="http://schemas.openxmlformats.org/officeDocument/2006/relationships/hyperlink" Target="https://pewrsr.ch/2pJU1pP" TargetMode="External" /><Relationship Id="rId8" Type="http://schemas.openxmlformats.org/officeDocument/2006/relationships/hyperlink" Target="https://www.pewresearch.org/fact-tank/2019/09/25/how-the-watergate-crisis-eroded-public-support-for-richard-nixon/" TargetMode="External" /><Relationship Id="rId9" Type="http://schemas.openxmlformats.org/officeDocument/2006/relationships/hyperlink" Target="https://pewrsr.ch/2VeYYCl" TargetMode="External" /><Relationship Id="rId10" Type="http://schemas.openxmlformats.org/officeDocument/2006/relationships/hyperlink" Target="https://twitter.com/lrainie/status/1179837646316736512" TargetMode="External" /><Relationship Id="rId11" Type="http://schemas.openxmlformats.org/officeDocument/2006/relationships/hyperlink" Target="https://www.pewresearch.org/quiz/digital-knowledge-quiz/" TargetMode="External" /><Relationship Id="rId12" Type="http://schemas.openxmlformats.org/officeDocument/2006/relationships/hyperlink" Target="https://www.pewresearch.org/fact-tank/2018/09/06/are-you-in-the-american-middle-class/" TargetMode="External" /><Relationship Id="rId13" Type="http://schemas.openxmlformats.org/officeDocument/2006/relationships/hyperlink" Target="https://www.people-press.org/2019/10/01/public-expresses-favorable-views-of-a-number-of-federal-agencies/" TargetMode="External" /><Relationship Id="rId14" Type="http://schemas.openxmlformats.org/officeDocument/2006/relationships/hyperlink" Target="https://www.pewforum.org/2019/10/03/for-a-lot-of-american-teens-religion-is-a-regular-part-of-the-public-school-day/" TargetMode="External" /><Relationship Id="rId15" Type="http://schemas.openxmlformats.org/officeDocument/2006/relationships/hyperlink" Target="https://www.journalism.org/2019/10/02/americans-are-wary-of-the-role-social-media-sites-play-in-delivering-the-news/" TargetMode="External" /><Relationship Id="rId16" Type="http://schemas.openxmlformats.org/officeDocument/2006/relationships/hyperlink" Target="https://pewrsr.ch/2OzyU3K" TargetMode="External" /><Relationship Id="rId17" Type="http://schemas.openxmlformats.org/officeDocument/2006/relationships/hyperlink" Target="https://www.people-press.org/?p=20071483" TargetMode="External" /><Relationship Id="rId18" Type="http://schemas.openxmlformats.org/officeDocument/2006/relationships/hyperlink" Target="https://pewrsr.ch/2pJU1pP" TargetMode="External" /><Relationship Id="rId19" Type="http://schemas.openxmlformats.org/officeDocument/2006/relationships/hyperlink" Target="https://www.pewresearch.org/fact-tank/2019/09/25/how-the-watergate-crisis-eroded-public-support-for-richard-nixon/" TargetMode="External" /><Relationship Id="rId20" Type="http://schemas.openxmlformats.org/officeDocument/2006/relationships/hyperlink" Target="https://pewrsr.ch/2VeYYCl" TargetMode="External" /><Relationship Id="rId21" Type="http://schemas.openxmlformats.org/officeDocument/2006/relationships/hyperlink" Target="https://balkin.blogspot.com/2019/10/making-virtue-out-of-neglect-how.html" TargetMode="External" /><Relationship Id="rId22" Type="http://schemas.openxmlformats.org/officeDocument/2006/relationships/hyperlink" Target="https://twitter.com/lrainie/status/1181959151632703488" TargetMode="External" /><Relationship Id="rId23" Type="http://schemas.openxmlformats.org/officeDocument/2006/relationships/hyperlink" Target="https://twitter.com/lrainie/status/1179433961115795457" TargetMode="External" /><Relationship Id="rId24" Type="http://schemas.openxmlformats.org/officeDocument/2006/relationships/hyperlink" Target="https://twitter.com/lrainie/status/1180192901722193920" TargetMode="External" /><Relationship Id="rId25" Type="http://schemas.openxmlformats.org/officeDocument/2006/relationships/hyperlink" Target="https://twitter.com/lrainie/status/1179761029363970049" TargetMode="External" /><Relationship Id="rId26" Type="http://schemas.openxmlformats.org/officeDocument/2006/relationships/hyperlink" Target="https://twitter.com/lrainie/status/1181962832843284481" TargetMode="External" /><Relationship Id="rId27" Type="http://schemas.openxmlformats.org/officeDocument/2006/relationships/hyperlink" Target="https://twitter.com/lrainie/status/1179837646316736512" TargetMode="External" /><Relationship Id="rId28" Type="http://schemas.openxmlformats.org/officeDocument/2006/relationships/hyperlink" Target="https://www.pewresearch.org/quiz/digital-knowledge-quiz/" TargetMode="External" /><Relationship Id="rId29" Type="http://schemas.openxmlformats.org/officeDocument/2006/relationships/hyperlink" Target="https://twitter.com/lrainie/status/1181959151632703488" TargetMode="External" /><Relationship Id="rId30" Type="http://schemas.openxmlformats.org/officeDocument/2006/relationships/hyperlink" Target="https://www.pewinternet.org/2019/10/09/americans-and-digital-knowledge/" TargetMode="External" /><Relationship Id="rId31" Type="http://schemas.openxmlformats.org/officeDocument/2006/relationships/hyperlink" Target="https://twitter.com/lrainie/status/1181960407029895168?s=20" TargetMode="External" /><Relationship Id="rId32" Type="http://schemas.openxmlformats.org/officeDocument/2006/relationships/hyperlink" Target="https://twitter.com/lrainie/status/1181960407029895168" TargetMode="External" /><Relationship Id="rId33" Type="http://schemas.openxmlformats.org/officeDocument/2006/relationships/table" Target="../tables/table11.xm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1056</v>
      </c>
      <c r="BB2" s="13" t="s">
        <v>1074</v>
      </c>
      <c r="BC2" s="13" t="s">
        <v>1075</v>
      </c>
      <c r="BD2" s="119" t="s">
        <v>1505</v>
      </c>
      <c r="BE2" s="119" t="s">
        <v>1506</v>
      </c>
      <c r="BF2" s="119" t="s">
        <v>1507</v>
      </c>
      <c r="BG2" s="119" t="s">
        <v>1508</v>
      </c>
      <c r="BH2" s="119" t="s">
        <v>1509</v>
      </c>
      <c r="BI2" s="119" t="s">
        <v>1510</v>
      </c>
      <c r="BJ2" s="119" t="s">
        <v>1511</v>
      </c>
      <c r="BK2" s="119" t="s">
        <v>1512</v>
      </c>
      <c r="BL2" s="119" t="s">
        <v>1513</v>
      </c>
    </row>
    <row r="3" spans="1:64" ht="15" customHeight="1">
      <c r="A3" s="64" t="s">
        <v>212</v>
      </c>
      <c r="B3" s="64" t="s">
        <v>212</v>
      </c>
      <c r="C3" s="65" t="s">
        <v>1575</v>
      </c>
      <c r="D3" s="66">
        <v>3</v>
      </c>
      <c r="E3" s="67" t="s">
        <v>132</v>
      </c>
      <c r="F3" s="68">
        <v>35</v>
      </c>
      <c r="G3" s="65"/>
      <c r="H3" s="69"/>
      <c r="I3" s="70"/>
      <c r="J3" s="70"/>
      <c r="K3" s="34" t="s">
        <v>65</v>
      </c>
      <c r="L3" s="71">
        <v>3</v>
      </c>
      <c r="M3" s="71"/>
      <c r="N3" s="72"/>
      <c r="O3" s="78" t="s">
        <v>176</v>
      </c>
      <c r="P3" s="80">
        <v>43742.07246527778</v>
      </c>
      <c r="Q3" s="78" t="s">
        <v>275</v>
      </c>
      <c r="R3" s="82" t="s">
        <v>333</v>
      </c>
      <c r="S3" s="78" t="s">
        <v>352</v>
      </c>
      <c r="T3" s="78"/>
      <c r="U3" s="78"/>
      <c r="V3" s="82" t="s">
        <v>384</v>
      </c>
      <c r="W3" s="80">
        <v>43742.07246527778</v>
      </c>
      <c r="X3" s="82" t="s">
        <v>419</v>
      </c>
      <c r="Y3" s="78"/>
      <c r="Z3" s="78"/>
      <c r="AA3" s="84" t="s">
        <v>486</v>
      </c>
      <c r="AB3" s="78"/>
      <c r="AC3" s="78" t="b">
        <v>0</v>
      </c>
      <c r="AD3" s="78">
        <v>0</v>
      </c>
      <c r="AE3" s="84" t="s">
        <v>556</v>
      </c>
      <c r="AF3" s="78" t="b">
        <v>1</v>
      </c>
      <c r="AG3" s="78" t="s">
        <v>563</v>
      </c>
      <c r="AH3" s="78"/>
      <c r="AI3" s="84" t="s">
        <v>553</v>
      </c>
      <c r="AJ3" s="78" t="b">
        <v>0</v>
      </c>
      <c r="AK3" s="78">
        <v>0</v>
      </c>
      <c r="AL3" s="84" t="s">
        <v>556</v>
      </c>
      <c r="AM3" s="78" t="s">
        <v>565</v>
      </c>
      <c r="AN3" s="78" t="b">
        <v>0</v>
      </c>
      <c r="AO3" s="84" t="s">
        <v>486</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1</v>
      </c>
      <c r="BE3" s="49">
        <v>16.666666666666668</v>
      </c>
      <c r="BF3" s="48">
        <v>0</v>
      </c>
      <c r="BG3" s="49">
        <v>0</v>
      </c>
      <c r="BH3" s="48">
        <v>0</v>
      </c>
      <c r="BI3" s="49">
        <v>0</v>
      </c>
      <c r="BJ3" s="48">
        <v>5</v>
      </c>
      <c r="BK3" s="49">
        <v>83.33333333333333</v>
      </c>
      <c r="BL3" s="48">
        <v>6</v>
      </c>
    </row>
    <row r="4" spans="1:64" ht="15" customHeight="1">
      <c r="A4" s="64" t="s">
        <v>213</v>
      </c>
      <c r="B4" s="64" t="s">
        <v>254</v>
      </c>
      <c r="C4" s="65" t="s">
        <v>1575</v>
      </c>
      <c r="D4" s="66">
        <v>3</v>
      </c>
      <c r="E4" s="67" t="s">
        <v>132</v>
      </c>
      <c r="F4" s="68">
        <v>35</v>
      </c>
      <c r="G4" s="65"/>
      <c r="H4" s="69"/>
      <c r="I4" s="70"/>
      <c r="J4" s="70"/>
      <c r="K4" s="34" t="s">
        <v>65</v>
      </c>
      <c r="L4" s="77">
        <v>4</v>
      </c>
      <c r="M4" s="77"/>
      <c r="N4" s="72"/>
      <c r="O4" s="79" t="s">
        <v>273</v>
      </c>
      <c r="P4" s="81">
        <v>43742.66018518519</v>
      </c>
      <c r="Q4" s="79" t="s">
        <v>276</v>
      </c>
      <c r="R4" s="79"/>
      <c r="S4" s="79"/>
      <c r="T4" s="79"/>
      <c r="U4" s="79"/>
      <c r="V4" s="83" t="s">
        <v>385</v>
      </c>
      <c r="W4" s="81">
        <v>43742.66018518519</v>
      </c>
      <c r="X4" s="83" t="s">
        <v>420</v>
      </c>
      <c r="Y4" s="79"/>
      <c r="Z4" s="79"/>
      <c r="AA4" s="85" t="s">
        <v>487</v>
      </c>
      <c r="AB4" s="79"/>
      <c r="AC4" s="79" t="b">
        <v>0</v>
      </c>
      <c r="AD4" s="79">
        <v>0</v>
      </c>
      <c r="AE4" s="85" t="s">
        <v>556</v>
      </c>
      <c r="AF4" s="79" t="b">
        <v>0</v>
      </c>
      <c r="AG4" s="79" t="s">
        <v>563</v>
      </c>
      <c r="AH4" s="79"/>
      <c r="AI4" s="85" t="s">
        <v>556</v>
      </c>
      <c r="AJ4" s="79" t="b">
        <v>0</v>
      </c>
      <c r="AK4" s="79">
        <v>12</v>
      </c>
      <c r="AL4" s="85" t="s">
        <v>538</v>
      </c>
      <c r="AM4" s="79" t="s">
        <v>566</v>
      </c>
      <c r="AN4" s="79" t="b">
        <v>0</v>
      </c>
      <c r="AO4" s="85" t="s">
        <v>538</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213</v>
      </c>
      <c r="B5" s="64" t="s">
        <v>246</v>
      </c>
      <c r="C5" s="65" t="s">
        <v>1575</v>
      </c>
      <c r="D5" s="66">
        <v>3</v>
      </c>
      <c r="E5" s="67" t="s">
        <v>132</v>
      </c>
      <c r="F5" s="68">
        <v>35</v>
      </c>
      <c r="G5" s="65"/>
      <c r="H5" s="69"/>
      <c r="I5" s="70"/>
      <c r="J5" s="70"/>
      <c r="K5" s="34" t="s">
        <v>65</v>
      </c>
      <c r="L5" s="77">
        <v>5</v>
      </c>
      <c r="M5" s="77"/>
      <c r="N5" s="72"/>
      <c r="O5" s="79" t="s">
        <v>273</v>
      </c>
      <c r="P5" s="81">
        <v>43742.66018518519</v>
      </c>
      <c r="Q5" s="79" t="s">
        <v>276</v>
      </c>
      <c r="R5" s="79"/>
      <c r="S5" s="79"/>
      <c r="T5" s="79"/>
      <c r="U5" s="79"/>
      <c r="V5" s="83" t="s">
        <v>385</v>
      </c>
      <c r="W5" s="81">
        <v>43742.66018518519</v>
      </c>
      <c r="X5" s="83" t="s">
        <v>420</v>
      </c>
      <c r="Y5" s="79"/>
      <c r="Z5" s="79"/>
      <c r="AA5" s="85" t="s">
        <v>487</v>
      </c>
      <c r="AB5" s="79"/>
      <c r="AC5" s="79" t="b">
        <v>0</v>
      </c>
      <c r="AD5" s="79">
        <v>0</v>
      </c>
      <c r="AE5" s="85" t="s">
        <v>556</v>
      </c>
      <c r="AF5" s="79" t="b">
        <v>0</v>
      </c>
      <c r="AG5" s="79" t="s">
        <v>563</v>
      </c>
      <c r="AH5" s="79"/>
      <c r="AI5" s="85" t="s">
        <v>556</v>
      </c>
      <c r="AJ5" s="79" t="b">
        <v>0</v>
      </c>
      <c r="AK5" s="79">
        <v>12</v>
      </c>
      <c r="AL5" s="85" t="s">
        <v>538</v>
      </c>
      <c r="AM5" s="79" t="s">
        <v>566</v>
      </c>
      <c r="AN5" s="79" t="b">
        <v>0</v>
      </c>
      <c r="AO5" s="85" t="s">
        <v>538</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4</v>
      </c>
      <c r="BF5" s="48">
        <v>1</v>
      </c>
      <c r="BG5" s="49">
        <v>4</v>
      </c>
      <c r="BH5" s="48">
        <v>0</v>
      </c>
      <c r="BI5" s="49">
        <v>0</v>
      </c>
      <c r="BJ5" s="48">
        <v>23</v>
      </c>
      <c r="BK5" s="49">
        <v>92</v>
      </c>
      <c r="BL5" s="48">
        <v>25</v>
      </c>
    </row>
    <row r="6" spans="1:64" ht="15">
      <c r="A6" s="64" t="s">
        <v>214</v>
      </c>
      <c r="B6" s="64" t="s">
        <v>214</v>
      </c>
      <c r="C6" s="65" t="s">
        <v>1575</v>
      </c>
      <c r="D6" s="66">
        <v>3</v>
      </c>
      <c r="E6" s="67" t="s">
        <v>132</v>
      </c>
      <c r="F6" s="68">
        <v>35</v>
      </c>
      <c r="G6" s="65"/>
      <c r="H6" s="69"/>
      <c r="I6" s="70"/>
      <c r="J6" s="70"/>
      <c r="K6" s="34" t="s">
        <v>65</v>
      </c>
      <c r="L6" s="77">
        <v>6</v>
      </c>
      <c r="M6" s="77"/>
      <c r="N6" s="72"/>
      <c r="O6" s="79" t="s">
        <v>176</v>
      </c>
      <c r="P6" s="81">
        <v>43742.798854166664</v>
      </c>
      <c r="Q6" s="79" t="s">
        <v>277</v>
      </c>
      <c r="R6" s="83" t="s">
        <v>334</v>
      </c>
      <c r="S6" s="79" t="s">
        <v>352</v>
      </c>
      <c r="T6" s="79"/>
      <c r="U6" s="79"/>
      <c r="V6" s="83" t="s">
        <v>386</v>
      </c>
      <c r="W6" s="81">
        <v>43742.798854166664</v>
      </c>
      <c r="X6" s="83" t="s">
        <v>421</v>
      </c>
      <c r="Y6" s="79"/>
      <c r="Z6" s="79"/>
      <c r="AA6" s="85" t="s">
        <v>488</v>
      </c>
      <c r="AB6" s="79"/>
      <c r="AC6" s="79" t="b">
        <v>0</v>
      </c>
      <c r="AD6" s="79">
        <v>0</v>
      </c>
      <c r="AE6" s="85" t="s">
        <v>556</v>
      </c>
      <c r="AF6" s="79" t="b">
        <v>1</v>
      </c>
      <c r="AG6" s="79" t="s">
        <v>563</v>
      </c>
      <c r="AH6" s="79"/>
      <c r="AI6" s="85" t="s">
        <v>523</v>
      </c>
      <c r="AJ6" s="79" t="b">
        <v>0</v>
      </c>
      <c r="AK6" s="79">
        <v>0</v>
      </c>
      <c r="AL6" s="85" t="s">
        <v>556</v>
      </c>
      <c r="AM6" s="79" t="s">
        <v>565</v>
      </c>
      <c r="AN6" s="79" t="b">
        <v>0</v>
      </c>
      <c r="AO6" s="85" t="s">
        <v>488</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2</v>
      </c>
      <c r="BE6" s="49">
        <v>4.761904761904762</v>
      </c>
      <c r="BF6" s="48">
        <v>2</v>
      </c>
      <c r="BG6" s="49">
        <v>4.761904761904762</v>
      </c>
      <c r="BH6" s="48">
        <v>0</v>
      </c>
      <c r="BI6" s="49">
        <v>0</v>
      </c>
      <c r="BJ6" s="48">
        <v>38</v>
      </c>
      <c r="BK6" s="49">
        <v>90.47619047619048</v>
      </c>
      <c r="BL6" s="48">
        <v>42</v>
      </c>
    </row>
    <row r="7" spans="1:64" ht="15">
      <c r="A7" s="64" t="s">
        <v>215</v>
      </c>
      <c r="B7" s="64" t="s">
        <v>246</v>
      </c>
      <c r="C7" s="65" t="s">
        <v>1575</v>
      </c>
      <c r="D7" s="66">
        <v>3</v>
      </c>
      <c r="E7" s="67" t="s">
        <v>132</v>
      </c>
      <c r="F7" s="68">
        <v>35</v>
      </c>
      <c r="G7" s="65"/>
      <c r="H7" s="69"/>
      <c r="I7" s="70"/>
      <c r="J7" s="70"/>
      <c r="K7" s="34" t="s">
        <v>65</v>
      </c>
      <c r="L7" s="77">
        <v>7</v>
      </c>
      <c r="M7" s="77"/>
      <c r="N7" s="72"/>
      <c r="O7" s="79" t="s">
        <v>273</v>
      </c>
      <c r="P7" s="81">
        <v>43743.554918981485</v>
      </c>
      <c r="Q7" s="79" t="s">
        <v>278</v>
      </c>
      <c r="R7" s="79"/>
      <c r="S7" s="79"/>
      <c r="T7" s="79"/>
      <c r="U7" s="79"/>
      <c r="V7" s="83" t="s">
        <v>387</v>
      </c>
      <c r="W7" s="81">
        <v>43743.554918981485</v>
      </c>
      <c r="X7" s="83" t="s">
        <v>422</v>
      </c>
      <c r="Y7" s="79"/>
      <c r="Z7" s="79"/>
      <c r="AA7" s="85" t="s">
        <v>489</v>
      </c>
      <c r="AB7" s="79"/>
      <c r="AC7" s="79" t="b">
        <v>0</v>
      </c>
      <c r="AD7" s="79">
        <v>0</v>
      </c>
      <c r="AE7" s="85" t="s">
        <v>556</v>
      </c>
      <c r="AF7" s="79" t="b">
        <v>0</v>
      </c>
      <c r="AG7" s="79" t="s">
        <v>563</v>
      </c>
      <c r="AH7" s="79"/>
      <c r="AI7" s="85" t="s">
        <v>556</v>
      </c>
      <c r="AJ7" s="79" t="b">
        <v>0</v>
      </c>
      <c r="AK7" s="79">
        <v>51</v>
      </c>
      <c r="AL7" s="85" t="s">
        <v>522</v>
      </c>
      <c r="AM7" s="79" t="s">
        <v>567</v>
      </c>
      <c r="AN7" s="79" t="b">
        <v>0</v>
      </c>
      <c r="AO7" s="85" t="s">
        <v>522</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23</v>
      </c>
      <c r="BK7" s="49">
        <v>100</v>
      </c>
      <c r="BL7" s="48">
        <v>23</v>
      </c>
    </row>
    <row r="8" spans="1:64" ht="15">
      <c r="A8" s="64" t="s">
        <v>216</v>
      </c>
      <c r="B8" s="64" t="s">
        <v>246</v>
      </c>
      <c r="C8" s="65" t="s">
        <v>1575</v>
      </c>
      <c r="D8" s="66">
        <v>3</v>
      </c>
      <c r="E8" s="67" t="s">
        <v>132</v>
      </c>
      <c r="F8" s="68">
        <v>35</v>
      </c>
      <c r="G8" s="65"/>
      <c r="H8" s="69"/>
      <c r="I8" s="70"/>
      <c r="J8" s="70"/>
      <c r="K8" s="34" t="s">
        <v>65</v>
      </c>
      <c r="L8" s="77">
        <v>8</v>
      </c>
      <c r="M8" s="77"/>
      <c r="N8" s="72"/>
      <c r="O8" s="79" t="s">
        <v>273</v>
      </c>
      <c r="P8" s="81">
        <v>43743.934386574074</v>
      </c>
      <c r="Q8" s="79" t="s">
        <v>279</v>
      </c>
      <c r="R8" s="79"/>
      <c r="S8" s="79"/>
      <c r="T8" s="79"/>
      <c r="U8" s="79"/>
      <c r="V8" s="83" t="s">
        <v>388</v>
      </c>
      <c r="W8" s="81">
        <v>43743.934386574074</v>
      </c>
      <c r="X8" s="83" t="s">
        <v>423</v>
      </c>
      <c r="Y8" s="79"/>
      <c r="Z8" s="79"/>
      <c r="AA8" s="85" t="s">
        <v>490</v>
      </c>
      <c r="AB8" s="79"/>
      <c r="AC8" s="79" t="b">
        <v>0</v>
      </c>
      <c r="AD8" s="79">
        <v>0</v>
      </c>
      <c r="AE8" s="85" t="s">
        <v>556</v>
      </c>
      <c r="AF8" s="79" t="b">
        <v>0</v>
      </c>
      <c r="AG8" s="79" t="s">
        <v>563</v>
      </c>
      <c r="AH8" s="79"/>
      <c r="AI8" s="85" t="s">
        <v>556</v>
      </c>
      <c r="AJ8" s="79" t="b">
        <v>0</v>
      </c>
      <c r="AK8" s="79">
        <v>10</v>
      </c>
      <c r="AL8" s="85" t="s">
        <v>539</v>
      </c>
      <c r="AM8" s="79" t="s">
        <v>567</v>
      </c>
      <c r="AN8" s="79" t="b">
        <v>0</v>
      </c>
      <c r="AO8" s="85" t="s">
        <v>539</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2</v>
      </c>
      <c r="BE8" s="49">
        <v>8.333333333333334</v>
      </c>
      <c r="BF8" s="48">
        <v>0</v>
      </c>
      <c r="BG8" s="49">
        <v>0</v>
      </c>
      <c r="BH8" s="48">
        <v>0</v>
      </c>
      <c r="BI8" s="49">
        <v>0</v>
      </c>
      <c r="BJ8" s="48">
        <v>22</v>
      </c>
      <c r="BK8" s="49">
        <v>91.66666666666667</v>
      </c>
      <c r="BL8" s="48">
        <v>24</v>
      </c>
    </row>
    <row r="9" spans="1:64" ht="15">
      <c r="A9" s="64" t="s">
        <v>217</v>
      </c>
      <c r="B9" s="64" t="s">
        <v>246</v>
      </c>
      <c r="C9" s="65" t="s">
        <v>1575</v>
      </c>
      <c r="D9" s="66">
        <v>3</v>
      </c>
      <c r="E9" s="67" t="s">
        <v>132</v>
      </c>
      <c r="F9" s="68">
        <v>35</v>
      </c>
      <c r="G9" s="65"/>
      <c r="H9" s="69"/>
      <c r="I9" s="70"/>
      <c r="J9" s="70"/>
      <c r="K9" s="34" t="s">
        <v>65</v>
      </c>
      <c r="L9" s="77">
        <v>9</v>
      </c>
      <c r="M9" s="77"/>
      <c r="N9" s="72"/>
      <c r="O9" s="79" t="s">
        <v>273</v>
      </c>
      <c r="P9" s="81">
        <v>43743.936793981484</v>
      </c>
      <c r="Q9" s="79" t="s">
        <v>279</v>
      </c>
      <c r="R9" s="79"/>
      <c r="S9" s="79"/>
      <c r="T9" s="79"/>
      <c r="U9" s="79"/>
      <c r="V9" s="83" t="s">
        <v>389</v>
      </c>
      <c r="W9" s="81">
        <v>43743.936793981484</v>
      </c>
      <c r="X9" s="83" t="s">
        <v>424</v>
      </c>
      <c r="Y9" s="79"/>
      <c r="Z9" s="79"/>
      <c r="AA9" s="85" t="s">
        <v>491</v>
      </c>
      <c r="AB9" s="79"/>
      <c r="AC9" s="79" t="b">
        <v>0</v>
      </c>
      <c r="AD9" s="79">
        <v>0</v>
      </c>
      <c r="AE9" s="85" t="s">
        <v>556</v>
      </c>
      <c r="AF9" s="79" t="b">
        <v>0</v>
      </c>
      <c r="AG9" s="79" t="s">
        <v>563</v>
      </c>
      <c r="AH9" s="79"/>
      <c r="AI9" s="85" t="s">
        <v>556</v>
      </c>
      <c r="AJ9" s="79" t="b">
        <v>0</v>
      </c>
      <c r="AK9" s="79">
        <v>10</v>
      </c>
      <c r="AL9" s="85" t="s">
        <v>539</v>
      </c>
      <c r="AM9" s="79" t="s">
        <v>566</v>
      </c>
      <c r="AN9" s="79" t="b">
        <v>0</v>
      </c>
      <c r="AO9" s="85" t="s">
        <v>539</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2</v>
      </c>
      <c r="BE9" s="49">
        <v>8.333333333333334</v>
      </c>
      <c r="BF9" s="48">
        <v>0</v>
      </c>
      <c r="BG9" s="49">
        <v>0</v>
      </c>
      <c r="BH9" s="48">
        <v>0</v>
      </c>
      <c r="BI9" s="49">
        <v>0</v>
      </c>
      <c r="BJ9" s="48">
        <v>22</v>
      </c>
      <c r="BK9" s="49">
        <v>91.66666666666667</v>
      </c>
      <c r="BL9" s="48">
        <v>24</v>
      </c>
    </row>
    <row r="10" spans="1:64" ht="15">
      <c r="A10" s="64" t="s">
        <v>218</v>
      </c>
      <c r="B10" s="64" t="s">
        <v>246</v>
      </c>
      <c r="C10" s="65" t="s">
        <v>1575</v>
      </c>
      <c r="D10" s="66">
        <v>3</v>
      </c>
      <c r="E10" s="67" t="s">
        <v>132</v>
      </c>
      <c r="F10" s="68">
        <v>35</v>
      </c>
      <c r="G10" s="65"/>
      <c r="H10" s="69"/>
      <c r="I10" s="70"/>
      <c r="J10" s="70"/>
      <c r="K10" s="34" t="s">
        <v>65</v>
      </c>
      <c r="L10" s="77">
        <v>10</v>
      </c>
      <c r="M10" s="77"/>
      <c r="N10" s="72"/>
      <c r="O10" s="79" t="s">
        <v>273</v>
      </c>
      <c r="P10" s="81">
        <v>43743.93914351852</v>
      </c>
      <c r="Q10" s="79" t="s">
        <v>279</v>
      </c>
      <c r="R10" s="79"/>
      <c r="S10" s="79"/>
      <c r="T10" s="79"/>
      <c r="U10" s="79"/>
      <c r="V10" s="83" t="s">
        <v>390</v>
      </c>
      <c r="W10" s="81">
        <v>43743.93914351852</v>
      </c>
      <c r="X10" s="83" t="s">
        <v>425</v>
      </c>
      <c r="Y10" s="79"/>
      <c r="Z10" s="79"/>
      <c r="AA10" s="85" t="s">
        <v>492</v>
      </c>
      <c r="AB10" s="79"/>
      <c r="AC10" s="79" t="b">
        <v>0</v>
      </c>
      <c r="AD10" s="79">
        <v>0</v>
      </c>
      <c r="AE10" s="85" t="s">
        <v>556</v>
      </c>
      <c r="AF10" s="79" t="b">
        <v>0</v>
      </c>
      <c r="AG10" s="79" t="s">
        <v>563</v>
      </c>
      <c r="AH10" s="79"/>
      <c r="AI10" s="85" t="s">
        <v>556</v>
      </c>
      <c r="AJ10" s="79" t="b">
        <v>0</v>
      </c>
      <c r="AK10" s="79">
        <v>10</v>
      </c>
      <c r="AL10" s="85" t="s">
        <v>539</v>
      </c>
      <c r="AM10" s="79" t="s">
        <v>567</v>
      </c>
      <c r="AN10" s="79" t="b">
        <v>0</v>
      </c>
      <c r="AO10" s="85" t="s">
        <v>539</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2</v>
      </c>
      <c r="BE10" s="49">
        <v>8.333333333333334</v>
      </c>
      <c r="BF10" s="48">
        <v>0</v>
      </c>
      <c r="BG10" s="49">
        <v>0</v>
      </c>
      <c r="BH10" s="48">
        <v>0</v>
      </c>
      <c r="BI10" s="49">
        <v>0</v>
      </c>
      <c r="BJ10" s="48">
        <v>22</v>
      </c>
      <c r="BK10" s="49">
        <v>91.66666666666667</v>
      </c>
      <c r="BL10" s="48">
        <v>24</v>
      </c>
    </row>
    <row r="11" spans="1:64" ht="15">
      <c r="A11" s="64" t="s">
        <v>219</v>
      </c>
      <c r="B11" s="64" t="s">
        <v>219</v>
      </c>
      <c r="C11" s="65" t="s">
        <v>1575</v>
      </c>
      <c r="D11" s="66">
        <v>3</v>
      </c>
      <c r="E11" s="67" t="s">
        <v>132</v>
      </c>
      <c r="F11" s="68">
        <v>35</v>
      </c>
      <c r="G11" s="65"/>
      <c r="H11" s="69"/>
      <c r="I11" s="70"/>
      <c r="J11" s="70"/>
      <c r="K11" s="34" t="s">
        <v>65</v>
      </c>
      <c r="L11" s="77">
        <v>11</v>
      </c>
      <c r="M11" s="77"/>
      <c r="N11" s="72"/>
      <c r="O11" s="79" t="s">
        <v>176</v>
      </c>
      <c r="P11" s="81">
        <v>43743.941782407404</v>
      </c>
      <c r="Q11" s="79" t="s">
        <v>280</v>
      </c>
      <c r="R11" s="83" t="s">
        <v>335</v>
      </c>
      <c r="S11" s="79" t="s">
        <v>352</v>
      </c>
      <c r="T11" s="79" t="s">
        <v>361</v>
      </c>
      <c r="U11" s="79"/>
      <c r="V11" s="83" t="s">
        <v>391</v>
      </c>
      <c r="W11" s="81">
        <v>43743.941782407404</v>
      </c>
      <c r="X11" s="83" t="s">
        <v>426</v>
      </c>
      <c r="Y11" s="79"/>
      <c r="Z11" s="79"/>
      <c r="AA11" s="85" t="s">
        <v>493</v>
      </c>
      <c r="AB11" s="79"/>
      <c r="AC11" s="79" t="b">
        <v>0</v>
      </c>
      <c r="AD11" s="79">
        <v>0</v>
      </c>
      <c r="AE11" s="85" t="s">
        <v>556</v>
      </c>
      <c r="AF11" s="79" t="b">
        <v>1</v>
      </c>
      <c r="AG11" s="79" t="s">
        <v>563</v>
      </c>
      <c r="AH11" s="79"/>
      <c r="AI11" s="85" t="s">
        <v>539</v>
      </c>
      <c r="AJ11" s="79" t="b">
        <v>0</v>
      </c>
      <c r="AK11" s="79">
        <v>0</v>
      </c>
      <c r="AL11" s="85" t="s">
        <v>556</v>
      </c>
      <c r="AM11" s="79" t="s">
        <v>565</v>
      </c>
      <c r="AN11" s="79" t="b">
        <v>0</v>
      </c>
      <c r="AO11" s="85" t="s">
        <v>493</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2</v>
      </c>
      <c r="BG11" s="49">
        <v>15.384615384615385</v>
      </c>
      <c r="BH11" s="48">
        <v>0</v>
      </c>
      <c r="BI11" s="49">
        <v>0</v>
      </c>
      <c r="BJ11" s="48">
        <v>11</v>
      </c>
      <c r="BK11" s="49">
        <v>84.61538461538461</v>
      </c>
      <c r="BL11" s="48">
        <v>13</v>
      </c>
    </row>
    <row r="12" spans="1:64" ht="15">
      <c r="A12" s="64" t="s">
        <v>220</v>
      </c>
      <c r="B12" s="64" t="s">
        <v>246</v>
      </c>
      <c r="C12" s="65" t="s">
        <v>1575</v>
      </c>
      <c r="D12" s="66">
        <v>3</v>
      </c>
      <c r="E12" s="67" t="s">
        <v>132</v>
      </c>
      <c r="F12" s="68">
        <v>35</v>
      </c>
      <c r="G12" s="65"/>
      <c r="H12" s="69"/>
      <c r="I12" s="70"/>
      <c r="J12" s="70"/>
      <c r="K12" s="34" t="s">
        <v>65</v>
      </c>
      <c r="L12" s="77">
        <v>12</v>
      </c>
      <c r="M12" s="77"/>
      <c r="N12" s="72"/>
      <c r="O12" s="79" t="s">
        <v>273</v>
      </c>
      <c r="P12" s="81">
        <v>43743.94719907407</v>
      </c>
      <c r="Q12" s="79" t="s">
        <v>279</v>
      </c>
      <c r="R12" s="79"/>
      <c r="S12" s="79"/>
      <c r="T12" s="79"/>
      <c r="U12" s="79"/>
      <c r="V12" s="83" t="s">
        <v>392</v>
      </c>
      <c r="W12" s="81">
        <v>43743.94719907407</v>
      </c>
      <c r="X12" s="83" t="s">
        <v>427</v>
      </c>
      <c r="Y12" s="79"/>
      <c r="Z12" s="79"/>
      <c r="AA12" s="85" t="s">
        <v>494</v>
      </c>
      <c r="AB12" s="79"/>
      <c r="AC12" s="79" t="b">
        <v>0</v>
      </c>
      <c r="AD12" s="79">
        <v>0</v>
      </c>
      <c r="AE12" s="85" t="s">
        <v>556</v>
      </c>
      <c r="AF12" s="79" t="b">
        <v>0</v>
      </c>
      <c r="AG12" s="79" t="s">
        <v>563</v>
      </c>
      <c r="AH12" s="79"/>
      <c r="AI12" s="85" t="s">
        <v>556</v>
      </c>
      <c r="AJ12" s="79" t="b">
        <v>0</v>
      </c>
      <c r="AK12" s="79">
        <v>10</v>
      </c>
      <c r="AL12" s="85" t="s">
        <v>539</v>
      </c>
      <c r="AM12" s="79" t="s">
        <v>565</v>
      </c>
      <c r="AN12" s="79" t="b">
        <v>0</v>
      </c>
      <c r="AO12" s="85" t="s">
        <v>539</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2</v>
      </c>
      <c r="BE12" s="49">
        <v>8.333333333333334</v>
      </c>
      <c r="BF12" s="48">
        <v>0</v>
      </c>
      <c r="BG12" s="49">
        <v>0</v>
      </c>
      <c r="BH12" s="48">
        <v>0</v>
      </c>
      <c r="BI12" s="49">
        <v>0</v>
      </c>
      <c r="BJ12" s="48">
        <v>22</v>
      </c>
      <c r="BK12" s="49">
        <v>91.66666666666667</v>
      </c>
      <c r="BL12" s="48">
        <v>24</v>
      </c>
    </row>
    <row r="13" spans="1:64" ht="15">
      <c r="A13" s="64" t="s">
        <v>221</v>
      </c>
      <c r="B13" s="64" t="s">
        <v>246</v>
      </c>
      <c r="C13" s="65" t="s">
        <v>1575</v>
      </c>
      <c r="D13" s="66">
        <v>3</v>
      </c>
      <c r="E13" s="67" t="s">
        <v>132</v>
      </c>
      <c r="F13" s="68">
        <v>35</v>
      </c>
      <c r="G13" s="65"/>
      <c r="H13" s="69"/>
      <c r="I13" s="70"/>
      <c r="J13" s="70"/>
      <c r="K13" s="34" t="s">
        <v>65</v>
      </c>
      <c r="L13" s="77">
        <v>13</v>
      </c>
      <c r="M13" s="77"/>
      <c r="N13" s="72"/>
      <c r="O13" s="79" t="s">
        <v>273</v>
      </c>
      <c r="P13" s="81">
        <v>43743.956921296296</v>
      </c>
      <c r="Q13" s="79" t="s">
        <v>279</v>
      </c>
      <c r="R13" s="79"/>
      <c r="S13" s="79"/>
      <c r="T13" s="79"/>
      <c r="U13" s="79"/>
      <c r="V13" s="83" t="s">
        <v>393</v>
      </c>
      <c r="W13" s="81">
        <v>43743.956921296296</v>
      </c>
      <c r="X13" s="83" t="s">
        <v>428</v>
      </c>
      <c r="Y13" s="79"/>
      <c r="Z13" s="79"/>
      <c r="AA13" s="85" t="s">
        <v>495</v>
      </c>
      <c r="AB13" s="79"/>
      <c r="AC13" s="79" t="b">
        <v>0</v>
      </c>
      <c r="AD13" s="79">
        <v>0</v>
      </c>
      <c r="AE13" s="85" t="s">
        <v>556</v>
      </c>
      <c r="AF13" s="79" t="b">
        <v>0</v>
      </c>
      <c r="AG13" s="79" t="s">
        <v>563</v>
      </c>
      <c r="AH13" s="79"/>
      <c r="AI13" s="85" t="s">
        <v>556</v>
      </c>
      <c r="AJ13" s="79" t="b">
        <v>0</v>
      </c>
      <c r="AK13" s="79">
        <v>10</v>
      </c>
      <c r="AL13" s="85" t="s">
        <v>539</v>
      </c>
      <c r="AM13" s="79" t="s">
        <v>567</v>
      </c>
      <c r="AN13" s="79" t="b">
        <v>0</v>
      </c>
      <c r="AO13" s="85" t="s">
        <v>539</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2</v>
      </c>
      <c r="BE13" s="49">
        <v>8.333333333333334</v>
      </c>
      <c r="BF13" s="48">
        <v>0</v>
      </c>
      <c r="BG13" s="49">
        <v>0</v>
      </c>
      <c r="BH13" s="48">
        <v>0</v>
      </c>
      <c r="BI13" s="49">
        <v>0</v>
      </c>
      <c r="BJ13" s="48">
        <v>22</v>
      </c>
      <c r="BK13" s="49">
        <v>91.66666666666667</v>
      </c>
      <c r="BL13" s="48">
        <v>24</v>
      </c>
    </row>
    <row r="14" spans="1:64" ht="15">
      <c r="A14" s="64" t="s">
        <v>222</v>
      </c>
      <c r="B14" s="64" t="s">
        <v>246</v>
      </c>
      <c r="C14" s="65" t="s">
        <v>1575</v>
      </c>
      <c r="D14" s="66">
        <v>3</v>
      </c>
      <c r="E14" s="67" t="s">
        <v>132</v>
      </c>
      <c r="F14" s="68">
        <v>35</v>
      </c>
      <c r="G14" s="65"/>
      <c r="H14" s="69"/>
      <c r="I14" s="70"/>
      <c r="J14" s="70"/>
      <c r="K14" s="34" t="s">
        <v>65</v>
      </c>
      <c r="L14" s="77">
        <v>14</v>
      </c>
      <c r="M14" s="77"/>
      <c r="N14" s="72"/>
      <c r="O14" s="79" t="s">
        <v>273</v>
      </c>
      <c r="P14" s="81">
        <v>43743.97319444444</v>
      </c>
      <c r="Q14" s="79" t="s">
        <v>279</v>
      </c>
      <c r="R14" s="79"/>
      <c r="S14" s="79"/>
      <c r="T14" s="79"/>
      <c r="U14" s="79"/>
      <c r="V14" s="83" t="s">
        <v>394</v>
      </c>
      <c r="W14" s="81">
        <v>43743.97319444444</v>
      </c>
      <c r="X14" s="83" t="s">
        <v>429</v>
      </c>
      <c r="Y14" s="79"/>
      <c r="Z14" s="79"/>
      <c r="AA14" s="85" t="s">
        <v>496</v>
      </c>
      <c r="AB14" s="79"/>
      <c r="AC14" s="79" t="b">
        <v>0</v>
      </c>
      <c r="AD14" s="79">
        <v>0</v>
      </c>
      <c r="AE14" s="85" t="s">
        <v>556</v>
      </c>
      <c r="AF14" s="79" t="b">
        <v>0</v>
      </c>
      <c r="AG14" s="79" t="s">
        <v>563</v>
      </c>
      <c r="AH14" s="79"/>
      <c r="AI14" s="85" t="s">
        <v>556</v>
      </c>
      <c r="AJ14" s="79" t="b">
        <v>0</v>
      </c>
      <c r="AK14" s="79">
        <v>10</v>
      </c>
      <c r="AL14" s="85" t="s">
        <v>539</v>
      </c>
      <c r="AM14" s="79" t="s">
        <v>567</v>
      </c>
      <c r="AN14" s="79" t="b">
        <v>0</v>
      </c>
      <c r="AO14" s="85" t="s">
        <v>539</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2</v>
      </c>
      <c r="BE14" s="49">
        <v>8.333333333333334</v>
      </c>
      <c r="BF14" s="48">
        <v>0</v>
      </c>
      <c r="BG14" s="49">
        <v>0</v>
      </c>
      <c r="BH14" s="48">
        <v>0</v>
      </c>
      <c r="BI14" s="49">
        <v>0</v>
      </c>
      <c r="BJ14" s="48">
        <v>22</v>
      </c>
      <c r="BK14" s="49">
        <v>91.66666666666667</v>
      </c>
      <c r="BL14" s="48">
        <v>24</v>
      </c>
    </row>
    <row r="15" spans="1:64" ht="15">
      <c r="A15" s="64" t="s">
        <v>223</v>
      </c>
      <c r="B15" s="64" t="s">
        <v>251</v>
      </c>
      <c r="C15" s="65" t="s">
        <v>1575</v>
      </c>
      <c r="D15" s="66">
        <v>3</v>
      </c>
      <c r="E15" s="67" t="s">
        <v>132</v>
      </c>
      <c r="F15" s="68">
        <v>35</v>
      </c>
      <c r="G15" s="65"/>
      <c r="H15" s="69"/>
      <c r="I15" s="70"/>
      <c r="J15" s="70"/>
      <c r="K15" s="34" t="s">
        <v>65</v>
      </c>
      <c r="L15" s="77">
        <v>15</v>
      </c>
      <c r="M15" s="77"/>
      <c r="N15" s="72"/>
      <c r="O15" s="79" t="s">
        <v>273</v>
      </c>
      <c r="P15" s="81">
        <v>43743.97091435185</v>
      </c>
      <c r="Q15" s="79" t="s">
        <v>281</v>
      </c>
      <c r="R15" s="79"/>
      <c r="S15" s="79"/>
      <c r="T15" s="79"/>
      <c r="U15" s="79"/>
      <c r="V15" s="83" t="s">
        <v>395</v>
      </c>
      <c r="W15" s="81">
        <v>43743.97091435185</v>
      </c>
      <c r="X15" s="83" t="s">
        <v>430</v>
      </c>
      <c r="Y15" s="79"/>
      <c r="Z15" s="79"/>
      <c r="AA15" s="85" t="s">
        <v>497</v>
      </c>
      <c r="AB15" s="85" t="s">
        <v>499</v>
      </c>
      <c r="AC15" s="79" t="b">
        <v>0</v>
      </c>
      <c r="AD15" s="79">
        <v>1</v>
      </c>
      <c r="AE15" s="85" t="s">
        <v>557</v>
      </c>
      <c r="AF15" s="79" t="b">
        <v>0</v>
      </c>
      <c r="AG15" s="79" t="s">
        <v>563</v>
      </c>
      <c r="AH15" s="79"/>
      <c r="AI15" s="85" t="s">
        <v>556</v>
      </c>
      <c r="AJ15" s="79" t="b">
        <v>0</v>
      </c>
      <c r="AK15" s="79">
        <v>0</v>
      </c>
      <c r="AL15" s="85" t="s">
        <v>556</v>
      </c>
      <c r="AM15" s="79" t="s">
        <v>567</v>
      </c>
      <c r="AN15" s="79" t="b">
        <v>0</v>
      </c>
      <c r="AO15" s="85" t="s">
        <v>499</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c r="BE15" s="49"/>
      <c r="BF15" s="48"/>
      <c r="BG15" s="49"/>
      <c r="BH15" s="48"/>
      <c r="BI15" s="49"/>
      <c r="BJ15" s="48"/>
      <c r="BK15" s="49"/>
      <c r="BL15" s="48"/>
    </row>
    <row r="16" spans="1:64" ht="15">
      <c r="A16" s="64" t="s">
        <v>223</v>
      </c>
      <c r="B16" s="64" t="s">
        <v>246</v>
      </c>
      <c r="C16" s="65" t="s">
        <v>1575</v>
      </c>
      <c r="D16" s="66">
        <v>3</v>
      </c>
      <c r="E16" s="67" t="s">
        <v>132</v>
      </c>
      <c r="F16" s="68">
        <v>35</v>
      </c>
      <c r="G16" s="65"/>
      <c r="H16" s="69"/>
      <c r="I16" s="70"/>
      <c r="J16" s="70"/>
      <c r="K16" s="34" t="s">
        <v>65</v>
      </c>
      <c r="L16" s="77">
        <v>16</v>
      </c>
      <c r="M16" s="77"/>
      <c r="N16" s="72"/>
      <c r="O16" s="79" t="s">
        <v>273</v>
      </c>
      <c r="P16" s="81">
        <v>43743.97091435185</v>
      </c>
      <c r="Q16" s="79" t="s">
        <v>281</v>
      </c>
      <c r="R16" s="79"/>
      <c r="S16" s="79"/>
      <c r="T16" s="79"/>
      <c r="U16" s="79"/>
      <c r="V16" s="83" t="s">
        <v>395</v>
      </c>
      <c r="W16" s="81">
        <v>43743.97091435185</v>
      </c>
      <c r="X16" s="83" t="s">
        <v>430</v>
      </c>
      <c r="Y16" s="79"/>
      <c r="Z16" s="79"/>
      <c r="AA16" s="85" t="s">
        <v>497</v>
      </c>
      <c r="AB16" s="85" t="s">
        <v>499</v>
      </c>
      <c r="AC16" s="79" t="b">
        <v>0</v>
      </c>
      <c r="AD16" s="79">
        <v>1</v>
      </c>
      <c r="AE16" s="85" t="s">
        <v>557</v>
      </c>
      <c r="AF16" s="79" t="b">
        <v>0</v>
      </c>
      <c r="AG16" s="79" t="s">
        <v>563</v>
      </c>
      <c r="AH16" s="79"/>
      <c r="AI16" s="85" t="s">
        <v>556</v>
      </c>
      <c r="AJ16" s="79" t="b">
        <v>0</v>
      </c>
      <c r="AK16" s="79">
        <v>0</v>
      </c>
      <c r="AL16" s="85" t="s">
        <v>556</v>
      </c>
      <c r="AM16" s="79" t="s">
        <v>567</v>
      </c>
      <c r="AN16" s="79" t="b">
        <v>0</v>
      </c>
      <c r="AO16" s="85" t="s">
        <v>499</v>
      </c>
      <c r="AP16" s="79" t="s">
        <v>176</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1</v>
      </c>
      <c r="BD16" s="48"/>
      <c r="BE16" s="49"/>
      <c r="BF16" s="48"/>
      <c r="BG16" s="49"/>
      <c r="BH16" s="48"/>
      <c r="BI16" s="49"/>
      <c r="BJ16" s="48"/>
      <c r="BK16" s="49"/>
      <c r="BL16" s="48"/>
    </row>
    <row r="17" spans="1:64" ht="15">
      <c r="A17" s="64" t="s">
        <v>223</v>
      </c>
      <c r="B17" s="64" t="s">
        <v>224</v>
      </c>
      <c r="C17" s="65" t="s">
        <v>1575</v>
      </c>
      <c r="D17" s="66">
        <v>3</v>
      </c>
      <c r="E17" s="67" t="s">
        <v>132</v>
      </c>
      <c r="F17" s="68">
        <v>35</v>
      </c>
      <c r="G17" s="65"/>
      <c r="H17" s="69"/>
      <c r="I17" s="70"/>
      <c r="J17" s="70"/>
      <c r="K17" s="34" t="s">
        <v>66</v>
      </c>
      <c r="L17" s="77">
        <v>17</v>
      </c>
      <c r="M17" s="77"/>
      <c r="N17" s="72"/>
      <c r="O17" s="79" t="s">
        <v>274</v>
      </c>
      <c r="P17" s="81">
        <v>43743.97091435185</v>
      </c>
      <c r="Q17" s="79" t="s">
        <v>281</v>
      </c>
      <c r="R17" s="79"/>
      <c r="S17" s="79"/>
      <c r="T17" s="79"/>
      <c r="U17" s="79"/>
      <c r="V17" s="83" t="s">
        <v>395</v>
      </c>
      <c r="W17" s="81">
        <v>43743.97091435185</v>
      </c>
      <c r="X17" s="83" t="s">
        <v>430</v>
      </c>
      <c r="Y17" s="79"/>
      <c r="Z17" s="79"/>
      <c r="AA17" s="85" t="s">
        <v>497</v>
      </c>
      <c r="AB17" s="85" t="s">
        <v>499</v>
      </c>
      <c r="AC17" s="79" t="b">
        <v>0</v>
      </c>
      <c r="AD17" s="79">
        <v>1</v>
      </c>
      <c r="AE17" s="85" t="s">
        <v>557</v>
      </c>
      <c r="AF17" s="79" t="b">
        <v>0</v>
      </c>
      <c r="AG17" s="79" t="s">
        <v>563</v>
      </c>
      <c r="AH17" s="79"/>
      <c r="AI17" s="85" t="s">
        <v>556</v>
      </c>
      <c r="AJ17" s="79" t="b">
        <v>0</v>
      </c>
      <c r="AK17" s="79">
        <v>0</v>
      </c>
      <c r="AL17" s="85" t="s">
        <v>556</v>
      </c>
      <c r="AM17" s="79" t="s">
        <v>567</v>
      </c>
      <c r="AN17" s="79" t="b">
        <v>0</v>
      </c>
      <c r="AO17" s="85" t="s">
        <v>499</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v>2</v>
      </c>
      <c r="BE17" s="49">
        <v>11.764705882352942</v>
      </c>
      <c r="BF17" s="48">
        <v>1</v>
      </c>
      <c r="BG17" s="49">
        <v>5.882352941176471</v>
      </c>
      <c r="BH17" s="48">
        <v>0</v>
      </c>
      <c r="BI17" s="49">
        <v>0</v>
      </c>
      <c r="BJ17" s="48">
        <v>14</v>
      </c>
      <c r="BK17" s="49">
        <v>82.3529411764706</v>
      </c>
      <c r="BL17" s="48">
        <v>17</v>
      </c>
    </row>
    <row r="18" spans="1:64" ht="15">
      <c r="A18" s="64" t="s">
        <v>224</v>
      </c>
      <c r="B18" s="64" t="s">
        <v>223</v>
      </c>
      <c r="C18" s="65" t="s">
        <v>1575</v>
      </c>
      <c r="D18" s="66">
        <v>3</v>
      </c>
      <c r="E18" s="67" t="s">
        <v>132</v>
      </c>
      <c r="F18" s="68">
        <v>35</v>
      </c>
      <c r="G18" s="65"/>
      <c r="H18" s="69"/>
      <c r="I18" s="70"/>
      <c r="J18" s="70"/>
      <c r="K18" s="34" t="s">
        <v>66</v>
      </c>
      <c r="L18" s="77">
        <v>18</v>
      </c>
      <c r="M18" s="77"/>
      <c r="N18" s="72"/>
      <c r="O18" s="79" t="s">
        <v>274</v>
      </c>
      <c r="P18" s="81">
        <v>43743.9874537037</v>
      </c>
      <c r="Q18" s="79" t="s">
        <v>282</v>
      </c>
      <c r="R18" s="79"/>
      <c r="S18" s="79"/>
      <c r="T18" s="79"/>
      <c r="U18" s="79"/>
      <c r="V18" s="83" t="s">
        <v>396</v>
      </c>
      <c r="W18" s="81">
        <v>43743.9874537037</v>
      </c>
      <c r="X18" s="83" t="s">
        <v>431</v>
      </c>
      <c r="Y18" s="79"/>
      <c r="Z18" s="79"/>
      <c r="AA18" s="85" t="s">
        <v>498</v>
      </c>
      <c r="AB18" s="85" t="s">
        <v>497</v>
      </c>
      <c r="AC18" s="79" t="b">
        <v>0</v>
      </c>
      <c r="AD18" s="79">
        <v>1</v>
      </c>
      <c r="AE18" s="85" t="s">
        <v>558</v>
      </c>
      <c r="AF18" s="79" t="b">
        <v>0</v>
      </c>
      <c r="AG18" s="79" t="s">
        <v>563</v>
      </c>
      <c r="AH18" s="79"/>
      <c r="AI18" s="85" t="s">
        <v>556</v>
      </c>
      <c r="AJ18" s="79" t="b">
        <v>0</v>
      </c>
      <c r="AK18" s="79">
        <v>0</v>
      </c>
      <c r="AL18" s="85" t="s">
        <v>556</v>
      </c>
      <c r="AM18" s="79" t="s">
        <v>566</v>
      </c>
      <c r="AN18" s="79" t="b">
        <v>0</v>
      </c>
      <c r="AO18" s="85" t="s">
        <v>497</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c r="BE18" s="49"/>
      <c r="BF18" s="48"/>
      <c r="BG18" s="49"/>
      <c r="BH18" s="48"/>
      <c r="BI18" s="49"/>
      <c r="BJ18" s="48"/>
      <c r="BK18" s="49"/>
      <c r="BL18" s="48"/>
    </row>
    <row r="19" spans="1:64" ht="15">
      <c r="A19" s="64" t="s">
        <v>224</v>
      </c>
      <c r="B19" s="64" t="s">
        <v>251</v>
      </c>
      <c r="C19" s="65" t="s">
        <v>1576</v>
      </c>
      <c r="D19" s="66">
        <v>6.5</v>
      </c>
      <c r="E19" s="67" t="s">
        <v>136</v>
      </c>
      <c r="F19" s="68">
        <v>23.5</v>
      </c>
      <c r="G19" s="65"/>
      <c r="H19" s="69"/>
      <c r="I19" s="70"/>
      <c r="J19" s="70"/>
      <c r="K19" s="34" t="s">
        <v>65</v>
      </c>
      <c r="L19" s="77">
        <v>19</v>
      </c>
      <c r="M19" s="77"/>
      <c r="N19" s="72"/>
      <c r="O19" s="79" t="s">
        <v>273</v>
      </c>
      <c r="P19" s="81">
        <v>43743.938784722224</v>
      </c>
      <c r="Q19" s="79" t="s">
        <v>283</v>
      </c>
      <c r="R19" s="79"/>
      <c r="S19" s="79"/>
      <c r="T19" s="79"/>
      <c r="U19" s="79"/>
      <c r="V19" s="83" t="s">
        <v>396</v>
      </c>
      <c r="W19" s="81">
        <v>43743.938784722224</v>
      </c>
      <c r="X19" s="83" t="s">
        <v>432</v>
      </c>
      <c r="Y19" s="79"/>
      <c r="Z19" s="79"/>
      <c r="AA19" s="85" t="s">
        <v>499</v>
      </c>
      <c r="AB19" s="85" t="s">
        <v>539</v>
      </c>
      <c r="AC19" s="79" t="b">
        <v>0</v>
      </c>
      <c r="AD19" s="79">
        <v>0</v>
      </c>
      <c r="AE19" s="85" t="s">
        <v>559</v>
      </c>
      <c r="AF19" s="79" t="b">
        <v>0</v>
      </c>
      <c r="AG19" s="79" t="s">
        <v>563</v>
      </c>
      <c r="AH19" s="79"/>
      <c r="AI19" s="85" t="s">
        <v>556</v>
      </c>
      <c r="AJ19" s="79" t="b">
        <v>0</v>
      </c>
      <c r="AK19" s="79">
        <v>0</v>
      </c>
      <c r="AL19" s="85" t="s">
        <v>556</v>
      </c>
      <c r="AM19" s="79" t="s">
        <v>566</v>
      </c>
      <c r="AN19" s="79" t="b">
        <v>0</v>
      </c>
      <c r="AO19" s="85" t="s">
        <v>539</v>
      </c>
      <c r="AP19" s="79" t="s">
        <v>176</v>
      </c>
      <c r="AQ19" s="79">
        <v>0</v>
      </c>
      <c r="AR19" s="79">
        <v>0</v>
      </c>
      <c r="AS19" s="79"/>
      <c r="AT19" s="79"/>
      <c r="AU19" s="79"/>
      <c r="AV19" s="79"/>
      <c r="AW19" s="79"/>
      <c r="AX19" s="79"/>
      <c r="AY19" s="79"/>
      <c r="AZ19" s="79"/>
      <c r="BA19">
        <v>2</v>
      </c>
      <c r="BB19" s="78" t="str">
        <f>REPLACE(INDEX(GroupVertices[Group],MATCH(Edges[[#This Row],[Vertex 1]],GroupVertices[Vertex],0)),1,1,"")</f>
        <v>5</v>
      </c>
      <c r="BC19" s="78" t="str">
        <f>REPLACE(INDEX(GroupVertices[Group],MATCH(Edges[[#This Row],[Vertex 2]],GroupVertices[Vertex],0)),1,1,"")</f>
        <v>5</v>
      </c>
      <c r="BD19" s="48"/>
      <c r="BE19" s="49"/>
      <c r="BF19" s="48"/>
      <c r="BG19" s="49"/>
      <c r="BH19" s="48"/>
      <c r="BI19" s="49"/>
      <c r="BJ19" s="48"/>
      <c r="BK19" s="49"/>
      <c r="BL19" s="48"/>
    </row>
    <row r="20" spans="1:64" ht="15">
      <c r="A20" s="64" t="s">
        <v>224</v>
      </c>
      <c r="B20" s="64" t="s">
        <v>246</v>
      </c>
      <c r="C20" s="65" t="s">
        <v>1575</v>
      </c>
      <c r="D20" s="66">
        <v>3</v>
      </c>
      <c r="E20" s="67" t="s">
        <v>132</v>
      </c>
      <c r="F20" s="68">
        <v>35</v>
      </c>
      <c r="G20" s="65"/>
      <c r="H20" s="69"/>
      <c r="I20" s="70"/>
      <c r="J20" s="70"/>
      <c r="K20" s="34" t="s">
        <v>65</v>
      </c>
      <c r="L20" s="77">
        <v>20</v>
      </c>
      <c r="M20" s="77"/>
      <c r="N20" s="72"/>
      <c r="O20" s="79" t="s">
        <v>274</v>
      </c>
      <c r="P20" s="81">
        <v>43743.938784722224</v>
      </c>
      <c r="Q20" s="79" t="s">
        <v>283</v>
      </c>
      <c r="R20" s="79"/>
      <c r="S20" s="79"/>
      <c r="T20" s="79"/>
      <c r="U20" s="79"/>
      <c r="V20" s="83" t="s">
        <v>396</v>
      </c>
      <c r="W20" s="81">
        <v>43743.938784722224</v>
      </c>
      <c r="X20" s="83" t="s">
        <v>432</v>
      </c>
      <c r="Y20" s="79"/>
      <c r="Z20" s="79"/>
      <c r="AA20" s="85" t="s">
        <v>499</v>
      </c>
      <c r="AB20" s="85" t="s">
        <v>539</v>
      </c>
      <c r="AC20" s="79" t="b">
        <v>0</v>
      </c>
      <c r="AD20" s="79">
        <v>0</v>
      </c>
      <c r="AE20" s="85" t="s">
        <v>559</v>
      </c>
      <c r="AF20" s="79" t="b">
        <v>0</v>
      </c>
      <c r="AG20" s="79" t="s">
        <v>563</v>
      </c>
      <c r="AH20" s="79"/>
      <c r="AI20" s="85" t="s">
        <v>556</v>
      </c>
      <c r="AJ20" s="79" t="b">
        <v>0</v>
      </c>
      <c r="AK20" s="79">
        <v>0</v>
      </c>
      <c r="AL20" s="85" t="s">
        <v>556</v>
      </c>
      <c r="AM20" s="79" t="s">
        <v>566</v>
      </c>
      <c r="AN20" s="79" t="b">
        <v>0</v>
      </c>
      <c r="AO20" s="85" t="s">
        <v>539</v>
      </c>
      <c r="AP20" s="79" t="s">
        <v>176</v>
      </c>
      <c r="AQ20" s="79">
        <v>0</v>
      </c>
      <c r="AR20" s="79">
        <v>0</v>
      </c>
      <c r="AS20" s="79"/>
      <c r="AT20" s="79"/>
      <c r="AU20" s="79"/>
      <c r="AV20" s="79"/>
      <c r="AW20" s="79"/>
      <c r="AX20" s="79"/>
      <c r="AY20" s="79"/>
      <c r="AZ20" s="79"/>
      <c r="BA20">
        <v>1</v>
      </c>
      <c r="BB20" s="78" t="str">
        <f>REPLACE(INDEX(GroupVertices[Group],MATCH(Edges[[#This Row],[Vertex 1]],GroupVertices[Vertex],0)),1,1,"")</f>
        <v>5</v>
      </c>
      <c r="BC20" s="78" t="str">
        <f>REPLACE(INDEX(GroupVertices[Group],MATCH(Edges[[#This Row],[Vertex 2]],GroupVertices[Vertex],0)),1,1,"")</f>
        <v>1</v>
      </c>
      <c r="BD20" s="48">
        <v>1</v>
      </c>
      <c r="BE20" s="49">
        <v>12.5</v>
      </c>
      <c r="BF20" s="48">
        <v>0</v>
      </c>
      <c r="BG20" s="49">
        <v>0</v>
      </c>
      <c r="BH20" s="48">
        <v>0</v>
      </c>
      <c r="BI20" s="49">
        <v>0</v>
      </c>
      <c r="BJ20" s="48">
        <v>7</v>
      </c>
      <c r="BK20" s="49">
        <v>87.5</v>
      </c>
      <c r="BL20" s="48">
        <v>8</v>
      </c>
    </row>
    <row r="21" spans="1:64" ht="15">
      <c r="A21" s="64" t="s">
        <v>224</v>
      </c>
      <c r="B21" s="64" t="s">
        <v>251</v>
      </c>
      <c r="C21" s="65" t="s">
        <v>1576</v>
      </c>
      <c r="D21" s="66">
        <v>6.5</v>
      </c>
      <c r="E21" s="67" t="s">
        <v>136</v>
      </c>
      <c r="F21" s="68">
        <v>23.5</v>
      </c>
      <c r="G21" s="65"/>
      <c r="H21" s="69"/>
      <c r="I21" s="70"/>
      <c r="J21" s="70"/>
      <c r="K21" s="34" t="s">
        <v>65</v>
      </c>
      <c r="L21" s="77">
        <v>21</v>
      </c>
      <c r="M21" s="77"/>
      <c r="N21" s="72"/>
      <c r="O21" s="79" t="s">
        <v>273</v>
      </c>
      <c r="P21" s="81">
        <v>43743.9874537037</v>
      </c>
      <c r="Q21" s="79" t="s">
        <v>282</v>
      </c>
      <c r="R21" s="79"/>
      <c r="S21" s="79"/>
      <c r="T21" s="79"/>
      <c r="U21" s="79"/>
      <c r="V21" s="83" t="s">
        <v>396</v>
      </c>
      <c r="W21" s="81">
        <v>43743.9874537037</v>
      </c>
      <c r="X21" s="83" t="s">
        <v>431</v>
      </c>
      <c r="Y21" s="79"/>
      <c r="Z21" s="79"/>
      <c r="AA21" s="85" t="s">
        <v>498</v>
      </c>
      <c r="AB21" s="85" t="s">
        <v>497</v>
      </c>
      <c r="AC21" s="79" t="b">
        <v>0</v>
      </c>
      <c r="AD21" s="79">
        <v>1</v>
      </c>
      <c r="AE21" s="85" t="s">
        <v>558</v>
      </c>
      <c r="AF21" s="79" t="b">
        <v>0</v>
      </c>
      <c r="AG21" s="79" t="s">
        <v>563</v>
      </c>
      <c r="AH21" s="79"/>
      <c r="AI21" s="85" t="s">
        <v>556</v>
      </c>
      <c r="AJ21" s="79" t="b">
        <v>0</v>
      </c>
      <c r="AK21" s="79">
        <v>0</v>
      </c>
      <c r="AL21" s="85" t="s">
        <v>556</v>
      </c>
      <c r="AM21" s="79" t="s">
        <v>566</v>
      </c>
      <c r="AN21" s="79" t="b">
        <v>0</v>
      </c>
      <c r="AO21" s="85" t="s">
        <v>497</v>
      </c>
      <c r="AP21" s="79" t="s">
        <v>176</v>
      </c>
      <c r="AQ21" s="79">
        <v>0</v>
      </c>
      <c r="AR21" s="79">
        <v>0</v>
      </c>
      <c r="AS21" s="79"/>
      <c r="AT21" s="79"/>
      <c r="AU21" s="79"/>
      <c r="AV21" s="79"/>
      <c r="AW21" s="79"/>
      <c r="AX21" s="79"/>
      <c r="AY21" s="79"/>
      <c r="AZ21" s="79"/>
      <c r="BA21">
        <v>2</v>
      </c>
      <c r="BB21" s="78" t="str">
        <f>REPLACE(INDEX(GroupVertices[Group],MATCH(Edges[[#This Row],[Vertex 1]],GroupVertices[Vertex],0)),1,1,"")</f>
        <v>5</v>
      </c>
      <c r="BC21" s="78" t="str">
        <f>REPLACE(INDEX(GroupVertices[Group],MATCH(Edges[[#This Row],[Vertex 2]],GroupVertices[Vertex],0)),1,1,"")</f>
        <v>5</v>
      </c>
      <c r="BD21" s="48"/>
      <c r="BE21" s="49"/>
      <c r="BF21" s="48"/>
      <c r="BG21" s="49"/>
      <c r="BH21" s="48"/>
      <c r="BI21" s="49"/>
      <c r="BJ21" s="48"/>
      <c r="BK21" s="49"/>
      <c r="BL21" s="48"/>
    </row>
    <row r="22" spans="1:64" ht="15">
      <c r="A22" s="64" t="s">
        <v>224</v>
      </c>
      <c r="B22" s="64" t="s">
        <v>246</v>
      </c>
      <c r="C22" s="65" t="s">
        <v>1575</v>
      </c>
      <c r="D22" s="66">
        <v>3</v>
      </c>
      <c r="E22" s="67" t="s">
        <v>132</v>
      </c>
      <c r="F22" s="68">
        <v>35</v>
      </c>
      <c r="G22" s="65"/>
      <c r="H22" s="69"/>
      <c r="I22" s="70"/>
      <c r="J22" s="70"/>
      <c r="K22" s="34" t="s">
        <v>65</v>
      </c>
      <c r="L22" s="77">
        <v>22</v>
      </c>
      <c r="M22" s="77"/>
      <c r="N22" s="72"/>
      <c r="O22" s="79" t="s">
        <v>273</v>
      </c>
      <c r="P22" s="81">
        <v>43743.9874537037</v>
      </c>
      <c r="Q22" s="79" t="s">
        <v>282</v>
      </c>
      <c r="R22" s="79"/>
      <c r="S22" s="79"/>
      <c r="T22" s="79"/>
      <c r="U22" s="79"/>
      <c r="V22" s="83" t="s">
        <v>396</v>
      </c>
      <c r="W22" s="81">
        <v>43743.9874537037</v>
      </c>
      <c r="X22" s="83" t="s">
        <v>431</v>
      </c>
      <c r="Y22" s="79"/>
      <c r="Z22" s="79"/>
      <c r="AA22" s="85" t="s">
        <v>498</v>
      </c>
      <c r="AB22" s="85" t="s">
        <v>497</v>
      </c>
      <c r="AC22" s="79" t="b">
        <v>0</v>
      </c>
      <c r="AD22" s="79">
        <v>1</v>
      </c>
      <c r="AE22" s="85" t="s">
        <v>558</v>
      </c>
      <c r="AF22" s="79" t="b">
        <v>0</v>
      </c>
      <c r="AG22" s="79" t="s">
        <v>563</v>
      </c>
      <c r="AH22" s="79"/>
      <c r="AI22" s="85" t="s">
        <v>556</v>
      </c>
      <c r="AJ22" s="79" t="b">
        <v>0</v>
      </c>
      <c r="AK22" s="79">
        <v>0</v>
      </c>
      <c r="AL22" s="85" t="s">
        <v>556</v>
      </c>
      <c r="AM22" s="79" t="s">
        <v>566</v>
      </c>
      <c r="AN22" s="79" t="b">
        <v>0</v>
      </c>
      <c r="AO22" s="85" t="s">
        <v>497</v>
      </c>
      <c r="AP22" s="79" t="s">
        <v>176</v>
      </c>
      <c r="AQ22" s="79">
        <v>0</v>
      </c>
      <c r="AR22" s="79">
        <v>0</v>
      </c>
      <c r="AS22" s="79"/>
      <c r="AT22" s="79"/>
      <c r="AU22" s="79"/>
      <c r="AV22" s="79"/>
      <c r="AW22" s="79"/>
      <c r="AX22" s="79"/>
      <c r="AY22" s="79"/>
      <c r="AZ22" s="79"/>
      <c r="BA22">
        <v>1</v>
      </c>
      <c r="BB22" s="78" t="str">
        <f>REPLACE(INDEX(GroupVertices[Group],MATCH(Edges[[#This Row],[Vertex 1]],GroupVertices[Vertex],0)),1,1,"")</f>
        <v>5</v>
      </c>
      <c r="BC22" s="78" t="str">
        <f>REPLACE(INDEX(GroupVertices[Group],MATCH(Edges[[#This Row],[Vertex 2]],GroupVertices[Vertex],0)),1,1,"")</f>
        <v>1</v>
      </c>
      <c r="BD22" s="48">
        <v>1</v>
      </c>
      <c r="BE22" s="49">
        <v>2.127659574468085</v>
      </c>
      <c r="BF22" s="48">
        <v>1</v>
      </c>
      <c r="BG22" s="49">
        <v>2.127659574468085</v>
      </c>
      <c r="BH22" s="48">
        <v>0</v>
      </c>
      <c r="BI22" s="49">
        <v>0</v>
      </c>
      <c r="BJ22" s="48">
        <v>45</v>
      </c>
      <c r="BK22" s="49">
        <v>95.74468085106383</v>
      </c>
      <c r="BL22" s="48">
        <v>47</v>
      </c>
    </row>
    <row r="23" spans="1:64" ht="15">
      <c r="A23" s="64" t="s">
        <v>225</v>
      </c>
      <c r="B23" s="64" t="s">
        <v>246</v>
      </c>
      <c r="C23" s="65" t="s">
        <v>1575</v>
      </c>
      <c r="D23" s="66">
        <v>3</v>
      </c>
      <c r="E23" s="67" t="s">
        <v>132</v>
      </c>
      <c r="F23" s="68">
        <v>35</v>
      </c>
      <c r="G23" s="65"/>
      <c r="H23" s="69"/>
      <c r="I23" s="70"/>
      <c r="J23" s="70"/>
      <c r="K23" s="34" t="s">
        <v>65</v>
      </c>
      <c r="L23" s="77">
        <v>23</v>
      </c>
      <c r="M23" s="77"/>
      <c r="N23" s="72"/>
      <c r="O23" s="79" t="s">
        <v>273</v>
      </c>
      <c r="P23" s="81">
        <v>43744.03603009259</v>
      </c>
      <c r="Q23" s="79" t="s">
        <v>279</v>
      </c>
      <c r="R23" s="79"/>
      <c r="S23" s="79"/>
      <c r="T23" s="79"/>
      <c r="U23" s="79"/>
      <c r="V23" s="83" t="s">
        <v>397</v>
      </c>
      <c r="W23" s="81">
        <v>43744.03603009259</v>
      </c>
      <c r="X23" s="83" t="s">
        <v>433</v>
      </c>
      <c r="Y23" s="79"/>
      <c r="Z23" s="79"/>
      <c r="AA23" s="85" t="s">
        <v>500</v>
      </c>
      <c r="AB23" s="79"/>
      <c r="AC23" s="79" t="b">
        <v>0</v>
      </c>
      <c r="AD23" s="79">
        <v>0</v>
      </c>
      <c r="AE23" s="85" t="s">
        <v>556</v>
      </c>
      <c r="AF23" s="79" t="b">
        <v>0</v>
      </c>
      <c r="AG23" s="79" t="s">
        <v>563</v>
      </c>
      <c r="AH23" s="79"/>
      <c r="AI23" s="85" t="s">
        <v>556</v>
      </c>
      <c r="AJ23" s="79" t="b">
        <v>0</v>
      </c>
      <c r="AK23" s="79">
        <v>10</v>
      </c>
      <c r="AL23" s="85" t="s">
        <v>539</v>
      </c>
      <c r="AM23" s="79" t="s">
        <v>568</v>
      </c>
      <c r="AN23" s="79" t="b">
        <v>0</v>
      </c>
      <c r="AO23" s="85" t="s">
        <v>539</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2</v>
      </c>
      <c r="BE23" s="49">
        <v>8.333333333333334</v>
      </c>
      <c r="BF23" s="48">
        <v>0</v>
      </c>
      <c r="BG23" s="49">
        <v>0</v>
      </c>
      <c r="BH23" s="48">
        <v>0</v>
      </c>
      <c r="BI23" s="49">
        <v>0</v>
      </c>
      <c r="BJ23" s="48">
        <v>22</v>
      </c>
      <c r="BK23" s="49">
        <v>91.66666666666667</v>
      </c>
      <c r="BL23" s="48">
        <v>24</v>
      </c>
    </row>
    <row r="24" spans="1:64" ht="15">
      <c r="A24" s="64" t="s">
        <v>226</v>
      </c>
      <c r="B24" s="64" t="s">
        <v>246</v>
      </c>
      <c r="C24" s="65" t="s">
        <v>1575</v>
      </c>
      <c r="D24" s="66">
        <v>3</v>
      </c>
      <c r="E24" s="67" t="s">
        <v>132</v>
      </c>
      <c r="F24" s="68">
        <v>35</v>
      </c>
      <c r="G24" s="65"/>
      <c r="H24" s="69"/>
      <c r="I24" s="70"/>
      <c r="J24" s="70"/>
      <c r="K24" s="34" t="s">
        <v>65</v>
      </c>
      <c r="L24" s="77">
        <v>24</v>
      </c>
      <c r="M24" s="77"/>
      <c r="N24" s="72"/>
      <c r="O24" s="79" t="s">
        <v>273</v>
      </c>
      <c r="P24" s="81">
        <v>43744.045625</v>
      </c>
      <c r="Q24" s="79" t="s">
        <v>279</v>
      </c>
      <c r="R24" s="79"/>
      <c r="S24" s="79"/>
      <c r="T24" s="79"/>
      <c r="U24" s="79"/>
      <c r="V24" s="83" t="s">
        <v>398</v>
      </c>
      <c r="W24" s="81">
        <v>43744.045625</v>
      </c>
      <c r="X24" s="83" t="s">
        <v>434</v>
      </c>
      <c r="Y24" s="79"/>
      <c r="Z24" s="79"/>
      <c r="AA24" s="85" t="s">
        <v>501</v>
      </c>
      <c r="AB24" s="79"/>
      <c r="AC24" s="79" t="b">
        <v>0</v>
      </c>
      <c r="AD24" s="79">
        <v>0</v>
      </c>
      <c r="AE24" s="85" t="s">
        <v>556</v>
      </c>
      <c r="AF24" s="79" t="b">
        <v>0</v>
      </c>
      <c r="AG24" s="79" t="s">
        <v>563</v>
      </c>
      <c r="AH24" s="79"/>
      <c r="AI24" s="85" t="s">
        <v>556</v>
      </c>
      <c r="AJ24" s="79" t="b">
        <v>0</v>
      </c>
      <c r="AK24" s="79">
        <v>10</v>
      </c>
      <c r="AL24" s="85" t="s">
        <v>539</v>
      </c>
      <c r="AM24" s="79" t="s">
        <v>567</v>
      </c>
      <c r="AN24" s="79" t="b">
        <v>0</v>
      </c>
      <c r="AO24" s="85" t="s">
        <v>539</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2</v>
      </c>
      <c r="BE24" s="49">
        <v>8.333333333333334</v>
      </c>
      <c r="BF24" s="48">
        <v>0</v>
      </c>
      <c r="BG24" s="49">
        <v>0</v>
      </c>
      <c r="BH24" s="48">
        <v>0</v>
      </c>
      <c r="BI24" s="49">
        <v>0</v>
      </c>
      <c r="BJ24" s="48">
        <v>22</v>
      </c>
      <c r="BK24" s="49">
        <v>91.66666666666667</v>
      </c>
      <c r="BL24" s="48">
        <v>24</v>
      </c>
    </row>
    <row r="25" spans="1:64" ht="15">
      <c r="A25" s="64" t="s">
        <v>227</v>
      </c>
      <c r="B25" s="64" t="s">
        <v>246</v>
      </c>
      <c r="C25" s="65" t="s">
        <v>1575</v>
      </c>
      <c r="D25" s="66">
        <v>3</v>
      </c>
      <c r="E25" s="67" t="s">
        <v>132</v>
      </c>
      <c r="F25" s="68">
        <v>35</v>
      </c>
      <c r="G25" s="65"/>
      <c r="H25" s="69"/>
      <c r="I25" s="70"/>
      <c r="J25" s="70"/>
      <c r="K25" s="34" t="s">
        <v>65</v>
      </c>
      <c r="L25" s="77">
        <v>25</v>
      </c>
      <c r="M25" s="77"/>
      <c r="N25" s="72"/>
      <c r="O25" s="79" t="s">
        <v>273</v>
      </c>
      <c r="P25" s="81">
        <v>43744.048634259256</v>
      </c>
      <c r="Q25" s="79" t="s">
        <v>279</v>
      </c>
      <c r="R25" s="79"/>
      <c r="S25" s="79"/>
      <c r="T25" s="79"/>
      <c r="U25" s="79"/>
      <c r="V25" s="83" t="s">
        <v>399</v>
      </c>
      <c r="W25" s="81">
        <v>43744.048634259256</v>
      </c>
      <c r="X25" s="83" t="s">
        <v>435</v>
      </c>
      <c r="Y25" s="79"/>
      <c r="Z25" s="79"/>
      <c r="AA25" s="85" t="s">
        <v>502</v>
      </c>
      <c r="AB25" s="79"/>
      <c r="AC25" s="79" t="b">
        <v>0</v>
      </c>
      <c r="AD25" s="79">
        <v>0</v>
      </c>
      <c r="AE25" s="85" t="s">
        <v>556</v>
      </c>
      <c r="AF25" s="79" t="b">
        <v>0</v>
      </c>
      <c r="AG25" s="79" t="s">
        <v>563</v>
      </c>
      <c r="AH25" s="79"/>
      <c r="AI25" s="85" t="s">
        <v>556</v>
      </c>
      <c r="AJ25" s="79" t="b">
        <v>0</v>
      </c>
      <c r="AK25" s="79">
        <v>10</v>
      </c>
      <c r="AL25" s="85" t="s">
        <v>539</v>
      </c>
      <c r="AM25" s="79" t="s">
        <v>567</v>
      </c>
      <c r="AN25" s="79" t="b">
        <v>0</v>
      </c>
      <c r="AO25" s="85" t="s">
        <v>539</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2</v>
      </c>
      <c r="BE25" s="49">
        <v>8.333333333333334</v>
      </c>
      <c r="BF25" s="48">
        <v>0</v>
      </c>
      <c r="BG25" s="49">
        <v>0</v>
      </c>
      <c r="BH25" s="48">
        <v>0</v>
      </c>
      <c r="BI25" s="49">
        <v>0</v>
      </c>
      <c r="BJ25" s="48">
        <v>22</v>
      </c>
      <c r="BK25" s="49">
        <v>91.66666666666667</v>
      </c>
      <c r="BL25" s="48">
        <v>24</v>
      </c>
    </row>
    <row r="26" spans="1:64" ht="15">
      <c r="A26" s="64" t="s">
        <v>228</v>
      </c>
      <c r="B26" s="64" t="s">
        <v>255</v>
      </c>
      <c r="C26" s="65" t="s">
        <v>1575</v>
      </c>
      <c r="D26" s="66">
        <v>3</v>
      </c>
      <c r="E26" s="67" t="s">
        <v>132</v>
      </c>
      <c r="F26" s="68">
        <v>35</v>
      </c>
      <c r="G26" s="65"/>
      <c r="H26" s="69"/>
      <c r="I26" s="70"/>
      <c r="J26" s="70"/>
      <c r="K26" s="34" t="s">
        <v>65</v>
      </c>
      <c r="L26" s="77">
        <v>26</v>
      </c>
      <c r="M26" s="77"/>
      <c r="N26" s="72"/>
      <c r="O26" s="79" t="s">
        <v>273</v>
      </c>
      <c r="P26" s="81">
        <v>43745.906168981484</v>
      </c>
      <c r="Q26" s="79" t="s">
        <v>284</v>
      </c>
      <c r="R26" s="79"/>
      <c r="S26" s="79"/>
      <c r="T26" s="79"/>
      <c r="U26" s="79"/>
      <c r="V26" s="83" t="s">
        <v>400</v>
      </c>
      <c r="W26" s="81">
        <v>43745.906168981484</v>
      </c>
      <c r="X26" s="83" t="s">
        <v>436</v>
      </c>
      <c r="Y26" s="79"/>
      <c r="Z26" s="79"/>
      <c r="AA26" s="85" t="s">
        <v>503</v>
      </c>
      <c r="AB26" s="85" t="s">
        <v>553</v>
      </c>
      <c r="AC26" s="79" t="b">
        <v>0</v>
      </c>
      <c r="AD26" s="79">
        <v>0</v>
      </c>
      <c r="AE26" s="85" t="s">
        <v>559</v>
      </c>
      <c r="AF26" s="79" t="b">
        <v>0</v>
      </c>
      <c r="AG26" s="79" t="s">
        <v>563</v>
      </c>
      <c r="AH26" s="79"/>
      <c r="AI26" s="85" t="s">
        <v>556</v>
      </c>
      <c r="AJ26" s="79" t="b">
        <v>0</v>
      </c>
      <c r="AK26" s="79">
        <v>0</v>
      </c>
      <c r="AL26" s="85" t="s">
        <v>556</v>
      </c>
      <c r="AM26" s="79" t="s">
        <v>567</v>
      </c>
      <c r="AN26" s="79" t="b">
        <v>0</v>
      </c>
      <c r="AO26" s="85" t="s">
        <v>553</v>
      </c>
      <c r="AP26" s="79" t="s">
        <v>176</v>
      </c>
      <c r="AQ26" s="79">
        <v>0</v>
      </c>
      <c r="AR26" s="79">
        <v>0</v>
      </c>
      <c r="AS26" s="79"/>
      <c r="AT26" s="79"/>
      <c r="AU26" s="79"/>
      <c r="AV26" s="79"/>
      <c r="AW26" s="79"/>
      <c r="AX26" s="79"/>
      <c r="AY26" s="79"/>
      <c r="AZ26" s="79"/>
      <c r="BA26">
        <v>1</v>
      </c>
      <c r="BB26" s="78" t="str">
        <f>REPLACE(INDEX(GroupVertices[Group],MATCH(Edges[[#This Row],[Vertex 1]],GroupVertices[Vertex],0)),1,1,"")</f>
        <v>6</v>
      </c>
      <c r="BC26" s="78" t="str">
        <f>REPLACE(INDEX(GroupVertices[Group],MATCH(Edges[[#This Row],[Vertex 2]],GroupVertices[Vertex],0)),1,1,"")</f>
        <v>6</v>
      </c>
      <c r="BD26" s="48"/>
      <c r="BE26" s="49"/>
      <c r="BF26" s="48"/>
      <c r="BG26" s="49"/>
      <c r="BH26" s="48"/>
      <c r="BI26" s="49"/>
      <c r="BJ26" s="48"/>
      <c r="BK26" s="49"/>
      <c r="BL26" s="48"/>
    </row>
    <row r="27" spans="1:64" ht="15">
      <c r="A27" s="64" t="s">
        <v>228</v>
      </c>
      <c r="B27" s="64" t="s">
        <v>256</v>
      </c>
      <c r="C27" s="65" t="s">
        <v>1575</v>
      </c>
      <c r="D27" s="66">
        <v>3</v>
      </c>
      <c r="E27" s="67" t="s">
        <v>132</v>
      </c>
      <c r="F27" s="68">
        <v>35</v>
      </c>
      <c r="G27" s="65"/>
      <c r="H27" s="69"/>
      <c r="I27" s="70"/>
      <c r="J27" s="70"/>
      <c r="K27" s="34" t="s">
        <v>65</v>
      </c>
      <c r="L27" s="77">
        <v>27</v>
      </c>
      <c r="M27" s="77"/>
      <c r="N27" s="72"/>
      <c r="O27" s="79" t="s">
        <v>273</v>
      </c>
      <c r="P27" s="81">
        <v>43745.906168981484</v>
      </c>
      <c r="Q27" s="79" t="s">
        <v>284</v>
      </c>
      <c r="R27" s="79"/>
      <c r="S27" s="79"/>
      <c r="T27" s="79"/>
      <c r="U27" s="79"/>
      <c r="V27" s="83" t="s">
        <v>400</v>
      </c>
      <c r="W27" s="81">
        <v>43745.906168981484</v>
      </c>
      <c r="X27" s="83" t="s">
        <v>436</v>
      </c>
      <c r="Y27" s="79"/>
      <c r="Z27" s="79"/>
      <c r="AA27" s="85" t="s">
        <v>503</v>
      </c>
      <c r="AB27" s="85" t="s">
        <v>553</v>
      </c>
      <c r="AC27" s="79" t="b">
        <v>0</v>
      </c>
      <c r="AD27" s="79">
        <v>0</v>
      </c>
      <c r="AE27" s="85" t="s">
        <v>559</v>
      </c>
      <c r="AF27" s="79" t="b">
        <v>0</v>
      </c>
      <c r="AG27" s="79" t="s">
        <v>563</v>
      </c>
      <c r="AH27" s="79"/>
      <c r="AI27" s="85" t="s">
        <v>556</v>
      </c>
      <c r="AJ27" s="79" t="b">
        <v>0</v>
      </c>
      <c r="AK27" s="79">
        <v>0</v>
      </c>
      <c r="AL27" s="85" t="s">
        <v>556</v>
      </c>
      <c r="AM27" s="79" t="s">
        <v>567</v>
      </c>
      <c r="AN27" s="79" t="b">
        <v>0</v>
      </c>
      <c r="AO27" s="85" t="s">
        <v>553</v>
      </c>
      <c r="AP27" s="79" t="s">
        <v>176</v>
      </c>
      <c r="AQ27" s="79">
        <v>0</v>
      </c>
      <c r="AR27" s="79">
        <v>0</v>
      </c>
      <c r="AS27" s="79"/>
      <c r="AT27" s="79"/>
      <c r="AU27" s="79"/>
      <c r="AV27" s="79"/>
      <c r="AW27" s="79"/>
      <c r="AX27" s="79"/>
      <c r="AY27" s="79"/>
      <c r="AZ27" s="79"/>
      <c r="BA27">
        <v>1</v>
      </c>
      <c r="BB27" s="78" t="str">
        <f>REPLACE(INDEX(GroupVertices[Group],MATCH(Edges[[#This Row],[Vertex 1]],GroupVertices[Vertex],0)),1,1,"")</f>
        <v>6</v>
      </c>
      <c r="BC27" s="78" t="str">
        <f>REPLACE(INDEX(GroupVertices[Group],MATCH(Edges[[#This Row],[Vertex 2]],GroupVertices[Vertex],0)),1,1,"")</f>
        <v>6</v>
      </c>
      <c r="BD27" s="48"/>
      <c r="BE27" s="49"/>
      <c r="BF27" s="48"/>
      <c r="BG27" s="49"/>
      <c r="BH27" s="48"/>
      <c r="BI27" s="49"/>
      <c r="BJ27" s="48"/>
      <c r="BK27" s="49"/>
      <c r="BL27" s="48"/>
    </row>
    <row r="28" spans="1:64" ht="15">
      <c r="A28" s="64" t="s">
        <v>228</v>
      </c>
      <c r="B28" s="64" t="s">
        <v>257</v>
      </c>
      <c r="C28" s="65" t="s">
        <v>1575</v>
      </c>
      <c r="D28" s="66">
        <v>3</v>
      </c>
      <c r="E28" s="67" t="s">
        <v>132</v>
      </c>
      <c r="F28" s="68">
        <v>35</v>
      </c>
      <c r="G28" s="65"/>
      <c r="H28" s="69"/>
      <c r="I28" s="70"/>
      <c r="J28" s="70"/>
      <c r="K28" s="34" t="s">
        <v>65</v>
      </c>
      <c r="L28" s="77">
        <v>28</v>
      </c>
      <c r="M28" s="77"/>
      <c r="N28" s="72"/>
      <c r="O28" s="79" t="s">
        <v>273</v>
      </c>
      <c r="P28" s="81">
        <v>43745.906168981484</v>
      </c>
      <c r="Q28" s="79" t="s">
        <v>284</v>
      </c>
      <c r="R28" s="79"/>
      <c r="S28" s="79"/>
      <c r="T28" s="79"/>
      <c r="U28" s="79"/>
      <c r="V28" s="83" t="s">
        <v>400</v>
      </c>
      <c r="W28" s="81">
        <v>43745.906168981484</v>
      </c>
      <c r="X28" s="83" t="s">
        <v>436</v>
      </c>
      <c r="Y28" s="79"/>
      <c r="Z28" s="79"/>
      <c r="AA28" s="85" t="s">
        <v>503</v>
      </c>
      <c r="AB28" s="85" t="s">
        <v>553</v>
      </c>
      <c r="AC28" s="79" t="b">
        <v>0</v>
      </c>
      <c r="AD28" s="79">
        <v>0</v>
      </c>
      <c r="AE28" s="85" t="s">
        <v>559</v>
      </c>
      <c r="AF28" s="79" t="b">
        <v>0</v>
      </c>
      <c r="AG28" s="79" t="s">
        <v>563</v>
      </c>
      <c r="AH28" s="79"/>
      <c r="AI28" s="85" t="s">
        <v>556</v>
      </c>
      <c r="AJ28" s="79" t="b">
        <v>0</v>
      </c>
      <c r="AK28" s="79">
        <v>0</v>
      </c>
      <c r="AL28" s="85" t="s">
        <v>556</v>
      </c>
      <c r="AM28" s="79" t="s">
        <v>567</v>
      </c>
      <c r="AN28" s="79" t="b">
        <v>0</v>
      </c>
      <c r="AO28" s="85" t="s">
        <v>553</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c r="BE28" s="49"/>
      <c r="BF28" s="48"/>
      <c r="BG28" s="49"/>
      <c r="BH28" s="48"/>
      <c r="BI28" s="49"/>
      <c r="BJ28" s="48"/>
      <c r="BK28" s="49"/>
      <c r="BL28" s="48"/>
    </row>
    <row r="29" spans="1:64" ht="15">
      <c r="A29" s="64" t="s">
        <v>228</v>
      </c>
      <c r="B29" s="64" t="s">
        <v>258</v>
      </c>
      <c r="C29" s="65" t="s">
        <v>1575</v>
      </c>
      <c r="D29" s="66">
        <v>3</v>
      </c>
      <c r="E29" s="67" t="s">
        <v>132</v>
      </c>
      <c r="F29" s="68">
        <v>35</v>
      </c>
      <c r="G29" s="65"/>
      <c r="H29" s="69"/>
      <c r="I29" s="70"/>
      <c r="J29" s="70"/>
      <c r="K29" s="34" t="s">
        <v>65</v>
      </c>
      <c r="L29" s="77">
        <v>29</v>
      </c>
      <c r="M29" s="77"/>
      <c r="N29" s="72"/>
      <c r="O29" s="79" t="s">
        <v>273</v>
      </c>
      <c r="P29" s="81">
        <v>43745.906168981484</v>
      </c>
      <c r="Q29" s="79" t="s">
        <v>284</v>
      </c>
      <c r="R29" s="79"/>
      <c r="S29" s="79"/>
      <c r="T29" s="79"/>
      <c r="U29" s="79"/>
      <c r="V29" s="83" t="s">
        <v>400</v>
      </c>
      <c r="W29" s="81">
        <v>43745.906168981484</v>
      </c>
      <c r="X29" s="83" t="s">
        <v>436</v>
      </c>
      <c r="Y29" s="79"/>
      <c r="Z29" s="79"/>
      <c r="AA29" s="85" t="s">
        <v>503</v>
      </c>
      <c r="AB29" s="85" t="s">
        <v>553</v>
      </c>
      <c r="AC29" s="79" t="b">
        <v>0</v>
      </c>
      <c r="AD29" s="79">
        <v>0</v>
      </c>
      <c r="AE29" s="85" t="s">
        <v>559</v>
      </c>
      <c r="AF29" s="79" t="b">
        <v>0</v>
      </c>
      <c r="AG29" s="79" t="s">
        <v>563</v>
      </c>
      <c r="AH29" s="79"/>
      <c r="AI29" s="85" t="s">
        <v>556</v>
      </c>
      <c r="AJ29" s="79" t="b">
        <v>0</v>
      </c>
      <c r="AK29" s="79">
        <v>0</v>
      </c>
      <c r="AL29" s="85" t="s">
        <v>556</v>
      </c>
      <c r="AM29" s="79" t="s">
        <v>567</v>
      </c>
      <c r="AN29" s="79" t="b">
        <v>0</v>
      </c>
      <c r="AO29" s="85" t="s">
        <v>553</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4</v>
      </c>
      <c r="BD29" s="48"/>
      <c r="BE29" s="49"/>
      <c r="BF29" s="48"/>
      <c r="BG29" s="49"/>
      <c r="BH29" s="48"/>
      <c r="BI29" s="49"/>
      <c r="BJ29" s="48"/>
      <c r="BK29" s="49"/>
      <c r="BL29" s="48"/>
    </row>
    <row r="30" spans="1:64" ht="15">
      <c r="A30" s="64" t="s">
        <v>228</v>
      </c>
      <c r="B30" s="64" t="s">
        <v>251</v>
      </c>
      <c r="C30" s="65" t="s">
        <v>1575</v>
      </c>
      <c r="D30" s="66">
        <v>3</v>
      </c>
      <c r="E30" s="67" t="s">
        <v>132</v>
      </c>
      <c r="F30" s="68">
        <v>35</v>
      </c>
      <c r="G30" s="65"/>
      <c r="H30" s="69"/>
      <c r="I30" s="70"/>
      <c r="J30" s="70"/>
      <c r="K30" s="34" t="s">
        <v>65</v>
      </c>
      <c r="L30" s="77">
        <v>30</v>
      </c>
      <c r="M30" s="77"/>
      <c r="N30" s="72"/>
      <c r="O30" s="79" t="s">
        <v>273</v>
      </c>
      <c r="P30" s="81">
        <v>43745.906168981484</v>
      </c>
      <c r="Q30" s="79" t="s">
        <v>284</v>
      </c>
      <c r="R30" s="79"/>
      <c r="S30" s="79"/>
      <c r="T30" s="79"/>
      <c r="U30" s="79"/>
      <c r="V30" s="83" t="s">
        <v>400</v>
      </c>
      <c r="W30" s="81">
        <v>43745.906168981484</v>
      </c>
      <c r="X30" s="83" t="s">
        <v>436</v>
      </c>
      <c r="Y30" s="79"/>
      <c r="Z30" s="79"/>
      <c r="AA30" s="85" t="s">
        <v>503</v>
      </c>
      <c r="AB30" s="85" t="s">
        <v>553</v>
      </c>
      <c r="AC30" s="79" t="b">
        <v>0</v>
      </c>
      <c r="AD30" s="79">
        <v>0</v>
      </c>
      <c r="AE30" s="85" t="s">
        <v>559</v>
      </c>
      <c r="AF30" s="79" t="b">
        <v>0</v>
      </c>
      <c r="AG30" s="79" t="s">
        <v>563</v>
      </c>
      <c r="AH30" s="79"/>
      <c r="AI30" s="85" t="s">
        <v>556</v>
      </c>
      <c r="AJ30" s="79" t="b">
        <v>0</v>
      </c>
      <c r="AK30" s="79">
        <v>0</v>
      </c>
      <c r="AL30" s="85" t="s">
        <v>556</v>
      </c>
      <c r="AM30" s="79" t="s">
        <v>567</v>
      </c>
      <c r="AN30" s="79" t="b">
        <v>0</v>
      </c>
      <c r="AO30" s="85" t="s">
        <v>553</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5</v>
      </c>
      <c r="BD30" s="48"/>
      <c r="BE30" s="49"/>
      <c r="BF30" s="48"/>
      <c r="BG30" s="49"/>
      <c r="BH30" s="48"/>
      <c r="BI30" s="49"/>
      <c r="BJ30" s="48"/>
      <c r="BK30" s="49"/>
      <c r="BL30" s="48"/>
    </row>
    <row r="31" spans="1:64" ht="15">
      <c r="A31" s="64" t="s">
        <v>228</v>
      </c>
      <c r="B31" s="64" t="s">
        <v>259</v>
      </c>
      <c r="C31" s="65" t="s">
        <v>1575</v>
      </c>
      <c r="D31" s="66">
        <v>3</v>
      </c>
      <c r="E31" s="67" t="s">
        <v>132</v>
      </c>
      <c r="F31" s="68">
        <v>35</v>
      </c>
      <c r="G31" s="65"/>
      <c r="H31" s="69"/>
      <c r="I31" s="70"/>
      <c r="J31" s="70"/>
      <c r="K31" s="34" t="s">
        <v>65</v>
      </c>
      <c r="L31" s="77">
        <v>31</v>
      </c>
      <c r="M31" s="77"/>
      <c r="N31" s="72"/>
      <c r="O31" s="79" t="s">
        <v>273</v>
      </c>
      <c r="P31" s="81">
        <v>43745.906168981484</v>
      </c>
      <c r="Q31" s="79" t="s">
        <v>284</v>
      </c>
      <c r="R31" s="79"/>
      <c r="S31" s="79"/>
      <c r="T31" s="79"/>
      <c r="U31" s="79"/>
      <c r="V31" s="83" t="s">
        <v>400</v>
      </c>
      <c r="W31" s="81">
        <v>43745.906168981484</v>
      </c>
      <c r="X31" s="83" t="s">
        <v>436</v>
      </c>
      <c r="Y31" s="79"/>
      <c r="Z31" s="79"/>
      <c r="AA31" s="85" t="s">
        <v>503</v>
      </c>
      <c r="AB31" s="85" t="s">
        <v>553</v>
      </c>
      <c r="AC31" s="79" t="b">
        <v>0</v>
      </c>
      <c r="AD31" s="79">
        <v>0</v>
      </c>
      <c r="AE31" s="85" t="s">
        <v>559</v>
      </c>
      <c r="AF31" s="79" t="b">
        <v>0</v>
      </c>
      <c r="AG31" s="79" t="s">
        <v>563</v>
      </c>
      <c r="AH31" s="79"/>
      <c r="AI31" s="85" t="s">
        <v>556</v>
      </c>
      <c r="AJ31" s="79" t="b">
        <v>0</v>
      </c>
      <c r="AK31" s="79">
        <v>0</v>
      </c>
      <c r="AL31" s="85" t="s">
        <v>556</v>
      </c>
      <c r="AM31" s="79" t="s">
        <v>567</v>
      </c>
      <c r="AN31" s="79" t="b">
        <v>0</v>
      </c>
      <c r="AO31" s="85" t="s">
        <v>553</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v>0</v>
      </c>
      <c r="BE31" s="49">
        <v>0</v>
      </c>
      <c r="BF31" s="48">
        <v>0</v>
      </c>
      <c r="BG31" s="49">
        <v>0</v>
      </c>
      <c r="BH31" s="48">
        <v>0</v>
      </c>
      <c r="BI31" s="49">
        <v>0</v>
      </c>
      <c r="BJ31" s="48">
        <v>9</v>
      </c>
      <c r="BK31" s="49">
        <v>100</v>
      </c>
      <c r="BL31" s="48">
        <v>9</v>
      </c>
    </row>
    <row r="32" spans="1:64" ht="15">
      <c r="A32" s="64" t="s">
        <v>228</v>
      </c>
      <c r="B32" s="64" t="s">
        <v>246</v>
      </c>
      <c r="C32" s="65" t="s">
        <v>1575</v>
      </c>
      <c r="D32" s="66">
        <v>3</v>
      </c>
      <c r="E32" s="67" t="s">
        <v>132</v>
      </c>
      <c r="F32" s="68">
        <v>35</v>
      </c>
      <c r="G32" s="65"/>
      <c r="H32" s="69"/>
      <c r="I32" s="70"/>
      <c r="J32" s="70"/>
      <c r="K32" s="34" t="s">
        <v>65</v>
      </c>
      <c r="L32" s="77">
        <v>32</v>
      </c>
      <c r="M32" s="77"/>
      <c r="N32" s="72"/>
      <c r="O32" s="79" t="s">
        <v>274</v>
      </c>
      <c r="P32" s="81">
        <v>43745.906168981484</v>
      </c>
      <c r="Q32" s="79" t="s">
        <v>284</v>
      </c>
      <c r="R32" s="79"/>
      <c r="S32" s="79"/>
      <c r="T32" s="79"/>
      <c r="U32" s="79"/>
      <c r="V32" s="83" t="s">
        <v>400</v>
      </c>
      <c r="W32" s="81">
        <v>43745.906168981484</v>
      </c>
      <c r="X32" s="83" t="s">
        <v>436</v>
      </c>
      <c r="Y32" s="79"/>
      <c r="Z32" s="79"/>
      <c r="AA32" s="85" t="s">
        <v>503</v>
      </c>
      <c r="AB32" s="85" t="s">
        <v>553</v>
      </c>
      <c r="AC32" s="79" t="b">
        <v>0</v>
      </c>
      <c r="AD32" s="79">
        <v>0</v>
      </c>
      <c r="AE32" s="85" t="s">
        <v>559</v>
      </c>
      <c r="AF32" s="79" t="b">
        <v>0</v>
      </c>
      <c r="AG32" s="79" t="s">
        <v>563</v>
      </c>
      <c r="AH32" s="79"/>
      <c r="AI32" s="85" t="s">
        <v>556</v>
      </c>
      <c r="AJ32" s="79" t="b">
        <v>0</v>
      </c>
      <c r="AK32" s="79">
        <v>0</v>
      </c>
      <c r="AL32" s="85" t="s">
        <v>556</v>
      </c>
      <c r="AM32" s="79" t="s">
        <v>567</v>
      </c>
      <c r="AN32" s="79" t="b">
        <v>0</v>
      </c>
      <c r="AO32" s="85" t="s">
        <v>553</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1</v>
      </c>
      <c r="BD32" s="48"/>
      <c r="BE32" s="49"/>
      <c r="BF32" s="48"/>
      <c r="BG32" s="49"/>
      <c r="BH32" s="48"/>
      <c r="BI32" s="49"/>
      <c r="BJ32" s="48"/>
      <c r="BK32" s="49"/>
      <c r="BL32" s="48"/>
    </row>
    <row r="33" spans="1:64" ht="15">
      <c r="A33" s="64" t="s">
        <v>229</v>
      </c>
      <c r="B33" s="64" t="s">
        <v>229</v>
      </c>
      <c r="C33" s="65" t="s">
        <v>1575</v>
      </c>
      <c r="D33" s="66">
        <v>3</v>
      </c>
      <c r="E33" s="67" t="s">
        <v>132</v>
      </c>
      <c r="F33" s="68">
        <v>35</v>
      </c>
      <c r="G33" s="65"/>
      <c r="H33" s="69"/>
      <c r="I33" s="70"/>
      <c r="J33" s="70"/>
      <c r="K33" s="34" t="s">
        <v>65</v>
      </c>
      <c r="L33" s="77">
        <v>33</v>
      </c>
      <c r="M33" s="77"/>
      <c r="N33" s="72"/>
      <c r="O33" s="79" t="s">
        <v>176</v>
      </c>
      <c r="P33" s="81">
        <v>43747.66388888889</v>
      </c>
      <c r="Q33" s="79" t="s">
        <v>285</v>
      </c>
      <c r="R33" s="83" t="s">
        <v>336</v>
      </c>
      <c r="S33" s="79" t="s">
        <v>352</v>
      </c>
      <c r="T33" s="79"/>
      <c r="U33" s="79"/>
      <c r="V33" s="83" t="s">
        <v>401</v>
      </c>
      <c r="W33" s="81">
        <v>43747.66388888889</v>
      </c>
      <c r="X33" s="83" t="s">
        <v>437</v>
      </c>
      <c r="Y33" s="79"/>
      <c r="Z33" s="79"/>
      <c r="AA33" s="85" t="s">
        <v>504</v>
      </c>
      <c r="AB33" s="79"/>
      <c r="AC33" s="79" t="b">
        <v>0</v>
      </c>
      <c r="AD33" s="79">
        <v>0</v>
      </c>
      <c r="AE33" s="85" t="s">
        <v>556</v>
      </c>
      <c r="AF33" s="79" t="b">
        <v>1</v>
      </c>
      <c r="AG33" s="79" t="s">
        <v>563</v>
      </c>
      <c r="AH33" s="79"/>
      <c r="AI33" s="85" t="s">
        <v>528</v>
      </c>
      <c r="AJ33" s="79" t="b">
        <v>0</v>
      </c>
      <c r="AK33" s="79">
        <v>0</v>
      </c>
      <c r="AL33" s="85" t="s">
        <v>556</v>
      </c>
      <c r="AM33" s="79" t="s">
        <v>567</v>
      </c>
      <c r="AN33" s="79" t="b">
        <v>0</v>
      </c>
      <c r="AO33" s="85" t="s">
        <v>504</v>
      </c>
      <c r="AP33" s="79" t="s">
        <v>176</v>
      </c>
      <c r="AQ33" s="79">
        <v>0</v>
      </c>
      <c r="AR33" s="79">
        <v>0</v>
      </c>
      <c r="AS33" s="79" t="s">
        <v>573</v>
      </c>
      <c r="AT33" s="79" t="s">
        <v>575</v>
      </c>
      <c r="AU33" s="79" t="s">
        <v>577</v>
      </c>
      <c r="AV33" s="79" t="s">
        <v>579</v>
      </c>
      <c r="AW33" s="79" t="s">
        <v>581</v>
      </c>
      <c r="AX33" s="79" t="s">
        <v>583</v>
      </c>
      <c r="AY33" s="79" t="s">
        <v>585</v>
      </c>
      <c r="AZ33" s="83" t="s">
        <v>586</v>
      </c>
      <c r="BA33">
        <v>1</v>
      </c>
      <c r="BB33" s="78" t="str">
        <f>REPLACE(INDEX(GroupVertices[Group],MATCH(Edges[[#This Row],[Vertex 1]],GroupVertices[Vertex],0)),1,1,"")</f>
        <v>3</v>
      </c>
      <c r="BC33" s="78" t="str">
        <f>REPLACE(INDEX(GroupVertices[Group],MATCH(Edges[[#This Row],[Vertex 2]],GroupVertices[Vertex],0)),1,1,"")</f>
        <v>3</v>
      </c>
      <c r="BD33" s="48">
        <v>1</v>
      </c>
      <c r="BE33" s="49">
        <v>9.090909090909092</v>
      </c>
      <c r="BF33" s="48">
        <v>0</v>
      </c>
      <c r="BG33" s="49">
        <v>0</v>
      </c>
      <c r="BH33" s="48">
        <v>0</v>
      </c>
      <c r="BI33" s="49">
        <v>0</v>
      </c>
      <c r="BJ33" s="48">
        <v>10</v>
      </c>
      <c r="BK33" s="49">
        <v>90.9090909090909</v>
      </c>
      <c r="BL33" s="48">
        <v>11</v>
      </c>
    </row>
    <row r="34" spans="1:64" ht="15">
      <c r="A34" s="64" t="s">
        <v>230</v>
      </c>
      <c r="B34" s="64" t="s">
        <v>251</v>
      </c>
      <c r="C34" s="65" t="s">
        <v>1575</v>
      </c>
      <c r="D34" s="66">
        <v>3</v>
      </c>
      <c r="E34" s="67" t="s">
        <v>132</v>
      </c>
      <c r="F34" s="68">
        <v>35</v>
      </c>
      <c r="G34" s="65"/>
      <c r="H34" s="69"/>
      <c r="I34" s="70"/>
      <c r="J34" s="70"/>
      <c r="K34" s="34" t="s">
        <v>65</v>
      </c>
      <c r="L34" s="77">
        <v>34</v>
      </c>
      <c r="M34" s="77"/>
      <c r="N34" s="72"/>
      <c r="O34" s="79" t="s">
        <v>273</v>
      </c>
      <c r="P34" s="81">
        <v>43747.67172453704</v>
      </c>
      <c r="Q34" s="79" t="s">
        <v>286</v>
      </c>
      <c r="R34" s="83" t="s">
        <v>337</v>
      </c>
      <c r="S34" s="79" t="s">
        <v>352</v>
      </c>
      <c r="T34" s="79"/>
      <c r="U34" s="79"/>
      <c r="V34" s="83" t="s">
        <v>402</v>
      </c>
      <c r="W34" s="81">
        <v>43747.67172453704</v>
      </c>
      <c r="X34" s="83" t="s">
        <v>438</v>
      </c>
      <c r="Y34" s="79"/>
      <c r="Z34" s="79"/>
      <c r="AA34" s="85" t="s">
        <v>505</v>
      </c>
      <c r="AB34" s="85" t="s">
        <v>554</v>
      </c>
      <c r="AC34" s="79" t="b">
        <v>0</v>
      </c>
      <c r="AD34" s="79">
        <v>0</v>
      </c>
      <c r="AE34" s="85" t="s">
        <v>560</v>
      </c>
      <c r="AF34" s="79" t="b">
        <v>1</v>
      </c>
      <c r="AG34" s="79" t="s">
        <v>563</v>
      </c>
      <c r="AH34" s="79"/>
      <c r="AI34" s="85" t="s">
        <v>540</v>
      </c>
      <c r="AJ34" s="79" t="b">
        <v>0</v>
      </c>
      <c r="AK34" s="79">
        <v>0</v>
      </c>
      <c r="AL34" s="85" t="s">
        <v>556</v>
      </c>
      <c r="AM34" s="79" t="s">
        <v>566</v>
      </c>
      <c r="AN34" s="79" t="b">
        <v>0</v>
      </c>
      <c r="AO34" s="85" t="s">
        <v>554</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0</v>
      </c>
      <c r="BE34" s="49">
        <v>0</v>
      </c>
      <c r="BF34" s="48">
        <v>0</v>
      </c>
      <c r="BG34" s="49">
        <v>0</v>
      </c>
      <c r="BH34" s="48">
        <v>0</v>
      </c>
      <c r="BI34" s="49">
        <v>0</v>
      </c>
      <c r="BJ34" s="48">
        <v>9</v>
      </c>
      <c r="BK34" s="49">
        <v>100</v>
      </c>
      <c r="BL34" s="48">
        <v>9</v>
      </c>
    </row>
    <row r="35" spans="1:64" ht="15">
      <c r="A35" s="64" t="s">
        <v>231</v>
      </c>
      <c r="B35" s="64" t="s">
        <v>258</v>
      </c>
      <c r="C35" s="65" t="s">
        <v>1575</v>
      </c>
      <c r="D35" s="66">
        <v>3</v>
      </c>
      <c r="E35" s="67" t="s">
        <v>132</v>
      </c>
      <c r="F35" s="68">
        <v>35</v>
      </c>
      <c r="G35" s="65"/>
      <c r="H35" s="69"/>
      <c r="I35" s="70"/>
      <c r="J35" s="70"/>
      <c r="K35" s="34" t="s">
        <v>65</v>
      </c>
      <c r="L35" s="77">
        <v>35</v>
      </c>
      <c r="M35" s="77"/>
      <c r="N35" s="72"/>
      <c r="O35" s="79" t="s">
        <v>273</v>
      </c>
      <c r="P35" s="81">
        <v>43747.67236111111</v>
      </c>
      <c r="Q35" s="79" t="s">
        <v>287</v>
      </c>
      <c r="R35" s="79"/>
      <c r="S35" s="79"/>
      <c r="T35" s="79"/>
      <c r="U35" s="79"/>
      <c r="V35" s="83" t="s">
        <v>403</v>
      </c>
      <c r="W35" s="81">
        <v>43747.67236111111</v>
      </c>
      <c r="X35" s="83" t="s">
        <v>439</v>
      </c>
      <c r="Y35" s="79"/>
      <c r="Z35" s="79"/>
      <c r="AA35" s="85" t="s">
        <v>506</v>
      </c>
      <c r="AB35" s="85" t="s">
        <v>528</v>
      </c>
      <c r="AC35" s="79" t="b">
        <v>0</v>
      </c>
      <c r="AD35" s="79">
        <v>3</v>
      </c>
      <c r="AE35" s="85" t="s">
        <v>559</v>
      </c>
      <c r="AF35" s="79" t="b">
        <v>0</v>
      </c>
      <c r="AG35" s="79" t="s">
        <v>563</v>
      </c>
      <c r="AH35" s="79"/>
      <c r="AI35" s="85" t="s">
        <v>556</v>
      </c>
      <c r="AJ35" s="79" t="b">
        <v>0</v>
      </c>
      <c r="AK35" s="79">
        <v>0</v>
      </c>
      <c r="AL35" s="85" t="s">
        <v>556</v>
      </c>
      <c r="AM35" s="79" t="s">
        <v>569</v>
      </c>
      <c r="AN35" s="79" t="b">
        <v>0</v>
      </c>
      <c r="AO35" s="85" t="s">
        <v>528</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231</v>
      </c>
      <c r="B36" s="64" t="s">
        <v>246</v>
      </c>
      <c r="C36" s="65" t="s">
        <v>1575</v>
      </c>
      <c r="D36" s="66">
        <v>3</v>
      </c>
      <c r="E36" s="67" t="s">
        <v>132</v>
      </c>
      <c r="F36" s="68">
        <v>35</v>
      </c>
      <c r="G36" s="65"/>
      <c r="H36" s="69"/>
      <c r="I36" s="70"/>
      <c r="J36" s="70"/>
      <c r="K36" s="34" t="s">
        <v>65</v>
      </c>
      <c r="L36" s="77">
        <v>36</v>
      </c>
      <c r="M36" s="77"/>
      <c r="N36" s="72"/>
      <c r="O36" s="79" t="s">
        <v>274</v>
      </c>
      <c r="P36" s="81">
        <v>43747.67236111111</v>
      </c>
      <c r="Q36" s="79" t="s">
        <v>287</v>
      </c>
      <c r="R36" s="79"/>
      <c r="S36" s="79"/>
      <c r="T36" s="79"/>
      <c r="U36" s="79"/>
      <c r="V36" s="83" t="s">
        <v>403</v>
      </c>
      <c r="W36" s="81">
        <v>43747.67236111111</v>
      </c>
      <c r="X36" s="83" t="s">
        <v>439</v>
      </c>
      <c r="Y36" s="79"/>
      <c r="Z36" s="79"/>
      <c r="AA36" s="85" t="s">
        <v>506</v>
      </c>
      <c r="AB36" s="85" t="s">
        <v>528</v>
      </c>
      <c r="AC36" s="79" t="b">
        <v>0</v>
      </c>
      <c r="AD36" s="79">
        <v>3</v>
      </c>
      <c r="AE36" s="85" t="s">
        <v>559</v>
      </c>
      <c r="AF36" s="79" t="b">
        <v>0</v>
      </c>
      <c r="AG36" s="79" t="s">
        <v>563</v>
      </c>
      <c r="AH36" s="79"/>
      <c r="AI36" s="85" t="s">
        <v>556</v>
      </c>
      <c r="AJ36" s="79" t="b">
        <v>0</v>
      </c>
      <c r="AK36" s="79">
        <v>0</v>
      </c>
      <c r="AL36" s="85" t="s">
        <v>556</v>
      </c>
      <c r="AM36" s="79" t="s">
        <v>569</v>
      </c>
      <c r="AN36" s="79" t="b">
        <v>0</v>
      </c>
      <c r="AO36" s="85" t="s">
        <v>528</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1</v>
      </c>
      <c r="BD36" s="48">
        <v>0</v>
      </c>
      <c r="BE36" s="49">
        <v>0</v>
      </c>
      <c r="BF36" s="48">
        <v>0</v>
      </c>
      <c r="BG36" s="49">
        <v>0</v>
      </c>
      <c r="BH36" s="48">
        <v>0</v>
      </c>
      <c r="BI36" s="49">
        <v>0</v>
      </c>
      <c r="BJ36" s="48">
        <v>12</v>
      </c>
      <c r="BK36" s="49">
        <v>100</v>
      </c>
      <c r="BL36" s="48">
        <v>12</v>
      </c>
    </row>
    <row r="37" spans="1:64" ht="15">
      <c r="A37" s="64" t="s">
        <v>232</v>
      </c>
      <c r="B37" s="64" t="s">
        <v>260</v>
      </c>
      <c r="C37" s="65" t="s">
        <v>1575</v>
      </c>
      <c r="D37" s="66">
        <v>3</v>
      </c>
      <c r="E37" s="67" t="s">
        <v>132</v>
      </c>
      <c r="F37" s="68">
        <v>35</v>
      </c>
      <c r="G37" s="65"/>
      <c r="H37" s="69"/>
      <c r="I37" s="70"/>
      <c r="J37" s="70"/>
      <c r="K37" s="34" t="s">
        <v>65</v>
      </c>
      <c r="L37" s="77">
        <v>37</v>
      </c>
      <c r="M37" s="77"/>
      <c r="N37" s="72"/>
      <c r="O37" s="79" t="s">
        <v>273</v>
      </c>
      <c r="P37" s="81">
        <v>43747.67371527778</v>
      </c>
      <c r="Q37" s="79" t="s">
        <v>288</v>
      </c>
      <c r="R37" s="79"/>
      <c r="S37" s="79"/>
      <c r="T37" s="79"/>
      <c r="U37" s="83" t="s">
        <v>368</v>
      </c>
      <c r="V37" s="83" t="s">
        <v>368</v>
      </c>
      <c r="W37" s="81">
        <v>43747.67371527778</v>
      </c>
      <c r="X37" s="83" t="s">
        <v>440</v>
      </c>
      <c r="Y37" s="79"/>
      <c r="Z37" s="79"/>
      <c r="AA37" s="85" t="s">
        <v>507</v>
      </c>
      <c r="AB37" s="85" t="s">
        <v>528</v>
      </c>
      <c r="AC37" s="79" t="b">
        <v>0</v>
      </c>
      <c r="AD37" s="79">
        <v>1</v>
      </c>
      <c r="AE37" s="85" t="s">
        <v>559</v>
      </c>
      <c r="AF37" s="79" t="b">
        <v>0</v>
      </c>
      <c r="AG37" s="79" t="s">
        <v>563</v>
      </c>
      <c r="AH37" s="79"/>
      <c r="AI37" s="85" t="s">
        <v>556</v>
      </c>
      <c r="AJ37" s="79" t="b">
        <v>0</v>
      </c>
      <c r="AK37" s="79">
        <v>0</v>
      </c>
      <c r="AL37" s="85" t="s">
        <v>556</v>
      </c>
      <c r="AM37" s="79" t="s">
        <v>566</v>
      </c>
      <c r="AN37" s="79" t="b">
        <v>0</v>
      </c>
      <c r="AO37" s="85" t="s">
        <v>528</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v>0</v>
      </c>
      <c r="BE37" s="49">
        <v>0</v>
      </c>
      <c r="BF37" s="48">
        <v>0</v>
      </c>
      <c r="BG37" s="49">
        <v>0</v>
      </c>
      <c r="BH37" s="48">
        <v>0</v>
      </c>
      <c r="BI37" s="49">
        <v>0</v>
      </c>
      <c r="BJ37" s="48">
        <v>9</v>
      </c>
      <c r="BK37" s="49">
        <v>100</v>
      </c>
      <c r="BL37" s="48">
        <v>9</v>
      </c>
    </row>
    <row r="38" spans="1:64" ht="15">
      <c r="A38" s="64" t="s">
        <v>232</v>
      </c>
      <c r="B38" s="64" t="s">
        <v>258</v>
      </c>
      <c r="C38" s="65" t="s">
        <v>1575</v>
      </c>
      <c r="D38" s="66">
        <v>3</v>
      </c>
      <c r="E38" s="67" t="s">
        <v>132</v>
      </c>
      <c r="F38" s="68">
        <v>35</v>
      </c>
      <c r="G38" s="65"/>
      <c r="H38" s="69"/>
      <c r="I38" s="70"/>
      <c r="J38" s="70"/>
      <c r="K38" s="34" t="s">
        <v>65</v>
      </c>
      <c r="L38" s="77">
        <v>38</v>
      </c>
      <c r="M38" s="77"/>
      <c r="N38" s="72"/>
      <c r="O38" s="79" t="s">
        <v>273</v>
      </c>
      <c r="P38" s="81">
        <v>43747.67371527778</v>
      </c>
      <c r="Q38" s="79" t="s">
        <v>288</v>
      </c>
      <c r="R38" s="79"/>
      <c r="S38" s="79"/>
      <c r="T38" s="79"/>
      <c r="U38" s="83" t="s">
        <v>368</v>
      </c>
      <c r="V38" s="83" t="s">
        <v>368</v>
      </c>
      <c r="W38" s="81">
        <v>43747.67371527778</v>
      </c>
      <c r="X38" s="83" t="s">
        <v>440</v>
      </c>
      <c r="Y38" s="79"/>
      <c r="Z38" s="79"/>
      <c r="AA38" s="85" t="s">
        <v>507</v>
      </c>
      <c r="AB38" s="85" t="s">
        <v>528</v>
      </c>
      <c r="AC38" s="79" t="b">
        <v>0</v>
      </c>
      <c r="AD38" s="79">
        <v>1</v>
      </c>
      <c r="AE38" s="85" t="s">
        <v>559</v>
      </c>
      <c r="AF38" s="79" t="b">
        <v>0</v>
      </c>
      <c r="AG38" s="79" t="s">
        <v>563</v>
      </c>
      <c r="AH38" s="79"/>
      <c r="AI38" s="85" t="s">
        <v>556</v>
      </c>
      <c r="AJ38" s="79" t="b">
        <v>0</v>
      </c>
      <c r="AK38" s="79">
        <v>0</v>
      </c>
      <c r="AL38" s="85" t="s">
        <v>556</v>
      </c>
      <c r="AM38" s="79" t="s">
        <v>566</v>
      </c>
      <c r="AN38" s="79" t="b">
        <v>0</v>
      </c>
      <c r="AO38" s="85" t="s">
        <v>528</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232</v>
      </c>
      <c r="B39" s="64" t="s">
        <v>246</v>
      </c>
      <c r="C39" s="65" t="s">
        <v>1575</v>
      </c>
      <c r="D39" s="66">
        <v>3</v>
      </c>
      <c r="E39" s="67" t="s">
        <v>132</v>
      </c>
      <c r="F39" s="68">
        <v>35</v>
      </c>
      <c r="G39" s="65"/>
      <c r="H39" s="69"/>
      <c r="I39" s="70"/>
      <c r="J39" s="70"/>
      <c r="K39" s="34" t="s">
        <v>65</v>
      </c>
      <c r="L39" s="77">
        <v>39</v>
      </c>
      <c r="M39" s="77"/>
      <c r="N39" s="72"/>
      <c r="O39" s="79" t="s">
        <v>274</v>
      </c>
      <c r="P39" s="81">
        <v>43747.67371527778</v>
      </c>
      <c r="Q39" s="79" t="s">
        <v>288</v>
      </c>
      <c r="R39" s="79"/>
      <c r="S39" s="79"/>
      <c r="T39" s="79"/>
      <c r="U39" s="83" t="s">
        <v>368</v>
      </c>
      <c r="V39" s="83" t="s">
        <v>368</v>
      </c>
      <c r="W39" s="81">
        <v>43747.67371527778</v>
      </c>
      <c r="X39" s="83" t="s">
        <v>440</v>
      </c>
      <c r="Y39" s="79"/>
      <c r="Z39" s="79"/>
      <c r="AA39" s="85" t="s">
        <v>507</v>
      </c>
      <c r="AB39" s="85" t="s">
        <v>528</v>
      </c>
      <c r="AC39" s="79" t="b">
        <v>0</v>
      </c>
      <c r="AD39" s="79">
        <v>1</v>
      </c>
      <c r="AE39" s="85" t="s">
        <v>559</v>
      </c>
      <c r="AF39" s="79" t="b">
        <v>0</v>
      </c>
      <c r="AG39" s="79" t="s">
        <v>563</v>
      </c>
      <c r="AH39" s="79"/>
      <c r="AI39" s="85" t="s">
        <v>556</v>
      </c>
      <c r="AJ39" s="79" t="b">
        <v>0</v>
      </c>
      <c r="AK39" s="79">
        <v>0</v>
      </c>
      <c r="AL39" s="85" t="s">
        <v>556</v>
      </c>
      <c r="AM39" s="79" t="s">
        <v>566</v>
      </c>
      <c r="AN39" s="79" t="b">
        <v>0</v>
      </c>
      <c r="AO39" s="85" t="s">
        <v>528</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1</v>
      </c>
      <c r="BD39" s="48"/>
      <c r="BE39" s="49"/>
      <c r="BF39" s="48"/>
      <c r="BG39" s="49"/>
      <c r="BH39" s="48"/>
      <c r="BI39" s="49"/>
      <c r="BJ39" s="48"/>
      <c r="BK39" s="49"/>
      <c r="BL39" s="48"/>
    </row>
    <row r="40" spans="1:64" ht="15">
      <c r="A40" s="64" t="s">
        <v>233</v>
      </c>
      <c r="B40" s="64" t="s">
        <v>233</v>
      </c>
      <c r="C40" s="65" t="s">
        <v>1575</v>
      </c>
      <c r="D40" s="66">
        <v>3</v>
      </c>
      <c r="E40" s="67" t="s">
        <v>132</v>
      </c>
      <c r="F40" s="68">
        <v>35</v>
      </c>
      <c r="G40" s="65"/>
      <c r="H40" s="69"/>
      <c r="I40" s="70"/>
      <c r="J40" s="70"/>
      <c r="K40" s="34" t="s">
        <v>65</v>
      </c>
      <c r="L40" s="77">
        <v>40</v>
      </c>
      <c r="M40" s="77"/>
      <c r="N40" s="72"/>
      <c r="O40" s="79" t="s">
        <v>176</v>
      </c>
      <c r="P40" s="81">
        <v>43747.67466435185</v>
      </c>
      <c r="Q40" s="79" t="s">
        <v>289</v>
      </c>
      <c r="R40" s="83" t="s">
        <v>336</v>
      </c>
      <c r="S40" s="79" t="s">
        <v>352</v>
      </c>
      <c r="T40" s="79"/>
      <c r="U40" s="79"/>
      <c r="V40" s="83" t="s">
        <v>404</v>
      </c>
      <c r="W40" s="81">
        <v>43747.67466435185</v>
      </c>
      <c r="X40" s="83" t="s">
        <v>441</v>
      </c>
      <c r="Y40" s="79"/>
      <c r="Z40" s="79"/>
      <c r="AA40" s="85" t="s">
        <v>508</v>
      </c>
      <c r="AB40" s="79"/>
      <c r="AC40" s="79" t="b">
        <v>0</v>
      </c>
      <c r="AD40" s="79">
        <v>1</v>
      </c>
      <c r="AE40" s="85" t="s">
        <v>556</v>
      </c>
      <c r="AF40" s="79" t="b">
        <v>1</v>
      </c>
      <c r="AG40" s="79" t="s">
        <v>563</v>
      </c>
      <c r="AH40" s="79"/>
      <c r="AI40" s="85" t="s">
        <v>528</v>
      </c>
      <c r="AJ40" s="79" t="b">
        <v>0</v>
      </c>
      <c r="AK40" s="79">
        <v>0</v>
      </c>
      <c r="AL40" s="85" t="s">
        <v>556</v>
      </c>
      <c r="AM40" s="79" t="s">
        <v>570</v>
      </c>
      <c r="AN40" s="79" t="b">
        <v>0</v>
      </c>
      <c r="AO40" s="85" t="s">
        <v>508</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1</v>
      </c>
      <c r="BE40" s="49">
        <v>4.545454545454546</v>
      </c>
      <c r="BF40" s="48">
        <v>0</v>
      </c>
      <c r="BG40" s="49">
        <v>0</v>
      </c>
      <c r="BH40" s="48">
        <v>0</v>
      </c>
      <c r="BI40" s="49">
        <v>0</v>
      </c>
      <c r="BJ40" s="48">
        <v>21</v>
      </c>
      <c r="BK40" s="49">
        <v>95.45454545454545</v>
      </c>
      <c r="BL40" s="48">
        <v>22</v>
      </c>
    </row>
    <row r="41" spans="1:64" ht="15">
      <c r="A41" s="64" t="s">
        <v>234</v>
      </c>
      <c r="B41" s="64" t="s">
        <v>234</v>
      </c>
      <c r="C41" s="65" t="s">
        <v>1575</v>
      </c>
      <c r="D41" s="66">
        <v>3</v>
      </c>
      <c r="E41" s="67" t="s">
        <v>132</v>
      </c>
      <c r="F41" s="68">
        <v>35</v>
      </c>
      <c r="G41" s="65"/>
      <c r="H41" s="69"/>
      <c r="I41" s="70"/>
      <c r="J41" s="70"/>
      <c r="K41" s="34" t="s">
        <v>65</v>
      </c>
      <c r="L41" s="77">
        <v>41</v>
      </c>
      <c r="M41" s="77"/>
      <c r="N41" s="72"/>
      <c r="O41" s="79" t="s">
        <v>176</v>
      </c>
      <c r="P41" s="81">
        <v>43747.68274305556</v>
      </c>
      <c r="Q41" s="79" t="s">
        <v>290</v>
      </c>
      <c r="R41" s="83" t="s">
        <v>338</v>
      </c>
      <c r="S41" s="79" t="s">
        <v>352</v>
      </c>
      <c r="T41" s="79"/>
      <c r="U41" s="79"/>
      <c r="V41" s="83" t="s">
        <v>405</v>
      </c>
      <c r="W41" s="81">
        <v>43747.68274305556</v>
      </c>
      <c r="X41" s="83" t="s">
        <v>442</v>
      </c>
      <c r="Y41" s="79"/>
      <c r="Z41" s="79"/>
      <c r="AA41" s="85" t="s">
        <v>509</v>
      </c>
      <c r="AB41" s="79"/>
      <c r="AC41" s="79" t="b">
        <v>0</v>
      </c>
      <c r="AD41" s="79">
        <v>2</v>
      </c>
      <c r="AE41" s="85" t="s">
        <v>556</v>
      </c>
      <c r="AF41" s="79" t="b">
        <v>1</v>
      </c>
      <c r="AG41" s="79" t="s">
        <v>563</v>
      </c>
      <c r="AH41" s="79"/>
      <c r="AI41" s="85" t="s">
        <v>530</v>
      </c>
      <c r="AJ41" s="79" t="b">
        <v>0</v>
      </c>
      <c r="AK41" s="79">
        <v>0</v>
      </c>
      <c r="AL41" s="85" t="s">
        <v>556</v>
      </c>
      <c r="AM41" s="79" t="s">
        <v>566</v>
      </c>
      <c r="AN41" s="79" t="b">
        <v>0</v>
      </c>
      <c r="AO41" s="85" t="s">
        <v>509</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16</v>
      </c>
      <c r="BK41" s="49">
        <v>100</v>
      </c>
      <c r="BL41" s="48">
        <v>16</v>
      </c>
    </row>
    <row r="42" spans="1:64" ht="15">
      <c r="A42" s="64" t="s">
        <v>235</v>
      </c>
      <c r="B42" s="64" t="s">
        <v>235</v>
      </c>
      <c r="C42" s="65" t="s">
        <v>1575</v>
      </c>
      <c r="D42" s="66">
        <v>3</v>
      </c>
      <c r="E42" s="67" t="s">
        <v>132</v>
      </c>
      <c r="F42" s="68">
        <v>35</v>
      </c>
      <c r="G42" s="65"/>
      <c r="H42" s="69"/>
      <c r="I42" s="70"/>
      <c r="J42" s="70"/>
      <c r="K42" s="34" t="s">
        <v>65</v>
      </c>
      <c r="L42" s="77">
        <v>42</v>
      </c>
      <c r="M42" s="77"/>
      <c r="N42" s="72"/>
      <c r="O42" s="79" t="s">
        <v>176</v>
      </c>
      <c r="P42" s="81">
        <v>43747.69773148148</v>
      </c>
      <c r="Q42" s="79" t="s">
        <v>291</v>
      </c>
      <c r="R42" s="83" t="s">
        <v>336</v>
      </c>
      <c r="S42" s="79" t="s">
        <v>352</v>
      </c>
      <c r="T42" s="79"/>
      <c r="U42" s="79"/>
      <c r="V42" s="83" t="s">
        <v>406</v>
      </c>
      <c r="W42" s="81">
        <v>43747.69773148148</v>
      </c>
      <c r="X42" s="83" t="s">
        <v>443</v>
      </c>
      <c r="Y42" s="79"/>
      <c r="Z42" s="79"/>
      <c r="AA42" s="85" t="s">
        <v>510</v>
      </c>
      <c r="AB42" s="79"/>
      <c r="AC42" s="79" t="b">
        <v>0</v>
      </c>
      <c r="AD42" s="79">
        <v>1</v>
      </c>
      <c r="AE42" s="85" t="s">
        <v>556</v>
      </c>
      <c r="AF42" s="79" t="b">
        <v>1</v>
      </c>
      <c r="AG42" s="79" t="s">
        <v>563</v>
      </c>
      <c r="AH42" s="79"/>
      <c r="AI42" s="85" t="s">
        <v>528</v>
      </c>
      <c r="AJ42" s="79" t="b">
        <v>0</v>
      </c>
      <c r="AK42" s="79">
        <v>0</v>
      </c>
      <c r="AL42" s="85" t="s">
        <v>556</v>
      </c>
      <c r="AM42" s="79" t="s">
        <v>566</v>
      </c>
      <c r="AN42" s="79" t="b">
        <v>0</v>
      </c>
      <c r="AO42" s="85" t="s">
        <v>510</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3</v>
      </c>
      <c r="BK42" s="49">
        <v>100</v>
      </c>
      <c r="BL42" s="48">
        <v>3</v>
      </c>
    </row>
    <row r="43" spans="1:64" ht="15">
      <c r="A43" s="64" t="s">
        <v>236</v>
      </c>
      <c r="B43" s="64" t="s">
        <v>236</v>
      </c>
      <c r="C43" s="65" t="s">
        <v>1575</v>
      </c>
      <c r="D43" s="66">
        <v>3</v>
      </c>
      <c r="E43" s="67" t="s">
        <v>132</v>
      </c>
      <c r="F43" s="68">
        <v>35</v>
      </c>
      <c r="G43" s="65"/>
      <c r="H43" s="69"/>
      <c r="I43" s="70"/>
      <c r="J43" s="70"/>
      <c r="K43" s="34" t="s">
        <v>65</v>
      </c>
      <c r="L43" s="77">
        <v>43</v>
      </c>
      <c r="M43" s="77"/>
      <c r="N43" s="72"/>
      <c r="O43" s="79" t="s">
        <v>176</v>
      </c>
      <c r="P43" s="81">
        <v>43747.70177083334</v>
      </c>
      <c r="Q43" s="79" t="s">
        <v>292</v>
      </c>
      <c r="R43" s="83" t="s">
        <v>336</v>
      </c>
      <c r="S43" s="79" t="s">
        <v>352</v>
      </c>
      <c r="T43" s="79" t="s">
        <v>362</v>
      </c>
      <c r="U43" s="79"/>
      <c r="V43" s="83" t="s">
        <v>407</v>
      </c>
      <c r="W43" s="81">
        <v>43747.70177083334</v>
      </c>
      <c r="X43" s="83" t="s">
        <v>444</v>
      </c>
      <c r="Y43" s="79"/>
      <c r="Z43" s="79"/>
      <c r="AA43" s="85" t="s">
        <v>511</v>
      </c>
      <c r="AB43" s="79"/>
      <c r="AC43" s="79" t="b">
        <v>0</v>
      </c>
      <c r="AD43" s="79">
        <v>1</v>
      </c>
      <c r="AE43" s="85" t="s">
        <v>556</v>
      </c>
      <c r="AF43" s="79" t="b">
        <v>1</v>
      </c>
      <c r="AG43" s="79" t="s">
        <v>563</v>
      </c>
      <c r="AH43" s="79"/>
      <c r="AI43" s="85" t="s">
        <v>528</v>
      </c>
      <c r="AJ43" s="79" t="b">
        <v>0</v>
      </c>
      <c r="AK43" s="79">
        <v>1</v>
      </c>
      <c r="AL43" s="85" t="s">
        <v>556</v>
      </c>
      <c r="AM43" s="79" t="s">
        <v>566</v>
      </c>
      <c r="AN43" s="79" t="b">
        <v>0</v>
      </c>
      <c r="AO43" s="85" t="s">
        <v>511</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v>0</v>
      </c>
      <c r="BE43" s="49">
        <v>0</v>
      </c>
      <c r="BF43" s="48">
        <v>0</v>
      </c>
      <c r="BG43" s="49">
        <v>0</v>
      </c>
      <c r="BH43" s="48">
        <v>0</v>
      </c>
      <c r="BI43" s="49">
        <v>0</v>
      </c>
      <c r="BJ43" s="48">
        <v>22</v>
      </c>
      <c r="BK43" s="49">
        <v>100</v>
      </c>
      <c r="BL43" s="48">
        <v>22</v>
      </c>
    </row>
    <row r="44" spans="1:64" ht="15">
      <c r="A44" s="64" t="s">
        <v>236</v>
      </c>
      <c r="B44" s="64" t="s">
        <v>258</v>
      </c>
      <c r="C44" s="65" t="s">
        <v>1575</v>
      </c>
      <c r="D44" s="66">
        <v>3</v>
      </c>
      <c r="E44" s="67" t="s">
        <v>132</v>
      </c>
      <c r="F44" s="68">
        <v>35</v>
      </c>
      <c r="G44" s="65"/>
      <c r="H44" s="69"/>
      <c r="I44" s="70"/>
      <c r="J44" s="70"/>
      <c r="K44" s="34" t="s">
        <v>65</v>
      </c>
      <c r="L44" s="77">
        <v>44</v>
      </c>
      <c r="M44" s="77"/>
      <c r="N44" s="72"/>
      <c r="O44" s="79" t="s">
        <v>273</v>
      </c>
      <c r="P44" s="81">
        <v>43747.70453703704</v>
      </c>
      <c r="Q44" s="79" t="s">
        <v>293</v>
      </c>
      <c r="R44" s="83" t="s">
        <v>339</v>
      </c>
      <c r="S44" s="79" t="s">
        <v>353</v>
      </c>
      <c r="T44" s="79" t="s">
        <v>363</v>
      </c>
      <c r="U44" s="79"/>
      <c r="V44" s="83" t="s">
        <v>407</v>
      </c>
      <c r="W44" s="81">
        <v>43747.70453703704</v>
      </c>
      <c r="X44" s="83" t="s">
        <v>445</v>
      </c>
      <c r="Y44" s="79"/>
      <c r="Z44" s="79"/>
      <c r="AA44" s="85" t="s">
        <v>512</v>
      </c>
      <c r="AB44" s="79"/>
      <c r="AC44" s="79" t="b">
        <v>0</v>
      </c>
      <c r="AD44" s="79">
        <v>0</v>
      </c>
      <c r="AE44" s="85" t="s">
        <v>556</v>
      </c>
      <c r="AF44" s="79" t="b">
        <v>0</v>
      </c>
      <c r="AG44" s="79" t="s">
        <v>563</v>
      </c>
      <c r="AH44" s="79"/>
      <c r="AI44" s="85" t="s">
        <v>556</v>
      </c>
      <c r="AJ44" s="79" t="b">
        <v>0</v>
      </c>
      <c r="AK44" s="79">
        <v>0</v>
      </c>
      <c r="AL44" s="85" t="s">
        <v>556</v>
      </c>
      <c r="AM44" s="79" t="s">
        <v>566</v>
      </c>
      <c r="AN44" s="79" t="b">
        <v>0</v>
      </c>
      <c r="AO44" s="85" t="s">
        <v>512</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236</v>
      </c>
      <c r="B45" s="64" t="s">
        <v>246</v>
      </c>
      <c r="C45" s="65" t="s">
        <v>1575</v>
      </c>
      <c r="D45" s="66">
        <v>3</v>
      </c>
      <c r="E45" s="67" t="s">
        <v>132</v>
      </c>
      <c r="F45" s="68">
        <v>35</v>
      </c>
      <c r="G45" s="65"/>
      <c r="H45" s="69"/>
      <c r="I45" s="70"/>
      <c r="J45" s="70"/>
      <c r="K45" s="34" t="s">
        <v>65</v>
      </c>
      <c r="L45" s="77">
        <v>45</v>
      </c>
      <c r="M45" s="77"/>
      <c r="N45" s="72"/>
      <c r="O45" s="79" t="s">
        <v>273</v>
      </c>
      <c r="P45" s="81">
        <v>43747.70453703704</v>
      </c>
      <c r="Q45" s="79" t="s">
        <v>293</v>
      </c>
      <c r="R45" s="83" t="s">
        <v>339</v>
      </c>
      <c r="S45" s="79" t="s">
        <v>353</v>
      </c>
      <c r="T45" s="79" t="s">
        <v>363</v>
      </c>
      <c r="U45" s="79"/>
      <c r="V45" s="83" t="s">
        <v>407</v>
      </c>
      <c r="W45" s="81">
        <v>43747.70453703704</v>
      </c>
      <c r="X45" s="83" t="s">
        <v>445</v>
      </c>
      <c r="Y45" s="79"/>
      <c r="Z45" s="79"/>
      <c r="AA45" s="85" t="s">
        <v>512</v>
      </c>
      <c r="AB45" s="79"/>
      <c r="AC45" s="79" t="b">
        <v>0</v>
      </c>
      <c r="AD45" s="79">
        <v>0</v>
      </c>
      <c r="AE45" s="85" t="s">
        <v>556</v>
      </c>
      <c r="AF45" s="79" t="b">
        <v>0</v>
      </c>
      <c r="AG45" s="79" t="s">
        <v>563</v>
      </c>
      <c r="AH45" s="79"/>
      <c r="AI45" s="85" t="s">
        <v>556</v>
      </c>
      <c r="AJ45" s="79" t="b">
        <v>0</v>
      </c>
      <c r="AK45" s="79">
        <v>0</v>
      </c>
      <c r="AL45" s="85" t="s">
        <v>556</v>
      </c>
      <c r="AM45" s="79" t="s">
        <v>566</v>
      </c>
      <c r="AN45" s="79" t="b">
        <v>0</v>
      </c>
      <c r="AO45" s="85" t="s">
        <v>512</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1</v>
      </c>
      <c r="BD45" s="48">
        <v>3</v>
      </c>
      <c r="BE45" s="49">
        <v>8.333333333333334</v>
      </c>
      <c r="BF45" s="48">
        <v>0</v>
      </c>
      <c r="BG45" s="49">
        <v>0</v>
      </c>
      <c r="BH45" s="48">
        <v>0</v>
      </c>
      <c r="BI45" s="49">
        <v>0</v>
      </c>
      <c r="BJ45" s="48">
        <v>33</v>
      </c>
      <c r="BK45" s="49">
        <v>91.66666666666667</v>
      </c>
      <c r="BL45" s="48">
        <v>36</v>
      </c>
    </row>
    <row r="46" spans="1:64" ht="15">
      <c r="A46" s="64" t="s">
        <v>237</v>
      </c>
      <c r="B46" s="64" t="s">
        <v>258</v>
      </c>
      <c r="C46" s="65" t="s">
        <v>1575</v>
      </c>
      <c r="D46" s="66">
        <v>3</v>
      </c>
      <c r="E46" s="67" t="s">
        <v>132</v>
      </c>
      <c r="F46" s="68">
        <v>35</v>
      </c>
      <c r="G46" s="65"/>
      <c r="H46" s="69"/>
      <c r="I46" s="70"/>
      <c r="J46" s="70"/>
      <c r="K46" s="34" t="s">
        <v>65</v>
      </c>
      <c r="L46" s="77">
        <v>46</v>
      </c>
      <c r="M46" s="77"/>
      <c r="N46" s="72"/>
      <c r="O46" s="79" t="s">
        <v>273</v>
      </c>
      <c r="P46" s="81">
        <v>43747.769583333335</v>
      </c>
      <c r="Q46" s="79" t="s">
        <v>294</v>
      </c>
      <c r="R46" s="79"/>
      <c r="S46" s="79"/>
      <c r="T46" s="79"/>
      <c r="U46" s="83" t="s">
        <v>369</v>
      </c>
      <c r="V46" s="83" t="s">
        <v>369</v>
      </c>
      <c r="W46" s="81">
        <v>43747.769583333335</v>
      </c>
      <c r="X46" s="83" t="s">
        <v>446</v>
      </c>
      <c r="Y46" s="79"/>
      <c r="Z46" s="79"/>
      <c r="AA46" s="85" t="s">
        <v>513</v>
      </c>
      <c r="AB46" s="85" t="s">
        <v>528</v>
      </c>
      <c r="AC46" s="79" t="b">
        <v>0</v>
      </c>
      <c r="AD46" s="79">
        <v>0</v>
      </c>
      <c r="AE46" s="85" t="s">
        <v>559</v>
      </c>
      <c r="AF46" s="79" t="b">
        <v>0</v>
      </c>
      <c r="AG46" s="79" t="s">
        <v>563</v>
      </c>
      <c r="AH46" s="79"/>
      <c r="AI46" s="85" t="s">
        <v>556</v>
      </c>
      <c r="AJ46" s="79" t="b">
        <v>0</v>
      </c>
      <c r="AK46" s="79">
        <v>0</v>
      </c>
      <c r="AL46" s="85" t="s">
        <v>556</v>
      </c>
      <c r="AM46" s="79" t="s">
        <v>565</v>
      </c>
      <c r="AN46" s="79" t="b">
        <v>0</v>
      </c>
      <c r="AO46" s="85" t="s">
        <v>528</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237</v>
      </c>
      <c r="B47" s="64" t="s">
        <v>251</v>
      </c>
      <c r="C47" s="65" t="s">
        <v>1575</v>
      </c>
      <c r="D47" s="66">
        <v>3</v>
      </c>
      <c r="E47" s="67" t="s">
        <v>132</v>
      </c>
      <c r="F47" s="68">
        <v>35</v>
      </c>
      <c r="G47" s="65"/>
      <c r="H47" s="69"/>
      <c r="I47" s="70"/>
      <c r="J47" s="70"/>
      <c r="K47" s="34" t="s">
        <v>65</v>
      </c>
      <c r="L47" s="77">
        <v>47</v>
      </c>
      <c r="M47" s="77"/>
      <c r="N47" s="72"/>
      <c r="O47" s="79" t="s">
        <v>273</v>
      </c>
      <c r="P47" s="81">
        <v>43747.769583333335</v>
      </c>
      <c r="Q47" s="79" t="s">
        <v>294</v>
      </c>
      <c r="R47" s="79"/>
      <c r="S47" s="79"/>
      <c r="T47" s="79"/>
      <c r="U47" s="83" t="s">
        <v>369</v>
      </c>
      <c r="V47" s="83" t="s">
        <v>369</v>
      </c>
      <c r="W47" s="81">
        <v>43747.769583333335</v>
      </c>
      <c r="X47" s="83" t="s">
        <v>446</v>
      </c>
      <c r="Y47" s="79"/>
      <c r="Z47" s="79"/>
      <c r="AA47" s="85" t="s">
        <v>513</v>
      </c>
      <c r="AB47" s="85" t="s">
        <v>528</v>
      </c>
      <c r="AC47" s="79" t="b">
        <v>0</v>
      </c>
      <c r="AD47" s="79">
        <v>0</v>
      </c>
      <c r="AE47" s="85" t="s">
        <v>559</v>
      </c>
      <c r="AF47" s="79" t="b">
        <v>0</v>
      </c>
      <c r="AG47" s="79" t="s">
        <v>563</v>
      </c>
      <c r="AH47" s="79"/>
      <c r="AI47" s="85" t="s">
        <v>556</v>
      </c>
      <c r="AJ47" s="79" t="b">
        <v>0</v>
      </c>
      <c r="AK47" s="79">
        <v>0</v>
      </c>
      <c r="AL47" s="85" t="s">
        <v>556</v>
      </c>
      <c r="AM47" s="79" t="s">
        <v>565</v>
      </c>
      <c r="AN47" s="79" t="b">
        <v>0</v>
      </c>
      <c r="AO47" s="85" t="s">
        <v>528</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5</v>
      </c>
      <c r="BD47" s="48"/>
      <c r="BE47" s="49"/>
      <c r="BF47" s="48"/>
      <c r="BG47" s="49"/>
      <c r="BH47" s="48"/>
      <c r="BI47" s="49"/>
      <c r="BJ47" s="48"/>
      <c r="BK47" s="49"/>
      <c r="BL47" s="48"/>
    </row>
    <row r="48" spans="1:64" ht="15">
      <c r="A48" s="64" t="s">
        <v>237</v>
      </c>
      <c r="B48" s="64" t="s">
        <v>246</v>
      </c>
      <c r="C48" s="65" t="s">
        <v>1575</v>
      </c>
      <c r="D48" s="66">
        <v>3</v>
      </c>
      <c r="E48" s="67" t="s">
        <v>132</v>
      </c>
      <c r="F48" s="68">
        <v>35</v>
      </c>
      <c r="G48" s="65"/>
      <c r="H48" s="69"/>
      <c r="I48" s="70"/>
      <c r="J48" s="70"/>
      <c r="K48" s="34" t="s">
        <v>65</v>
      </c>
      <c r="L48" s="77">
        <v>48</v>
      </c>
      <c r="M48" s="77"/>
      <c r="N48" s="72"/>
      <c r="O48" s="79" t="s">
        <v>274</v>
      </c>
      <c r="P48" s="81">
        <v>43747.769583333335</v>
      </c>
      <c r="Q48" s="79" t="s">
        <v>294</v>
      </c>
      <c r="R48" s="79"/>
      <c r="S48" s="79"/>
      <c r="T48" s="79"/>
      <c r="U48" s="83" t="s">
        <v>369</v>
      </c>
      <c r="V48" s="83" t="s">
        <v>369</v>
      </c>
      <c r="W48" s="81">
        <v>43747.769583333335</v>
      </c>
      <c r="X48" s="83" t="s">
        <v>446</v>
      </c>
      <c r="Y48" s="79"/>
      <c r="Z48" s="79"/>
      <c r="AA48" s="85" t="s">
        <v>513</v>
      </c>
      <c r="AB48" s="85" t="s">
        <v>528</v>
      </c>
      <c r="AC48" s="79" t="b">
        <v>0</v>
      </c>
      <c r="AD48" s="79">
        <v>0</v>
      </c>
      <c r="AE48" s="85" t="s">
        <v>559</v>
      </c>
      <c r="AF48" s="79" t="b">
        <v>0</v>
      </c>
      <c r="AG48" s="79" t="s">
        <v>563</v>
      </c>
      <c r="AH48" s="79"/>
      <c r="AI48" s="85" t="s">
        <v>556</v>
      </c>
      <c r="AJ48" s="79" t="b">
        <v>0</v>
      </c>
      <c r="AK48" s="79">
        <v>0</v>
      </c>
      <c r="AL48" s="85" t="s">
        <v>556</v>
      </c>
      <c r="AM48" s="79" t="s">
        <v>565</v>
      </c>
      <c r="AN48" s="79" t="b">
        <v>0</v>
      </c>
      <c r="AO48" s="85" t="s">
        <v>528</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1</v>
      </c>
      <c r="BD48" s="48">
        <v>0</v>
      </c>
      <c r="BE48" s="49">
        <v>0</v>
      </c>
      <c r="BF48" s="48">
        <v>1</v>
      </c>
      <c r="BG48" s="49">
        <v>20</v>
      </c>
      <c r="BH48" s="48">
        <v>0</v>
      </c>
      <c r="BI48" s="49">
        <v>0</v>
      </c>
      <c r="BJ48" s="48">
        <v>4</v>
      </c>
      <c r="BK48" s="49">
        <v>80</v>
      </c>
      <c r="BL48" s="48">
        <v>5</v>
      </c>
    </row>
    <row r="49" spans="1:64" ht="15">
      <c r="A49" s="64" t="s">
        <v>238</v>
      </c>
      <c r="B49" s="64" t="s">
        <v>258</v>
      </c>
      <c r="C49" s="65" t="s">
        <v>1575</v>
      </c>
      <c r="D49" s="66">
        <v>3</v>
      </c>
      <c r="E49" s="67" t="s">
        <v>132</v>
      </c>
      <c r="F49" s="68">
        <v>35</v>
      </c>
      <c r="G49" s="65"/>
      <c r="H49" s="69"/>
      <c r="I49" s="70"/>
      <c r="J49" s="70"/>
      <c r="K49" s="34" t="s">
        <v>65</v>
      </c>
      <c r="L49" s="77">
        <v>49</v>
      </c>
      <c r="M49" s="77"/>
      <c r="N49" s="72"/>
      <c r="O49" s="79" t="s">
        <v>273</v>
      </c>
      <c r="P49" s="81">
        <v>43747.76986111111</v>
      </c>
      <c r="Q49" s="79" t="s">
        <v>295</v>
      </c>
      <c r="R49" s="79"/>
      <c r="S49" s="79"/>
      <c r="T49" s="79"/>
      <c r="U49" s="83" t="s">
        <v>370</v>
      </c>
      <c r="V49" s="83" t="s">
        <v>370</v>
      </c>
      <c r="W49" s="81">
        <v>43747.76986111111</v>
      </c>
      <c r="X49" s="83" t="s">
        <v>447</v>
      </c>
      <c r="Y49" s="79"/>
      <c r="Z49" s="79"/>
      <c r="AA49" s="85" t="s">
        <v>514</v>
      </c>
      <c r="AB49" s="85" t="s">
        <v>528</v>
      </c>
      <c r="AC49" s="79" t="b">
        <v>0</v>
      </c>
      <c r="AD49" s="79">
        <v>0</v>
      </c>
      <c r="AE49" s="85" t="s">
        <v>559</v>
      </c>
      <c r="AF49" s="79" t="b">
        <v>0</v>
      </c>
      <c r="AG49" s="79" t="s">
        <v>563</v>
      </c>
      <c r="AH49" s="79"/>
      <c r="AI49" s="85" t="s">
        <v>556</v>
      </c>
      <c r="AJ49" s="79" t="b">
        <v>0</v>
      </c>
      <c r="AK49" s="79">
        <v>0</v>
      </c>
      <c r="AL49" s="85" t="s">
        <v>556</v>
      </c>
      <c r="AM49" s="79" t="s">
        <v>569</v>
      </c>
      <c r="AN49" s="79" t="b">
        <v>0</v>
      </c>
      <c r="AO49" s="85" t="s">
        <v>528</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238</v>
      </c>
      <c r="B50" s="64" t="s">
        <v>251</v>
      </c>
      <c r="C50" s="65" t="s">
        <v>1575</v>
      </c>
      <c r="D50" s="66">
        <v>3</v>
      </c>
      <c r="E50" s="67" t="s">
        <v>132</v>
      </c>
      <c r="F50" s="68">
        <v>35</v>
      </c>
      <c r="G50" s="65"/>
      <c r="H50" s="69"/>
      <c r="I50" s="70"/>
      <c r="J50" s="70"/>
      <c r="K50" s="34" t="s">
        <v>65</v>
      </c>
      <c r="L50" s="77">
        <v>50</v>
      </c>
      <c r="M50" s="77"/>
      <c r="N50" s="72"/>
      <c r="O50" s="79" t="s">
        <v>273</v>
      </c>
      <c r="P50" s="81">
        <v>43747.76986111111</v>
      </c>
      <c r="Q50" s="79" t="s">
        <v>295</v>
      </c>
      <c r="R50" s="79"/>
      <c r="S50" s="79"/>
      <c r="T50" s="79"/>
      <c r="U50" s="83" t="s">
        <v>370</v>
      </c>
      <c r="V50" s="83" t="s">
        <v>370</v>
      </c>
      <c r="W50" s="81">
        <v>43747.76986111111</v>
      </c>
      <c r="X50" s="83" t="s">
        <v>447</v>
      </c>
      <c r="Y50" s="79"/>
      <c r="Z50" s="79"/>
      <c r="AA50" s="85" t="s">
        <v>514</v>
      </c>
      <c r="AB50" s="85" t="s">
        <v>528</v>
      </c>
      <c r="AC50" s="79" t="b">
        <v>0</v>
      </c>
      <c r="AD50" s="79">
        <v>0</v>
      </c>
      <c r="AE50" s="85" t="s">
        <v>559</v>
      </c>
      <c r="AF50" s="79" t="b">
        <v>0</v>
      </c>
      <c r="AG50" s="79" t="s">
        <v>563</v>
      </c>
      <c r="AH50" s="79"/>
      <c r="AI50" s="85" t="s">
        <v>556</v>
      </c>
      <c r="AJ50" s="79" t="b">
        <v>0</v>
      </c>
      <c r="AK50" s="79">
        <v>0</v>
      </c>
      <c r="AL50" s="85" t="s">
        <v>556</v>
      </c>
      <c r="AM50" s="79" t="s">
        <v>569</v>
      </c>
      <c r="AN50" s="79" t="b">
        <v>0</v>
      </c>
      <c r="AO50" s="85" t="s">
        <v>528</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5</v>
      </c>
      <c r="BD50" s="48"/>
      <c r="BE50" s="49"/>
      <c r="BF50" s="48"/>
      <c r="BG50" s="49"/>
      <c r="BH50" s="48"/>
      <c r="BI50" s="49"/>
      <c r="BJ50" s="48"/>
      <c r="BK50" s="49"/>
      <c r="BL50" s="48"/>
    </row>
    <row r="51" spans="1:64" ht="15">
      <c r="A51" s="64" t="s">
        <v>238</v>
      </c>
      <c r="B51" s="64" t="s">
        <v>246</v>
      </c>
      <c r="C51" s="65" t="s">
        <v>1575</v>
      </c>
      <c r="D51" s="66">
        <v>3</v>
      </c>
      <c r="E51" s="67" t="s">
        <v>132</v>
      </c>
      <c r="F51" s="68">
        <v>35</v>
      </c>
      <c r="G51" s="65"/>
      <c r="H51" s="69"/>
      <c r="I51" s="70"/>
      <c r="J51" s="70"/>
      <c r="K51" s="34" t="s">
        <v>65</v>
      </c>
      <c r="L51" s="77">
        <v>51</v>
      </c>
      <c r="M51" s="77"/>
      <c r="N51" s="72"/>
      <c r="O51" s="79" t="s">
        <v>274</v>
      </c>
      <c r="P51" s="81">
        <v>43747.76986111111</v>
      </c>
      <c r="Q51" s="79" t="s">
        <v>295</v>
      </c>
      <c r="R51" s="79"/>
      <c r="S51" s="79"/>
      <c r="T51" s="79"/>
      <c r="U51" s="83" t="s">
        <v>370</v>
      </c>
      <c r="V51" s="83" t="s">
        <v>370</v>
      </c>
      <c r="W51" s="81">
        <v>43747.76986111111</v>
      </c>
      <c r="X51" s="83" t="s">
        <v>447</v>
      </c>
      <c r="Y51" s="79"/>
      <c r="Z51" s="79"/>
      <c r="AA51" s="85" t="s">
        <v>514</v>
      </c>
      <c r="AB51" s="85" t="s">
        <v>528</v>
      </c>
      <c r="AC51" s="79" t="b">
        <v>0</v>
      </c>
      <c r="AD51" s="79">
        <v>0</v>
      </c>
      <c r="AE51" s="85" t="s">
        <v>559</v>
      </c>
      <c r="AF51" s="79" t="b">
        <v>0</v>
      </c>
      <c r="AG51" s="79" t="s">
        <v>563</v>
      </c>
      <c r="AH51" s="79"/>
      <c r="AI51" s="85" t="s">
        <v>556</v>
      </c>
      <c r="AJ51" s="79" t="b">
        <v>0</v>
      </c>
      <c r="AK51" s="79">
        <v>0</v>
      </c>
      <c r="AL51" s="85" t="s">
        <v>556</v>
      </c>
      <c r="AM51" s="79" t="s">
        <v>569</v>
      </c>
      <c r="AN51" s="79" t="b">
        <v>0</v>
      </c>
      <c r="AO51" s="85" t="s">
        <v>528</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1</v>
      </c>
      <c r="BD51" s="48">
        <v>1</v>
      </c>
      <c r="BE51" s="49">
        <v>14.285714285714286</v>
      </c>
      <c r="BF51" s="48">
        <v>0</v>
      </c>
      <c r="BG51" s="49">
        <v>0</v>
      </c>
      <c r="BH51" s="48">
        <v>0</v>
      </c>
      <c r="BI51" s="49">
        <v>0</v>
      </c>
      <c r="BJ51" s="48">
        <v>6</v>
      </c>
      <c r="BK51" s="49">
        <v>85.71428571428571</v>
      </c>
      <c r="BL51" s="48">
        <v>7</v>
      </c>
    </row>
    <row r="52" spans="1:64" ht="15">
      <c r="A52" s="64" t="s">
        <v>239</v>
      </c>
      <c r="B52" s="64" t="s">
        <v>258</v>
      </c>
      <c r="C52" s="65" t="s">
        <v>1575</v>
      </c>
      <c r="D52" s="66">
        <v>3</v>
      </c>
      <c r="E52" s="67" t="s">
        <v>132</v>
      </c>
      <c r="F52" s="68">
        <v>35</v>
      </c>
      <c r="G52" s="65"/>
      <c r="H52" s="69"/>
      <c r="I52" s="70"/>
      <c r="J52" s="70"/>
      <c r="K52" s="34" t="s">
        <v>65</v>
      </c>
      <c r="L52" s="77">
        <v>52</v>
      </c>
      <c r="M52" s="77"/>
      <c r="N52" s="72"/>
      <c r="O52" s="79" t="s">
        <v>273</v>
      </c>
      <c r="P52" s="81">
        <v>43747.77027777778</v>
      </c>
      <c r="Q52" s="79" t="s">
        <v>296</v>
      </c>
      <c r="R52" s="79"/>
      <c r="S52" s="79"/>
      <c r="T52" s="79"/>
      <c r="U52" s="79"/>
      <c r="V52" s="83" t="s">
        <v>408</v>
      </c>
      <c r="W52" s="81">
        <v>43747.77027777778</v>
      </c>
      <c r="X52" s="83" t="s">
        <v>448</v>
      </c>
      <c r="Y52" s="79"/>
      <c r="Z52" s="79"/>
      <c r="AA52" s="85" t="s">
        <v>515</v>
      </c>
      <c r="AB52" s="85" t="s">
        <v>528</v>
      </c>
      <c r="AC52" s="79" t="b">
        <v>0</v>
      </c>
      <c r="AD52" s="79">
        <v>0</v>
      </c>
      <c r="AE52" s="85" t="s">
        <v>559</v>
      </c>
      <c r="AF52" s="79" t="b">
        <v>0</v>
      </c>
      <c r="AG52" s="79" t="s">
        <v>563</v>
      </c>
      <c r="AH52" s="79"/>
      <c r="AI52" s="85" t="s">
        <v>556</v>
      </c>
      <c r="AJ52" s="79" t="b">
        <v>0</v>
      </c>
      <c r="AK52" s="79">
        <v>0</v>
      </c>
      <c r="AL52" s="85" t="s">
        <v>556</v>
      </c>
      <c r="AM52" s="79" t="s">
        <v>566</v>
      </c>
      <c r="AN52" s="79" t="b">
        <v>0</v>
      </c>
      <c r="AO52" s="85" t="s">
        <v>528</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239</v>
      </c>
      <c r="B53" s="64" t="s">
        <v>251</v>
      </c>
      <c r="C53" s="65" t="s">
        <v>1575</v>
      </c>
      <c r="D53" s="66">
        <v>3</v>
      </c>
      <c r="E53" s="67" t="s">
        <v>132</v>
      </c>
      <c r="F53" s="68">
        <v>35</v>
      </c>
      <c r="G53" s="65"/>
      <c r="H53" s="69"/>
      <c r="I53" s="70"/>
      <c r="J53" s="70"/>
      <c r="K53" s="34" t="s">
        <v>65</v>
      </c>
      <c r="L53" s="77">
        <v>53</v>
      </c>
      <c r="M53" s="77"/>
      <c r="N53" s="72"/>
      <c r="O53" s="79" t="s">
        <v>273</v>
      </c>
      <c r="P53" s="81">
        <v>43747.77027777778</v>
      </c>
      <c r="Q53" s="79" t="s">
        <v>296</v>
      </c>
      <c r="R53" s="79"/>
      <c r="S53" s="79"/>
      <c r="T53" s="79"/>
      <c r="U53" s="79"/>
      <c r="V53" s="83" t="s">
        <v>408</v>
      </c>
      <c r="W53" s="81">
        <v>43747.77027777778</v>
      </c>
      <c r="X53" s="83" t="s">
        <v>448</v>
      </c>
      <c r="Y53" s="79"/>
      <c r="Z53" s="79"/>
      <c r="AA53" s="85" t="s">
        <v>515</v>
      </c>
      <c r="AB53" s="85" t="s">
        <v>528</v>
      </c>
      <c r="AC53" s="79" t="b">
        <v>0</v>
      </c>
      <c r="AD53" s="79">
        <v>0</v>
      </c>
      <c r="AE53" s="85" t="s">
        <v>559</v>
      </c>
      <c r="AF53" s="79" t="b">
        <v>0</v>
      </c>
      <c r="AG53" s="79" t="s">
        <v>563</v>
      </c>
      <c r="AH53" s="79"/>
      <c r="AI53" s="85" t="s">
        <v>556</v>
      </c>
      <c r="AJ53" s="79" t="b">
        <v>0</v>
      </c>
      <c r="AK53" s="79">
        <v>0</v>
      </c>
      <c r="AL53" s="85" t="s">
        <v>556</v>
      </c>
      <c r="AM53" s="79" t="s">
        <v>566</v>
      </c>
      <c r="AN53" s="79" t="b">
        <v>0</v>
      </c>
      <c r="AO53" s="85" t="s">
        <v>528</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5</v>
      </c>
      <c r="BD53" s="48"/>
      <c r="BE53" s="49"/>
      <c r="BF53" s="48"/>
      <c r="BG53" s="49"/>
      <c r="BH53" s="48"/>
      <c r="BI53" s="49"/>
      <c r="BJ53" s="48"/>
      <c r="BK53" s="49"/>
      <c r="BL53" s="48"/>
    </row>
    <row r="54" spans="1:64" ht="15">
      <c r="A54" s="64" t="s">
        <v>239</v>
      </c>
      <c r="B54" s="64" t="s">
        <v>246</v>
      </c>
      <c r="C54" s="65" t="s">
        <v>1575</v>
      </c>
      <c r="D54" s="66">
        <v>3</v>
      </c>
      <c r="E54" s="67" t="s">
        <v>132</v>
      </c>
      <c r="F54" s="68">
        <v>35</v>
      </c>
      <c r="G54" s="65"/>
      <c r="H54" s="69"/>
      <c r="I54" s="70"/>
      <c r="J54" s="70"/>
      <c r="K54" s="34" t="s">
        <v>65</v>
      </c>
      <c r="L54" s="77">
        <v>54</v>
      </c>
      <c r="M54" s="77"/>
      <c r="N54" s="72"/>
      <c r="O54" s="79" t="s">
        <v>274</v>
      </c>
      <c r="P54" s="81">
        <v>43747.77027777778</v>
      </c>
      <c r="Q54" s="79" t="s">
        <v>296</v>
      </c>
      <c r="R54" s="79"/>
      <c r="S54" s="79"/>
      <c r="T54" s="79"/>
      <c r="U54" s="79"/>
      <c r="V54" s="83" t="s">
        <v>408</v>
      </c>
      <c r="W54" s="81">
        <v>43747.77027777778</v>
      </c>
      <c r="X54" s="83" t="s">
        <v>448</v>
      </c>
      <c r="Y54" s="79"/>
      <c r="Z54" s="79"/>
      <c r="AA54" s="85" t="s">
        <v>515</v>
      </c>
      <c r="AB54" s="85" t="s">
        <v>528</v>
      </c>
      <c r="AC54" s="79" t="b">
        <v>0</v>
      </c>
      <c r="AD54" s="79">
        <v>0</v>
      </c>
      <c r="AE54" s="85" t="s">
        <v>559</v>
      </c>
      <c r="AF54" s="79" t="b">
        <v>0</v>
      </c>
      <c r="AG54" s="79" t="s">
        <v>563</v>
      </c>
      <c r="AH54" s="79"/>
      <c r="AI54" s="85" t="s">
        <v>556</v>
      </c>
      <c r="AJ54" s="79" t="b">
        <v>0</v>
      </c>
      <c r="AK54" s="79">
        <v>0</v>
      </c>
      <c r="AL54" s="85" t="s">
        <v>556</v>
      </c>
      <c r="AM54" s="79" t="s">
        <v>566</v>
      </c>
      <c r="AN54" s="79" t="b">
        <v>0</v>
      </c>
      <c r="AO54" s="85" t="s">
        <v>528</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1</v>
      </c>
      <c r="BD54" s="48">
        <v>1</v>
      </c>
      <c r="BE54" s="49">
        <v>7.142857142857143</v>
      </c>
      <c r="BF54" s="48">
        <v>1</v>
      </c>
      <c r="BG54" s="49">
        <v>7.142857142857143</v>
      </c>
      <c r="BH54" s="48">
        <v>0</v>
      </c>
      <c r="BI54" s="49">
        <v>0</v>
      </c>
      <c r="BJ54" s="48">
        <v>12</v>
      </c>
      <c r="BK54" s="49">
        <v>85.71428571428571</v>
      </c>
      <c r="BL54" s="48">
        <v>14</v>
      </c>
    </row>
    <row r="55" spans="1:64" ht="15">
      <c r="A55" s="64" t="s">
        <v>240</v>
      </c>
      <c r="B55" s="64" t="s">
        <v>240</v>
      </c>
      <c r="C55" s="65" t="s">
        <v>1575</v>
      </c>
      <c r="D55" s="66">
        <v>3</v>
      </c>
      <c r="E55" s="67" t="s">
        <v>132</v>
      </c>
      <c r="F55" s="68">
        <v>35</v>
      </c>
      <c r="G55" s="65"/>
      <c r="H55" s="69"/>
      <c r="I55" s="70"/>
      <c r="J55" s="70"/>
      <c r="K55" s="34" t="s">
        <v>65</v>
      </c>
      <c r="L55" s="77">
        <v>55</v>
      </c>
      <c r="M55" s="77"/>
      <c r="N55" s="72"/>
      <c r="O55" s="79" t="s">
        <v>176</v>
      </c>
      <c r="P55" s="81">
        <v>43747.809699074074</v>
      </c>
      <c r="Q55" s="79" t="s">
        <v>297</v>
      </c>
      <c r="R55" s="83" t="s">
        <v>336</v>
      </c>
      <c r="S55" s="79" t="s">
        <v>352</v>
      </c>
      <c r="T55" s="79"/>
      <c r="U55" s="79"/>
      <c r="V55" s="83" t="s">
        <v>409</v>
      </c>
      <c r="W55" s="81">
        <v>43747.809699074074</v>
      </c>
      <c r="X55" s="83" t="s">
        <v>449</v>
      </c>
      <c r="Y55" s="79"/>
      <c r="Z55" s="79"/>
      <c r="AA55" s="85" t="s">
        <v>516</v>
      </c>
      <c r="AB55" s="79"/>
      <c r="AC55" s="79" t="b">
        <v>0</v>
      </c>
      <c r="AD55" s="79">
        <v>0</v>
      </c>
      <c r="AE55" s="85" t="s">
        <v>556</v>
      </c>
      <c r="AF55" s="79" t="b">
        <v>1</v>
      </c>
      <c r="AG55" s="79" t="s">
        <v>563</v>
      </c>
      <c r="AH55" s="79"/>
      <c r="AI55" s="85" t="s">
        <v>528</v>
      </c>
      <c r="AJ55" s="79" t="b">
        <v>0</v>
      </c>
      <c r="AK55" s="79">
        <v>0</v>
      </c>
      <c r="AL55" s="85" t="s">
        <v>556</v>
      </c>
      <c r="AM55" s="79" t="s">
        <v>569</v>
      </c>
      <c r="AN55" s="79" t="b">
        <v>0</v>
      </c>
      <c r="AO55" s="85" t="s">
        <v>516</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15</v>
      </c>
      <c r="BK55" s="49">
        <v>100</v>
      </c>
      <c r="BL55" s="48">
        <v>15</v>
      </c>
    </row>
    <row r="56" spans="1:64" ht="15">
      <c r="A56" s="64" t="s">
        <v>241</v>
      </c>
      <c r="B56" s="64" t="s">
        <v>241</v>
      </c>
      <c r="C56" s="65" t="s">
        <v>1575</v>
      </c>
      <c r="D56" s="66">
        <v>3</v>
      </c>
      <c r="E56" s="67" t="s">
        <v>132</v>
      </c>
      <c r="F56" s="68">
        <v>35</v>
      </c>
      <c r="G56" s="65"/>
      <c r="H56" s="69"/>
      <c r="I56" s="70"/>
      <c r="J56" s="70"/>
      <c r="K56" s="34" t="s">
        <v>65</v>
      </c>
      <c r="L56" s="77">
        <v>56</v>
      </c>
      <c r="M56" s="77"/>
      <c r="N56" s="72"/>
      <c r="O56" s="79" t="s">
        <v>176</v>
      </c>
      <c r="P56" s="81">
        <v>43747.66527777778</v>
      </c>
      <c r="Q56" s="79" t="s">
        <v>298</v>
      </c>
      <c r="R56" s="83" t="s">
        <v>340</v>
      </c>
      <c r="S56" s="79" t="s">
        <v>352</v>
      </c>
      <c r="T56" s="79"/>
      <c r="U56" s="83" t="s">
        <v>371</v>
      </c>
      <c r="V56" s="83" t="s">
        <v>371</v>
      </c>
      <c r="W56" s="81">
        <v>43747.66527777778</v>
      </c>
      <c r="X56" s="83" t="s">
        <v>450</v>
      </c>
      <c r="Y56" s="79"/>
      <c r="Z56" s="79"/>
      <c r="AA56" s="85" t="s">
        <v>517</v>
      </c>
      <c r="AB56" s="79"/>
      <c r="AC56" s="79" t="b">
        <v>0</v>
      </c>
      <c r="AD56" s="79">
        <v>4</v>
      </c>
      <c r="AE56" s="85" t="s">
        <v>556</v>
      </c>
      <c r="AF56" s="79" t="b">
        <v>1</v>
      </c>
      <c r="AG56" s="79" t="s">
        <v>563</v>
      </c>
      <c r="AH56" s="79"/>
      <c r="AI56" s="85" t="s">
        <v>540</v>
      </c>
      <c r="AJ56" s="79" t="b">
        <v>0</v>
      </c>
      <c r="AK56" s="79">
        <v>0</v>
      </c>
      <c r="AL56" s="85" t="s">
        <v>556</v>
      </c>
      <c r="AM56" s="79" t="s">
        <v>566</v>
      </c>
      <c r="AN56" s="79" t="b">
        <v>0</v>
      </c>
      <c r="AO56" s="85" t="s">
        <v>517</v>
      </c>
      <c r="AP56" s="79" t="s">
        <v>176</v>
      </c>
      <c r="AQ56" s="79">
        <v>0</v>
      </c>
      <c r="AR56" s="79">
        <v>0</v>
      </c>
      <c r="AS56" s="79"/>
      <c r="AT56" s="79"/>
      <c r="AU56" s="79"/>
      <c r="AV56" s="79"/>
      <c r="AW56" s="79"/>
      <c r="AX56" s="79"/>
      <c r="AY56" s="79"/>
      <c r="AZ56" s="79"/>
      <c r="BA56">
        <v>1</v>
      </c>
      <c r="BB56" s="78" t="str">
        <f>REPLACE(INDEX(GroupVertices[Group],MATCH(Edges[[#This Row],[Vertex 1]],GroupVertices[Vertex],0)),1,1,"")</f>
        <v>8</v>
      </c>
      <c r="BC56" s="78" t="str">
        <f>REPLACE(INDEX(GroupVertices[Group],MATCH(Edges[[#This Row],[Vertex 2]],GroupVertices[Vertex],0)),1,1,"")</f>
        <v>8</v>
      </c>
      <c r="BD56" s="48">
        <v>0</v>
      </c>
      <c r="BE56" s="49">
        <v>0</v>
      </c>
      <c r="BF56" s="48">
        <v>0</v>
      </c>
      <c r="BG56" s="49">
        <v>0</v>
      </c>
      <c r="BH56" s="48">
        <v>0</v>
      </c>
      <c r="BI56" s="49">
        <v>0</v>
      </c>
      <c r="BJ56" s="48">
        <v>17</v>
      </c>
      <c r="BK56" s="49">
        <v>100</v>
      </c>
      <c r="BL56" s="48">
        <v>17</v>
      </c>
    </row>
    <row r="57" spans="1:64" ht="15">
      <c r="A57" s="64" t="s">
        <v>242</v>
      </c>
      <c r="B57" s="64" t="s">
        <v>241</v>
      </c>
      <c r="C57" s="65" t="s">
        <v>1575</v>
      </c>
      <c r="D57" s="66">
        <v>3</v>
      </c>
      <c r="E57" s="67" t="s">
        <v>132</v>
      </c>
      <c r="F57" s="68">
        <v>35</v>
      </c>
      <c r="G57" s="65"/>
      <c r="H57" s="69"/>
      <c r="I57" s="70"/>
      <c r="J57" s="70"/>
      <c r="K57" s="34" t="s">
        <v>65</v>
      </c>
      <c r="L57" s="77">
        <v>57</v>
      </c>
      <c r="M57" s="77"/>
      <c r="N57" s="72"/>
      <c r="O57" s="79" t="s">
        <v>273</v>
      </c>
      <c r="P57" s="81">
        <v>43747.87527777778</v>
      </c>
      <c r="Q57" s="79" t="s">
        <v>299</v>
      </c>
      <c r="R57" s="83" t="s">
        <v>340</v>
      </c>
      <c r="S57" s="79" t="s">
        <v>352</v>
      </c>
      <c r="T57" s="79"/>
      <c r="U57" s="79"/>
      <c r="V57" s="83" t="s">
        <v>410</v>
      </c>
      <c r="W57" s="81">
        <v>43747.87527777778</v>
      </c>
      <c r="X57" s="83" t="s">
        <v>451</v>
      </c>
      <c r="Y57" s="79"/>
      <c r="Z57" s="79"/>
      <c r="AA57" s="85" t="s">
        <v>518</v>
      </c>
      <c r="AB57" s="79"/>
      <c r="AC57" s="79" t="b">
        <v>0</v>
      </c>
      <c r="AD57" s="79">
        <v>0</v>
      </c>
      <c r="AE57" s="85" t="s">
        <v>556</v>
      </c>
      <c r="AF57" s="79" t="b">
        <v>1</v>
      </c>
      <c r="AG57" s="79" t="s">
        <v>563</v>
      </c>
      <c r="AH57" s="79"/>
      <c r="AI57" s="85" t="s">
        <v>540</v>
      </c>
      <c r="AJ57" s="79" t="b">
        <v>0</v>
      </c>
      <c r="AK57" s="79">
        <v>0</v>
      </c>
      <c r="AL57" s="85" t="s">
        <v>517</v>
      </c>
      <c r="AM57" s="79" t="s">
        <v>567</v>
      </c>
      <c r="AN57" s="79" t="b">
        <v>0</v>
      </c>
      <c r="AO57" s="85" t="s">
        <v>517</v>
      </c>
      <c r="AP57" s="79" t="s">
        <v>176</v>
      </c>
      <c r="AQ57" s="79">
        <v>0</v>
      </c>
      <c r="AR57" s="79">
        <v>0</v>
      </c>
      <c r="AS57" s="79"/>
      <c r="AT57" s="79"/>
      <c r="AU57" s="79"/>
      <c r="AV57" s="79"/>
      <c r="AW57" s="79"/>
      <c r="AX57" s="79"/>
      <c r="AY57" s="79"/>
      <c r="AZ57" s="79"/>
      <c r="BA57">
        <v>1</v>
      </c>
      <c r="BB57" s="78" t="str">
        <f>REPLACE(INDEX(GroupVertices[Group],MATCH(Edges[[#This Row],[Vertex 1]],GroupVertices[Vertex],0)),1,1,"")</f>
        <v>8</v>
      </c>
      <c r="BC57" s="78" t="str">
        <f>REPLACE(INDEX(GroupVertices[Group],MATCH(Edges[[#This Row],[Vertex 2]],GroupVertices[Vertex],0)),1,1,"")</f>
        <v>8</v>
      </c>
      <c r="BD57" s="48">
        <v>0</v>
      </c>
      <c r="BE57" s="49">
        <v>0</v>
      </c>
      <c r="BF57" s="48">
        <v>0</v>
      </c>
      <c r="BG57" s="49">
        <v>0</v>
      </c>
      <c r="BH57" s="48">
        <v>0</v>
      </c>
      <c r="BI57" s="49">
        <v>0</v>
      </c>
      <c r="BJ57" s="48">
        <v>19</v>
      </c>
      <c r="BK57" s="49">
        <v>100</v>
      </c>
      <c r="BL57" s="48">
        <v>19</v>
      </c>
    </row>
    <row r="58" spans="1:64" ht="15">
      <c r="A58" s="64" t="s">
        <v>243</v>
      </c>
      <c r="B58" s="64" t="s">
        <v>243</v>
      </c>
      <c r="C58" s="65" t="s">
        <v>1575</v>
      </c>
      <c r="D58" s="66">
        <v>3</v>
      </c>
      <c r="E58" s="67" t="s">
        <v>132</v>
      </c>
      <c r="F58" s="68">
        <v>35</v>
      </c>
      <c r="G58" s="65"/>
      <c r="H58" s="69"/>
      <c r="I58" s="70"/>
      <c r="J58" s="70"/>
      <c r="K58" s="34" t="s">
        <v>65</v>
      </c>
      <c r="L58" s="77">
        <v>58</v>
      </c>
      <c r="M58" s="77"/>
      <c r="N58" s="72"/>
      <c r="O58" s="79" t="s">
        <v>176</v>
      </c>
      <c r="P58" s="81">
        <v>43747.90625</v>
      </c>
      <c r="Q58" s="79" t="s">
        <v>300</v>
      </c>
      <c r="R58" s="83" t="s">
        <v>341</v>
      </c>
      <c r="S58" s="79" t="s">
        <v>352</v>
      </c>
      <c r="T58" s="79"/>
      <c r="U58" s="79"/>
      <c r="V58" s="83" t="s">
        <v>411</v>
      </c>
      <c r="W58" s="81">
        <v>43747.90625</v>
      </c>
      <c r="X58" s="83" t="s">
        <v>452</v>
      </c>
      <c r="Y58" s="79"/>
      <c r="Z58" s="79"/>
      <c r="AA58" s="85" t="s">
        <v>519</v>
      </c>
      <c r="AB58" s="79"/>
      <c r="AC58" s="79" t="b">
        <v>0</v>
      </c>
      <c r="AD58" s="79">
        <v>0</v>
      </c>
      <c r="AE58" s="85" t="s">
        <v>556</v>
      </c>
      <c r="AF58" s="79" t="b">
        <v>1</v>
      </c>
      <c r="AG58" s="79" t="s">
        <v>563</v>
      </c>
      <c r="AH58" s="79"/>
      <c r="AI58" s="85" t="s">
        <v>538</v>
      </c>
      <c r="AJ58" s="79" t="b">
        <v>0</v>
      </c>
      <c r="AK58" s="79">
        <v>0</v>
      </c>
      <c r="AL58" s="85" t="s">
        <v>556</v>
      </c>
      <c r="AM58" s="79" t="s">
        <v>569</v>
      </c>
      <c r="AN58" s="79" t="b">
        <v>0</v>
      </c>
      <c r="AO58" s="85" t="s">
        <v>519</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0</v>
      </c>
      <c r="BE58" s="49">
        <v>0</v>
      </c>
      <c r="BF58" s="48">
        <v>0</v>
      </c>
      <c r="BG58" s="49">
        <v>0</v>
      </c>
      <c r="BH58" s="48">
        <v>0</v>
      </c>
      <c r="BI58" s="49">
        <v>0</v>
      </c>
      <c r="BJ58" s="48">
        <v>35</v>
      </c>
      <c r="BK58" s="49">
        <v>100</v>
      </c>
      <c r="BL58" s="48">
        <v>35</v>
      </c>
    </row>
    <row r="59" spans="1:64" ht="15">
      <c r="A59" s="64" t="s">
        <v>244</v>
      </c>
      <c r="B59" s="64" t="s">
        <v>261</v>
      </c>
      <c r="C59" s="65" t="s">
        <v>1575</v>
      </c>
      <c r="D59" s="66">
        <v>3</v>
      </c>
      <c r="E59" s="67" t="s">
        <v>132</v>
      </c>
      <c r="F59" s="68">
        <v>35</v>
      </c>
      <c r="G59" s="65"/>
      <c r="H59" s="69"/>
      <c r="I59" s="70"/>
      <c r="J59" s="70"/>
      <c r="K59" s="34" t="s">
        <v>65</v>
      </c>
      <c r="L59" s="77">
        <v>59</v>
      </c>
      <c r="M59" s="77"/>
      <c r="N59" s="72"/>
      <c r="O59" s="79" t="s">
        <v>273</v>
      </c>
      <c r="P59" s="81">
        <v>43748.0616087963</v>
      </c>
      <c r="Q59" s="79" t="s">
        <v>301</v>
      </c>
      <c r="R59" s="79"/>
      <c r="S59" s="79"/>
      <c r="T59" s="79"/>
      <c r="U59" s="79"/>
      <c r="V59" s="83" t="s">
        <v>412</v>
      </c>
      <c r="W59" s="81">
        <v>43748.0616087963</v>
      </c>
      <c r="X59" s="83" t="s">
        <v>453</v>
      </c>
      <c r="Y59" s="79"/>
      <c r="Z59" s="79"/>
      <c r="AA59" s="85" t="s">
        <v>520</v>
      </c>
      <c r="AB59" s="85" t="s">
        <v>555</v>
      </c>
      <c r="AC59" s="79" t="b">
        <v>0</v>
      </c>
      <c r="AD59" s="79">
        <v>2</v>
      </c>
      <c r="AE59" s="85" t="s">
        <v>561</v>
      </c>
      <c r="AF59" s="79" t="b">
        <v>0</v>
      </c>
      <c r="AG59" s="79" t="s">
        <v>563</v>
      </c>
      <c r="AH59" s="79"/>
      <c r="AI59" s="85" t="s">
        <v>556</v>
      </c>
      <c r="AJ59" s="79" t="b">
        <v>0</v>
      </c>
      <c r="AK59" s="79">
        <v>0</v>
      </c>
      <c r="AL59" s="85" t="s">
        <v>556</v>
      </c>
      <c r="AM59" s="79" t="s">
        <v>567</v>
      </c>
      <c r="AN59" s="79" t="b">
        <v>0</v>
      </c>
      <c r="AO59" s="85" t="s">
        <v>555</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c r="BE59" s="49"/>
      <c r="BF59" s="48"/>
      <c r="BG59" s="49"/>
      <c r="BH59" s="48"/>
      <c r="BI59" s="49"/>
      <c r="BJ59" s="48"/>
      <c r="BK59" s="49"/>
      <c r="BL59" s="48"/>
    </row>
    <row r="60" spans="1:64" ht="15">
      <c r="A60" s="64" t="s">
        <v>244</v>
      </c>
      <c r="B60" s="64" t="s">
        <v>262</v>
      </c>
      <c r="C60" s="65" t="s">
        <v>1575</v>
      </c>
      <c r="D60" s="66">
        <v>3</v>
      </c>
      <c r="E60" s="67" t="s">
        <v>132</v>
      </c>
      <c r="F60" s="68">
        <v>35</v>
      </c>
      <c r="G60" s="65"/>
      <c r="H60" s="69"/>
      <c r="I60" s="70"/>
      <c r="J60" s="70"/>
      <c r="K60" s="34" t="s">
        <v>65</v>
      </c>
      <c r="L60" s="77">
        <v>60</v>
      </c>
      <c r="M60" s="77"/>
      <c r="N60" s="72"/>
      <c r="O60" s="79" t="s">
        <v>274</v>
      </c>
      <c r="P60" s="81">
        <v>43748.0616087963</v>
      </c>
      <c r="Q60" s="79" t="s">
        <v>301</v>
      </c>
      <c r="R60" s="79"/>
      <c r="S60" s="79"/>
      <c r="T60" s="79"/>
      <c r="U60" s="79"/>
      <c r="V60" s="83" t="s">
        <v>412</v>
      </c>
      <c r="W60" s="81">
        <v>43748.0616087963</v>
      </c>
      <c r="X60" s="83" t="s">
        <v>453</v>
      </c>
      <c r="Y60" s="79"/>
      <c r="Z60" s="79"/>
      <c r="AA60" s="85" t="s">
        <v>520</v>
      </c>
      <c r="AB60" s="85" t="s">
        <v>555</v>
      </c>
      <c r="AC60" s="79" t="b">
        <v>0</v>
      </c>
      <c r="AD60" s="79">
        <v>2</v>
      </c>
      <c r="AE60" s="85" t="s">
        <v>561</v>
      </c>
      <c r="AF60" s="79" t="b">
        <v>0</v>
      </c>
      <c r="AG60" s="79" t="s">
        <v>563</v>
      </c>
      <c r="AH60" s="79"/>
      <c r="AI60" s="85" t="s">
        <v>556</v>
      </c>
      <c r="AJ60" s="79" t="b">
        <v>0</v>
      </c>
      <c r="AK60" s="79">
        <v>0</v>
      </c>
      <c r="AL60" s="85" t="s">
        <v>556</v>
      </c>
      <c r="AM60" s="79" t="s">
        <v>567</v>
      </c>
      <c r="AN60" s="79" t="b">
        <v>0</v>
      </c>
      <c r="AO60" s="85" t="s">
        <v>555</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7</v>
      </c>
      <c r="BD60" s="48">
        <v>0</v>
      </c>
      <c r="BE60" s="49">
        <v>0</v>
      </c>
      <c r="BF60" s="48">
        <v>0</v>
      </c>
      <c r="BG60" s="49">
        <v>0</v>
      </c>
      <c r="BH60" s="48">
        <v>0</v>
      </c>
      <c r="BI60" s="49">
        <v>0</v>
      </c>
      <c r="BJ60" s="48">
        <v>9</v>
      </c>
      <c r="BK60" s="49">
        <v>100</v>
      </c>
      <c r="BL60" s="48">
        <v>9</v>
      </c>
    </row>
    <row r="61" spans="1:64" ht="15">
      <c r="A61" s="64" t="s">
        <v>244</v>
      </c>
      <c r="B61" s="64" t="s">
        <v>246</v>
      </c>
      <c r="C61" s="65" t="s">
        <v>1575</v>
      </c>
      <c r="D61" s="66">
        <v>3</v>
      </c>
      <c r="E61" s="67" t="s">
        <v>132</v>
      </c>
      <c r="F61" s="68">
        <v>35</v>
      </c>
      <c r="G61" s="65"/>
      <c r="H61" s="69"/>
      <c r="I61" s="70"/>
      <c r="J61" s="70"/>
      <c r="K61" s="34" t="s">
        <v>65</v>
      </c>
      <c r="L61" s="77">
        <v>61</v>
      </c>
      <c r="M61" s="77"/>
      <c r="N61" s="72"/>
      <c r="O61" s="79" t="s">
        <v>273</v>
      </c>
      <c r="P61" s="81">
        <v>43748.0616087963</v>
      </c>
      <c r="Q61" s="79" t="s">
        <v>301</v>
      </c>
      <c r="R61" s="79"/>
      <c r="S61" s="79"/>
      <c r="T61" s="79"/>
      <c r="U61" s="79"/>
      <c r="V61" s="83" t="s">
        <v>412</v>
      </c>
      <c r="W61" s="81">
        <v>43748.0616087963</v>
      </c>
      <c r="X61" s="83" t="s">
        <v>453</v>
      </c>
      <c r="Y61" s="79"/>
      <c r="Z61" s="79"/>
      <c r="AA61" s="85" t="s">
        <v>520</v>
      </c>
      <c r="AB61" s="85" t="s">
        <v>555</v>
      </c>
      <c r="AC61" s="79" t="b">
        <v>0</v>
      </c>
      <c r="AD61" s="79">
        <v>2</v>
      </c>
      <c r="AE61" s="85" t="s">
        <v>561</v>
      </c>
      <c r="AF61" s="79" t="b">
        <v>0</v>
      </c>
      <c r="AG61" s="79" t="s">
        <v>563</v>
      </c>
      <c r="AH61" s="79"/>
      <c r="AI61" s="85" t="s">
        <v>556</v>
      </c>
      <c r="AJ61" s="79" t="b">
        <v>0</v>
      </c>
      <c r="AK61" s="79">
        <v>0</v>
      </c>
      <c r="AL61" s="85" t="s">
        <v>556</v>
      </c>
      <c r="AM61" s="79" t="s">
        <v>567</v>
      </c>
      <c r="AN61" s="79" t="b">
        <v>0</v>
      </c>
      <c r="AO61" s="85" t="s">
        <v>555</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1</v>
      </c>
      <c r="BD61" s="48"/>
      <c r="BE61" s="49"/>
      <c r="BF61" s="48"/>
      <c r="BG61" s="49"/>
      <c r="BH61" s="48"/>
      <c r="BI61" s="49"/>
      <c r="BJ61" s="48"/>
      <c r="BK61" s="49"/>
      <c r="BL61" s="48"/>
    </row>
    <row r="62" spans="1:64" ht="15">
      <c r="A62" s="64" t="s">
        <v>245</v>
      </c>
      <c r="B62" s="64" t="s">
        <v>245</v>
      </c>
      <c r="C62" s="65" t="s">
        <v>1575</v>
      </c>
      <c r="D62" s="66">
        <v>3</v>
      </c>
      <c r="E62" s="67" t="s">
        <v>132</v>
      </c>
      <c r="F62" s="68">
        <v>35</v>
      </c>
      <c r="G62" s="65"/>
      <c r="H62" s="69"/>
      <c r="I62" s="70"/>
      <c r="J62" s="70"/>
      <c r="K62" s="34" t="s">
        <v>65</v>
      </c>
      <c r="L62" s="77">
        <v>62</v>
      </c>
      <c r="M62" s="77"/>
      <c r="N62" s="72"/>
      <c r="O62" s="79" t="s">
        <v>176</v>
      </c>
      <c r="P62" s="81">
        <v>43748.738229166665</v>
      </c>
      <c r="Q62" s="79" t="s">
        <v>302</v>
      </c>
      <c r="R62" s="83" t="s">
        <v>336</v>
      </c>
      <c r="S62" s="79" t="s">
        <v>352</v>
      </c>
      <c r="T62" s="79" t="s">
        <v>364</v>
      </c>
      <c r="U62" s="79"/>
      <c r="V62" s="83" t="s">
        <v>413</v>
      </c>
      <c r="W62" s="81">
        <v>43748.738229166665</v>
      </c>
      <c r="X62" s="83" t="s">
        <v>454</v>
      </c>
      <c r="Y62" s="79"/>
      <c r="Z62" s="79"/>
      <c r="AA62" s="85" t="s">
        <v>521</v>
      </c>
      <c r="AB62" s="79"/>
      <c r="AC62" s="79" t="b">
        <v>0</v>
      </c>
      <c r="AD62" s="79">
        <v>1</v>
      </c>
      <c r="AE62" s="85" t="s">
        <v>556</v>
      </c>
      <c r="AF62" s="79" t="b">
        <v>1</v>
      </c>
      <c r="AG62" s="79" t="s">
        <v>564</v>
      </c>
      <c r="AH62" s="79"/>
      <c r="AI62" s="85" t="s">
        <v>528</v>
      </c>
      <c r="AJ62" s="79" t="b">
        <v>0</v>
      </c>
      <c r="AK62" s="79">
        <v>0</v>
      </c>
      <c r="AL62" s="85" t="s">
        <v>556</v>
      </c>
      <c r="AM62" s="79" t="s">
        <v>566</v>
      </c>
      <c r="AN62" s="79" t="b">
        <v>0</v>
      </c>
      <c r="AO62" s="85" t="s">
        <v>521</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v>0</v>
      </c>
      <c r="BE62" s="49">
        <v>0</v>
      </c>
      <c r="BF62" s="48">
        <v>0</v>
      </c>
      <c r="BG62" s="49">
        <v>0</v>
      </c>
      <c r="BH62" s="48">
        <v>0</v>
      </c>
      <c r="BI62" s="49">
        <v>0</v>
      </c>
      <c r="BJ62" s="48">
        <v>1</v>
      </c>
      <c r="BK62" s="49">
        <v>100</v>
      </c>
      <c r="BL62" s="48">
        <v>1</v>
      </c>
    </row>
    <row r="63" spans="1:64" ht="15">
      <c r="A63" s="64" t="s">
        <v>246</v>
      </c>
      <c r="B63" s="64" t="s">
        <v>259</v>
      </c>
      <c r="C63" s="65" t="s">
        <v>1575</v>
      </c>
      <c r="D63" s="66">
        <v>3</v>
      </c>
      <c r="E63" s="67" t="s">
        <v>132</v>
      </c>
      <c r="F63" s="68">
        <v>35</v>
      </c>
      <c r="G63" s="65"/>
      <c r="H63" s="69"/>
      <c r="I63" s="70"/>
      <c r="J63" s="70"/>
      <c r="K63" s="34" t="s">
        <v>65</v>
      </c>
      <c r="L63" s="77">
        <v>63</v>
      </c>
      <c r="M63" s="77"/>
      <c r="N63" s="72"/>
      <c r="O63" s="79" t="s">
        <v>273</v>
      </c>
      <c r="P63" s="81">
        <v>43740.8647337963</v>
      </c>
      <c r="Q63" s="79" t="s">
        <v>303</v>
      </c>
      <c r="R63" s="83" t="s">
        <v>342</v>
      </c>
      <c r="S63" s="79" t="s">
        <v>354</v>
      </c>
      <c r="T63" s="79"/>
      <c r="U63" s="83" t="s">
        <v>372</v>
      </c>
      <c r="V63" s="83" t="s">
        <v>372</v>
      </c>
      <c r="W63" s="81">
        <v>43740.8647337963</v>
      </c>
      <c r="X63" s="83" t="s">
        <v>455</v>
      </c>
      <c r="Y63" s="79"/>
      <c r="Z63" s="79"/>
      <c r="AA63" s="85" t="s">
        <v>522</v>
      </c>
      <c r="AB63" s="79"/>
      <c r="AC63" s="79" t="b">
        <v>0</v>
      </c>
      <c r="AD63" s="79">
        <v>46</v>
      </c>
      <c r="AE63" s="85" t="s">
        <v>556</v>
      </c>
      <c r="AF63" s="79" t="b">
        <v>0</v>
      </c>
      <c r="AG63" s="79" t="s">
        <v>563</v>
      </c>
      <c r="AH63" s="79"/>
      <c r="AI63" s="85" t="s">
        <v>556</v>
      </c>
      <c r="AJ63" s="79" t="b">
        <v>0</v>
      </c>
      <c r="AK63" s="79">
        <v>51</v>
      </c>
      <c r="AL63" s="85" t="s">
        <v>556</v>
      </c>
      <c r="AM63" s="79" t="s">
        <v>569</v>
      </c>
      <c r="AN63" s="79" t="b">
        <v>0</v>
      </c>
      <c r="AO63" s="85" t="s">
        <v>522</v>
      </c>
      <c r="AP63" s="79" t="s">
        <v>572</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6</v>
      </c>
      <c r="BD63" s="48">
        <v>0</v>
      </c>
      <c r="BE63" s="49">
        <v>0</v>
      </c>
      <c r="BF63" s="48">
        <v>0</v>
      </c>
      <c r="BG63" s="49">
        <v>0</v>
      </c>
      <c r="BH63" s="48">
        <v>0</v>
      </c>
      <c r="BI63" s="49">
        <v>0</v>
      </c>
      <c r="BJ63" s="48">
        <v>23</v>
      </c>
      <c r="BK63" s="49">
        <v>100</v>
      </c>
      <c r="BL63" s="48">
        <v>23</v>
      </c>
    </row>
    <row r="64" spans="1:64" ht="15">
      <c r="A64" s="64" t="s">
        <v>246</v>
      </c>
      <c r="B64" s="64" t="s">
        <v>257</v>
      </c>
      <c r="C64" s="65" t="s">
        <v>1575</v>
      </c>
      <c r="D64" s="66">
        <v>3</v>
      </c>
      <c r="E64" s="67" t="s">
        <v>132</v>
      </c>
      <c r="F64" s="68">
        <v>35</v>
      </c>
      <c r="G64" s="65"/>
      <c r="H64" s="69"/>
      <c r="I64" s="70"/>
      <c r="J64" s="70"/>
      <c r="K64" s="34" t="s">
        <v>65</v>
      </c>
      <c r="L64" s="77">
        <v>64</v>
      </c>
      <c r="M64" s="77"/>
      <c r="N64" s="72"/>
      <c r="O64" s="79" t="s">
        <v>273</v>
      </c>
      <c r="P64" s="81">
        <v>43742.7834375</v>
      </c>
      <c r="Q64" s="79" t="s">
        <v>304</v>
      </c>
      <c r="R64" s="83" t="s">
        <v>343</v>
      </c>
      <c r="S64" s="79" t="s">
        <v>355</v>
      </c>
      <c r="T64" s="79"/>
      <c r="U64" s="79"/>
      <c r="V64" s="83" t="s">
        <v>414</v>
      </c>
      <c r="W64" s="81">
        <v>43742.7834375</v>
      </c>
      <c r="X64" s="83" t="s">
        <v>456</v>
      </c>
      <c r="Y64" s="79"/>
      <c r="Z64" s="79"/>
      <c r="AA64" s="85" t="s">
        <v>523</v>
      </c>
      <c r="AB64" s="79"/>
      <c r="AC64" s="79" t="b">
        <v>0</v>
      </c>
      <c r="AD64" s="79">
        <v>3</v>
      </c>
      <c r="AE64" s="85" t="s">
        <v>556</v>
      </c>
      <c r="AF64" s="79" t="b">
        <v>0</v>
      </c>
      <c r="AG64" s="79" t="s">
        <v>563</v>
      </c>
      <c r="AH64" s="79"/>
      <c r="AI64" s="85" t="s">
        <v>556</v>
      </c>
      <c r="AJ64" s="79" t="b">
        <v>0</v>
      </c>
      <c r="AK64" s="79">
        <v>2</v>
      </c>
      <c r="AL64" s="85" t="s">
        <v>556</v>
      </c>
      <c r="AM64" s="79" t="s">
        <v>569</v>
      </c>
      <c r="AN64" s="79" t="b">
        <v>0</v>
      </c>
      <c r="AO64" s="85" t="s">
        <v>523</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6</v>
      </c>
      <c r="BD64" s="48">
        <v>0</v>
      </c>
      <c r="BE64" s="49">
        <v>0</v>
      </c>
      <c r="BF64" s="48">
        <v>0</v>
      </c>
      <c r="BG64" s="49">
        <v>0</v>
      </c>
      <c r="BH64" s="48">
        <v>0</v>
      </c>
      <c r="BI64" s="49">
        <v>0</v>
      </c>
      <c r="BJ64" s="48">
        <v>19</v>
      </c>
      <c r="BK64" s="49">
        <v>100</v>
      </c>
      <c r="BL64" s="48">
        <v>19</v>
      </c>
    </row>
    <row r="65" spans="1:64" ht="15">
      <c r="A65" s="64" t="s">
        <v>247</v>
      </c>
      <c r="B65" s="64" t="s">
        <v>247</v>
      </c>
      <c r="C65" s="65" t="s">
        <v>1575</v>
      </c>
      <c r="D65" s="66">
        <v>3</v>
      </c>
      <c r="E65" s="67" t="s">
        <v>132</v>
      </c>
      <c r="F65" s="68">
        <v>35</v>
      </c>
      <c r="G65" s="65"/>
      <c r="H65" s="69"/>
      <c r="I65" s="70"/>
      <c r="J65" s="70"/>
      <c r="K65" s="34" t="s">
        <v>65</v>
      </c>
      <c r="L65" s="77">
        <v>65</v>
      </c>
      <c r="M65" s="77"/>
      <c r="N65" s="72"/>
      <c r="O65" s="79" t="s">
        <v>176</v>
      </c>
      <c r="P65" s="81">
        <v>43742.68765046296</v>
      </c>
      <c r="Q65" s="79" t="s">
        <v>305</v>
      </c>
      <c r="R65" s="83" t="s">
        <v>344</v>
      </c>
      <c r="S65" s="79" t="s">
        <v>356</v>
      </c>
      <c r="T65" s="79"/>
      <c r="U65" s="83" t="s">
        <v>373</v>
      </c>
      <c r="V65" s="83" t="s">
        <v>373</v>
      </c>
      <c r="W65" s="81">
        <v>43742.68765046296</v>
      </c>
      <c r="X65" s="83" t="s">
        <v>457</v>
      </c>
      <c r="Y65" s="79"/>
      <c r="Z65" s="79"/>
      <c r="AA65" s="85" t="s">
        <v>524</v>
      </c>
      <c r="AB65" s="79"/>
      <c r="AC65" s="79" t="b">
        <v>0</v>
      </c>
      <c r="AD65" s="79">
        <v>1</v>
      </c>
      <c r="AE65" s="85" t="s">
        <v>556</v>
      </c>
      <c r="AF65" s="79" t="b">
        <v>0</v>
      </c>
      <c r="AG65" s="79" t="s">
        <v>563</v>
      </c>
      <c r="AH65" s="79"/>
      <c r="AI65" s="85" t="s">
        <v>556</v>
      </c>
      <c r="AJ65" s="79" t="b">
        <v>0</v>
      </c>
      <c r="AK65" s="79">
        <v>3</v>
      </c>
      <c r="AL65" s="85" t="s">
        <v>556</v>
      </c>
      <c r="AM65" s="79" t="s">
        <v>571</v>
      </c>
      <c r="AN65" s="79" t="b">
        <v>0</v>
      </c>
      <c r="AO65" s="85" t="s">
        <v>524</v>
      </c>
      <c r="AP65" s="79" t="s">
        <v>572</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2</v>
      </c>
      <c r="BG65" s="49">
        <v>5.405405405405405</v>
      </c>
      <c r="BH65" s="48">
        <v>0</v>
      </c>
      <c r="BI65" s="49">
        <v>0</v>
      </c>
      <c r="BJ65" s="48">
        <v>35</v>
      </c>
      <c r="BK65" s="49">
        <v>94.5945945945946</v>
      </c>
      <c r="BL65" s="48">
        <v>37</v>
      </c>
    </row>
    <row r="66" spans="1:64" ht="15">
      <c r="A66" s="64" t="s">
        <v>246</v>
      </c>
      <c r="B66" s="64" t="s">
        <v>247</v>
      </c>
      <c r="C66" s="65" t="s">
        <v>1575</v>
      </c>
      <c r="D66" s="66">
        <v>3</v>
      </c>
      <c r="E66" s="67" t="s">
        <v>132</v>
      </c>
      <c r="F66" s="68">
        <v>35</v>
      </c>
      <c r="G66" s="65"/>
      <c r="H66" s="69"/>
      <c r="I66" s="70"/>
      <c r="J66" s="70"/>
      <c r="K66" s="34" t="s">
        <v>65</v>
      </c>
      <c r="L66" s="77">
        <v>66</v>
      </c>
      <c r="M66" s="77"/>
      <c r="N66" s="72"/>
      <c r="O66" s="79" t="s">
        <v>273</v>
      </c>
      <c r="P66" s="81">
        <v>43742.78394675926</v>
      </c>
      <c r="Q66" s="79" t="s">
        <v>306</v>
      </c>
      <c r="R66" s="79"/>
      <c r="S66" s="79"/>
      <c r="T66" s="79"/>
      <c r="U66" s="79"/>
      <c r="V66" s="83" t="s">
        <v>414</v>
      </c>
      <c r="W66" s="81">
        <v>43742.78394675926</v>
      </c>
      <c r="X66" s="83" t="s">
        <v>458</v>
      </c>
      <c r="Y66" s="79"/>
      <c r="Z66" s="79"/>
      <c r="AA66" s="85" t="s">
        <v>525</v>
      </c>
      <c r="AB66" s="79"/>
      <c r="AC66" s="79" t="b">
        <v>0</v>
      </c>
      <c r="AD66" s="79">
        <v>0</v>
      </c>
      <c r="AE66" s="85" t="s">
        <v>556</v>
      </c>
      <c r="AF66" s="79" t="b">
        <v>0</v>
      </c>
      <c r="AG66" s="79" t="s">
        <v>563</v>
      </c>
      <c r="AH66" s="79"/>
      <c r="AI66" s="85" t="s">
        <v>556</v>
      </c>
      <c r="AJ66" s="79" t="b">
        <v>0</v>
      </c>
      <c r="AK66" s="79">
        <v>3</v>
      </c>
      <c r="AL66" s="85" t="s">
        <v>524</v>
      </c>
      <c r="AM66" s="79" t="s">
        <v>569</v>
      </c>
      <c r="AN66" s="79" t="b">
        <v>0</v>
      </c>
      <c r="AO66" s="85" t="s">
        <v>524</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2</v>
      </c>
      <c r="BG66" s="49">
        <v>10.526315789473685</v>
      </c>
      <c r="BH66" s="48">
        <v>0</v>
      </c>
      <c r="BI66" s="49">
        <v>0</v>
      </c>
      <c r="BJ66" s="48">
        <v>17</v>
      </c>
      <c r="BK66" s="49">
        <v>89.47368421052632</v>
      </c>
      <c r="BL66" s="48">
        <v>19</v>
      </c>
    </row>
    <row r="67" spans="1:64" ht="15">
      <c r="A67" s="64" t="s">
        <v>248</v>
      </c>
      <c r="B67" s="64" t="s">
        <v>248</v>
      </c>
      <c r="C67" s="65" t="s">
        <v>1575</v>
      </c>
      <c r="D67" s="66">
        <v>3</v>
      </c>
      <c r="E67" s="67" t="s">
        <v>132</v>
      </c>
      <c r="F67" s="68">
        <v>35</v>
      </c>
      <c r="G67" s="65"/>
      <c r="H67" s="69"/>
      <c r="I67" s="70"/>
      <c r="J67" s="70"/>
      <c r="K67" s="34" t="s">
        <v>65</v>
      </c>
      <c r="L67" s="77">
        <v>67</v>
      </c>
      <c r="M67" s="77"/>
      <c r="N67" s="72"/>
      <c r="O67" s="79" t="s">
        <v>176</v>
      </c>
      <c r="P67" s="81">
        <v>43742.633935185186</v>
      </c>
      <c r="Q67" s="79" t="s">
        <v>307</v>
      </c>
      <c r="R67" s="79" t="s">
        <v>345</v>
      </c>
      <c r="S67" s="79" t="s">
        <v>357</v>
      </c>
      <c r="T67" s="79"/>
      <c r="U67" s="83" t="s">
        <v>374</v>
      </c>
      <c r="V67" s="83" t="s">
        <v>374</v>
      </c>
      <c r="W67" s="81">
        <v>43742.633935185186</v>
      </c>
      <c r="X67" s="83" t="s">
        <v>459</v>
      </c>
      <c r="Y67" s="79"/>
      <c r="Z67" s="79"/>
      <c r="AA67" s="85" t="s">
        <v>526</v>
      </c>
      <c r="AB67" s="79"/>
      <c r="AC67" s="79" t="b">
        <v>0</v>
      </c>
      <c r="AD67" s="79">
        <v>4</v>
      </c>
      <c r="AE67" s="85" t="s">
        <v>556</v>
      </c>
      <c r="AF67" s="79" t="b">
        <v>0</v>
      </c>
      <c r="AG67" s="79" t="s">
        <v>563</v>
      </c>
      <c r="AH67" s="79"/>
      <c r="AI67" s="85" t="s">
        <v>556</v>
      </c>
      <c r="AJ67" s="79" t="b">
        <v>0</v>
      </c>
      <c r="AK67" s="79">
        <v>4</v>
      </c>
      <c r="AL67" s="85" t="s">
        <v>556</v>
      </c>
      <c r="AM67" s="79" t="s">
        <v>566</v>
      </c>
      <c r="AN67" s="79" t="b">
        <v>0</v>
      </c>
      <c r="AO67" s="85" t="s">
        <v>526</v>
      </c>
      <c r="AP67" s="79" t="s">
        <v>572</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4</v>
      </c>
      <c r="BE67" s="49">
        <v>11.428571428571429</v>
      </c>
      <c r="BF67" s="48">
        <v>2</v>
      </c>
      <c r="BG67" s="49">
        <v>5.714285714285714</v>
      </c>
      <c r="BH67" s="48">
        <v>0</v>
      </c>
      <c r="BI67" s="49">
        <v>0</v>
      </c>
      <c r="BJ67" s="48">
        <v>29</v>
      </c>
      <c r="BK67" s="49">
        <v>82.85714285714286</v>
      </c>
      <c r="BL67" s="48">
        <v>35</v>
      </c>
    </row>
    <row r="68" spans="1:64" ht="15">
      <c r="A68" s="64" t="s">
        <v>246</v>
      </c>
      <c r="B68" s="64" t="s">
        <v>248</v>
      </c>
      <c r="C68" s="65" t="s">
        <v>1575</v>
      </c>
      <c r="D68" s="66">
        <v>3</v>
      </c>
      <c r="E68" s="67" t="s">
        <v>132</v>
      </c>
      <c r="F68" s="68">
        <v>35</v>
      </c>
      <c r="G68" s="65"/>
      <c r="H68" s="69"/>
      <c r="I68" s="70"/>
      <c r="J68" s="70"/>
      <c r="K68" s="34" t="s">
        <v>65</v>
      </c>
      <c r="L68" s="77">
        <v>68</v>
      </c>
      <c r="M68" s="77"/>
      <c r="N68" s="72"/>
      <c r="O68" s="79" t="s">
        <v>273</v>
      </c>
      <c r="P68" s="81">
        <v>43742.785358796296</v>
      </c>
      <c r="Q68" s="79" t="s">
        <v>308</v>
      </c>
      <c r="R68" s="79"/>
      <c r="S68" s="79"/>
      <c r="T68" s="79"/>
      <c r="U68" s="79"/>
      <c r="V68" s="83" t="s">
        <v>414</v>
      </c>
      <c r="W68" s="81">
        <v>43742.785358796296</v>
      </c>
      <c r="X68" s="83" t="s">
        <v>460</v>
      </c>
      <c r="Y68" s="79"/>
      <c r="Z68" s="79"/>
      <c r="AA68" s="85" t="s">
        <v>527</v>
      </c>
      <c r="AB68" s="79"/>
      <c r="AC68" s="79" t="b">
        <v>0</v>
      </c>
      <c r="AD68" s="79">
        <v>0</v>
      </c>
      <c r="AE68" s="85" t="s">
        <v>556</v>
      </c>
      <c r="AF68" s="79" t="b">
        <v>0</v>
      </c>
      <c r="AG68" s="79" t="s">
        <v>563</v>
      </c>
      <c r="AH68" s="79"/>
      <c r="AI68" s="85" t="s">
        <v>556</v>
      </c>
      <c r="AJ68" s="79" t="b">
        <v>0</v>
      </c>
      <c r="AK68" s="79">
        <v>4</v>
      </c>
      <c r="AL68" s="85" t="s">
        <v>526</v>
      </c>
      <c r="AM68" s="79" t="s">
        <v>569</v>
      </c>
      <c r="AN68" s="79" t="b">
        <v>0</v>
      </c>
      <c r="AO68" s="85" t="s">
        <v>526</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4.545454545454546</v>
      </c>
      <c r="BF68" s="48">
        <v>1</v>
      </c>
      <c r="BG68" s="49">
        <v>4.545454545454546</v>
      </c>
      <c r="BH68" s="48">
        <v>0</v>
      </c>
      <c r="BI68" s="49">
        <v>0</v>
      </c>
      <c r="BJ68" s="48">
        <v>20</v>
      </c>
      <c r="BK68" s="49">
        <v>90.9090909090909</v>
      </c>
      <c r="BL68" s="48">
        <v>22</v>
      </c>
    </row>
    <row r="69" spans="1:64" ht="15">
      <c r="A69" s="64" t="s">
        <v>246</v>
      </c>
      <c r="B69" s="64" t="s">
        <v>258</v>
      </c>
      <c r="C69" s="65" t="s">
        <v>1577</v>
      </c>
      <c r="D69" s="66">
        <v>10</v>
      </c>
      <c r="E69" s="67" t="s">
        <v>136</v>
      </c>
      <c r="F69" s="68">
        <v>12</v>
      </c>
      <c r="G69" s="65"/>
      <c r="H69" s="69"/>
      <c r="I69" s="70"/>
      <c r="J69" s="70"/>
      <c r="K69" s="34" t="s">
        <v>65</v>
      </c>
      <c r="L69" s="77">
        <v>69</v>
      </c>
      <c r="M69" s="77"/>
      <c r="N69" s="72"/>
      <c r="O69" s="79" t="s">
        <v>273</v>
      </c>
      <c r="P69" s="81">
        <v>43747.65736111111</v>
      </c>
      <c r="Q69" s="79" t="s">
        <v>309</v>
      </c>
      <c r="R69" s="83" t="s">
        <v>339</v>
      </c>
      <c r="S69" s="79" t="s">
        <v>353</v>
      </c>
      <c r="T69" s="79"/>
      <c r="U69" s="79"/>
      <c r="V69" s="83" t="s">
        <v>414</v>
      </c>
      <c r="W69" s="81">
        <v>43747.65736111111</v>
      </c>
      <c r="X69" s="83" t="s">
        <v>461</v>
      </c>
      <c r="Y69" s="79"/>
      <c r="Z69" s="79"/>
      <c r="AA69" s="85" t="s">
        <v>528</v>
      </c>
      <c r="AB69" s="79"/>
      <c r="AC69" s="79" t="b">
        <v>0</v>
      </c>
      <c r="AD69" s="79">
        <v>11</v>
      </c>
      <c r="AE69" s="85" t="s">
        <v>556</v>
      </c>
      <c r="AF69" s="79" t="b">
        <v>0</v>
      </c>
      <c r="AG69" s="79" t="s">
        <v>563</v>
      </c>
      <c r="AH69" s="79"/>
      <c r="AI69" s="85" t="s">
        <v>556</v>
      </c>
      <c r="AJ69" s="79" t="b">
        <v>0</v>
      </c>
      <c r="AK69" s="79">
        <v>13</v>
      </c>
      <c r="AL69" s="85" t="s">
        <v>556</v>
      </c>
      <c r="AM69" s="79" t="s">
        <v>569</v>
      </c>
      <c r="AN69" s="79" t="b">
        <v>0</v>
      </c>
      <c r="AO69" s="85" t="s">
        <v>528</v>
      </c>
      <c r="AP69" s="79" t="s">
        <v>176</v>
      </c>
      <c r="AQ69" s="79">
        <v>0</v>
      </c>
      <c r="AR69" s="79">
        <v>0</v>
      </c>
      <c r="AS69" s="79"/>
      <c r="AT69" s="79"/>
      <c r="AU69" s="79"/>
      <c r="AV69" s="79"/>
      <c r="AW69" s="79"/>
      <c r="AX69" s="79"/>
      <c r="AY69" s="79"/>
      <c r="AZ69" s="79"/>
      <c r="BA69">
        <v>3</v>
      </c>
      <c r="BB69" s="78" t="str">
        <f>REPLACE(INDEX(GroupVertices[Group],MATCH(Edges[[#This Row],[Vertex 1]],GroupVertices[Vertex],0)),1,1,"")</f>
        <v>1</v>
      </c>
      <c r="BC69" s="78" t="str">
        <f>REPLACE(INDEX(GroupVertices[Group],MATCH(Edges[[#This Row],[Vertex 2]],GroupVertices[Vertex],0)),1,1,"")</f>
        <v>4</v>
      </c>
      <c r="BD69" s="48">
        <v>2</v>
      </c>
      <c r="BE69" s="49">
        <v>7.6923076923076925</v>
      </c>
      <c r="BF69" s="48">
        <v>0</v>
      </c>
      <c r="BG69" s="49">
        <v>0</v>
      </c>
      <c r="BH69" s="48">
        <v>0</v>
      </c>
      <c r="BI69" s="49">
        <v>0</v>
      </c>
      <c r="BJ69" s="48">
        <v>24</v>
      </c>
      <c r="BK69" s="49">
        <v>92.3076923076923</v>
      </c>
      <c r="BL69" s="48">
        <v>26</v>
      </c>
    </row>
    <row r="70" spans="1:64" ht="15">
      <c r="A70" s="64" t="s">
        <v>246</v>
      </c>
      <c r="B70" s="64" t="s">
        <v>258</v>
      </c>
      <c r="C70" s="65" t="s">
        <v>1577</v>
      </c>
      <c r="D70" s="66">
        <v>10</v>
      </c>
      <c r="E70" s="67" t="s">
        <v>136</v>
      </c>
      <c r="F70" s="68">
        <v>12</v>
      </c>
      <c r="G70" s="65"/>
      <c r="H70" s="69"/>
      <c r="I70" s="70"/>
      <c r="J70" s="70"/>
      <c r="K70" s="34" t="s">
        <v>65</v>
      </c>
      <c r="L70" s="77">
        <v>70</v>
      </c>
      <c r="M70" s="77"/>
      <c r="N70" s="72"/>
      <c r="O70" s="79" t="s">
        <v>273</v>
      </c>
      <c r="P70" s="81">
        <v>43747.65865740741</v>
      </c>
      <c r="Q70" s="79" t="s">
        <v>310</v>
      </c>
      <c r="R70" s="83" t="s">
        <v>339</v>
      </c>
      <c r="S70" s="79" t="s">
        <v>353</v>
      </c>
      <c r="T70" s="79" t="s">
        <v>365</v>
      </c>
      <c r="U70" s="79"/>
      <c r="V70" s="83" t="s">
        <v>414</v>
      </c>
      <c r="W70" s="81">
        <v>43747.65865740741</v>
      </c>
      <c r="X70" s="83" t="s">
        <v>462</v>
      </c>
      <c r="Y70" s="79"/>
      <c r="Z70" s="79"/>
      <c r="AA70" s="85" t="s">
        <v>529</v>
      </c>
      <c r="AB70" s="79"/>
      <c r="AC70" s="79" t="b">
        <v>0</v>
      </c>
      <c r="AD70" s="79">
        <v>1</v>
      </c>
      <c r="AE70" s="85" t="s">
        <v>556</v>
      </c>
      <c r="AF70" s="79" t="b">
        <v>0</v>
      </c>
      <c r="AG70" s="79" t="s">
        <v>563</v>
      </c>
      <c r="AH70" s="79"/>
      <c r="AI70" s="85" t="s">
        <v>556</v>
      </c>
      <c r="AJ70" s="79" t="b">
        <v>0</v>
      </c>
      <c r="AK70" s="79">
        <v>0</v>
      </c>
      <c r="AL70" s="85" t="s">
        <v>556</v>
      </c>
      <c r="AM70" s="79" t="s">
        <v>569</v>
      </c>
      <c r="AN70" s="79" t="b">
        <v>0</v>
      </c>
      <c r="AO70" s="85" t="s">
        <v>529</v>
      </c>
      <c r="AP70" s="79" t="s">
        <v>176</v>
      </c>
      <c r="AQ70" s="79">
        <v>0</v>
      </c>
      <c r="AR70" s="79">
        <v>0</v>
      </c>
      <c r="AS70" s="79"/>
      <c r="AT70" s="79"/>
      <c r="AU70" s="79"/>
      <c r="AV70" s="79"/>
      <c r="AW70" s="79"/>
      <c r="AX70" s="79"/>
      <c r="AY70" s="79"/>
      <c r="AZ70" s="79"/>
      <c r="BA70">
        <v>3</v>
      </c>
      <c r="BB70" s="78" t="str">
        <f>REPLACE(INDEX(GroupVertices[Group],MATCH(Edges[[#This Row],[Vertex 1]],GroupVertices[Vertex],0)),1,1,"")</f>
        <v>1</v>
      </c>
      <c r="BC70" s="78" t="str">
        <f>REPLACE(INDEX(GroupVertices[Group],MATCH(Edges[[#This Row],[Vertex 2]],GroupVertices[Vertex],0)),1,1,"")</f>
        <v>4</v>
      </c>
      <c r="BD70" s="48">
        <v>0</v>
      </c>
      <c r="BE70" s="49">
        <v>0</v>
      </c>
      <c r="BF70" s="48">
        <v>0</v>
      </c>
      <c r="BG70" s="49">
        <v>0</v>
      </c>
      <c r="BH70" s="48">
        <v>0</v>
      </c>
      <c r="BI70" s="49">
        <v>0</v>
      </c>
      <c r="BJ70" s="48">
        <v>28</v>
      </c>
      <c r="BK70" s="49">
        <v>100</v>
      </c>
      <c r="BL70" s="48">
        <v>28</v>
      </c>
    </row>
    <row r="71" spans="1:64" ht="15">
      <c r="A71" s="64" t="s">
        <v>246</v>
      </c>
      <c r="B71" s="64" t="s">
        <v>258</v>
      </c>
      <c r="C71" s="65" t="s">
        <v>1577</v>
      </c>
      <c r="D71" s="66">
        <v>10</v>
      </c>
      <c r="E71" s="67" t="s">
        <v>136</v>
      </c>
      <c r="F71" s="68">
        <v>12</v>
      </c>
      <c r="G71" s="65"/>
      <c r="H71" s="69"/>
      <c r="I71" s="70"/>
      <c r="J71" s="70"/>
      <c r="K71" s="34" t="s">
        <v>65</v>
      </c>
      <c r="L71" s="77">
        <v>71</v>
      </c>
      <c r="M71" s="77"/>
      <c r="N71" s="72"/>
      <c r="O71" s="79" t="s">
        <v>273</v>
      </c>
      <c r="P71" s="81">
        <v>43747.66751157407</v>
      </c>
      <c r="Q71" s="79" t="s">
        <v>311</v>
      </c>
      <c r="R71" s="83" t="s">
        <v>339</v>
      </c>
      <c r="S71" s="79" t="s">
        <v>353</v>
      </c>
      <c r="T71" s="79"/>
      <c r="U71" s="79"/>
      <c r="V71" s="83" t="s">
        <v>414</v>
      </c>
      <c r="W71" s="81">
        <v>43747.66751157407</v>
      </c>
      <c r="X71" s="83" t="s">
        <v>463</v>
      </c>
      <c r="Y71" s="79"/>
      <c r="Z71" s="79"/>
      <c r="AA71" s="85" t="s">
        <v>530</v>
      </c>
      <c r="AB71" s="79"/>
      <c r="AC71" s="79" t="b">
        <v>0</v>
      </c>
      <c r="AD71" s="79">
        <v>12</v>
      </c>
      <c r="AE71" s="85" t="s">
        <v>556</v>
      </c>
      <c r="AF71" s="79" t="b">
        <v>0</v>
      </c>
      <c r="AG71" s="79" t="s">
        <v>563</v>
      </c>
      <c r="AH71" s="79"/>
      <c r="AI71" s="85" t="s">
        <v>556</v>
      </c>
      <c r="AJ71" s="79" t="b">
        <v>0</v>
      </c>
      <c r="AK71" s="79">
        <v>8</v>
      </c>
      <c r="AL71" s="85" t="s">
        <v>556</v>
      </c>
      <c r="AM71" s="79" t="s">
        <v>569</v>
      </c>
      <c r="AN71" s="79" t="b">
        <v>0</v>
      </c>
      <c r="AO71" s="85" t="s">
        <v>530</v>
      </c>
      <c r="AP71" s="79" t="s">
        <v>176</v>
      </c>
      <c r="AQ71" s="79">
        <v>0</v>
      </c>
      <c r="AR71" s="79">
        <v>0</v>
      </c>
      <c r="AS71" s="79"/>
      <c r="AT71" s="79"/>
      <c r="AU71" s="79"/>
      <c r="AV71" s="79"/>
      <c r="AW71" s="79"/>
      <c r="AX71" s="79"/>
      <c r="AY71" s="79"/>
      <c r="AZ71" s="79"/>
      <c r="BA71">
        <v>3</v>
      </c>
      <c r="BB71" s="78" t="str">
        <f>REPLACE(INDEX(GroupVertices[Group],MATCH(Edges[[#This Row],[Vertex 1]],GroupVertices[Vertex],0)),1,1,"")</f>
        <v>1</v>
      </c>
      <c r="BC71" s="78" t="str">
        <f>REPLACE(INDEX(GroupVertices[Group],MATCH(Edges[[#This Row],[Vertex 2]],GroupVertices[Vertex],0)),1,1,"")</f>
        <v>4</v>
      </c>
      <c r="BD71" s="48">
        <v>3</v>
      </c>
      <c r="BE71" s="49">
        <v>7.6923076923076925</v>
      </c>
      <c r="BF71" s="48">
        <v>0</v>
      </c>
      <c r="BG71" s="49">
        <v>0</v>
      </c>
      <c r="BH71" s="48">
        <v>0</v>
      </c>
      <c r="BI71" s="49">
        <v>0</v>
      </c>
      <c r="BJ71" s="48">
        <v>36</v>
      </c>
      <c r="BK71" s="49">
        <v>92.3076923076923</v>
      </c>
      <c r="BL71" s="48">
        <v>39</v>
      </c>
    </row>
    <row r="72" spans="1:64" ht="15">
      <c r="A72" s="64" t="s">
        <v>249</v>
      </c>
      <c r="B72" s="64" t="s">
        <v>249</v>
      </c>
      <c r="C72" s="65" t="s">
        <v>1576</v>
      </c>
      <c r="D72" s="66">
        <v>6.5</v>
      </c>
      <c r="E72" s="67" t="s">
        <v>136</v>
      </c>
      <c r="F72" s="68">
        <v>23.5</v>
      </c>
      <c r="G72" s="65"/>
      <c r="H72" s="69"/>
      <c r="I72" s="70"/>
      <c r="J72" s="70"/>
      <c r="K72" s="34" t="s">
        <v>65</v>
      </c>
      <c r="L72" s="77">
        <v>72</v>
      </c>
      <c r="M72" s="77"/>
      <c r="N72" s="72"/>
      <c r="O72" s="79" t="s">
        <v>176</v>
      </c>
      <c r="P72" s="81">
        <v>43748.75498842593</v>
      </c>
      <c r="Q72" s="79" t="s">
        <v>312</v>
      </c>
      <c r="R72" s="83" t="s">
        <v>346</v>
      </c>
      <c r="S72" s="79" t="s">
        <v>358</v>
      </c>
      <c r="T72" s="79"/>
      <c r="U72" s="83" t="s">
        <v>375</v>
      </c>
      <c r="V72" s="83" t="s">
        <v>375</v>
      </c>
      <c r="W72" s="81">
        <v>43748.75498842593</v>
      </c>
      <c r="X72" s="83" t="s">
        <v>464</v>
      </c>
      <c r="Y72" s="79"/>
      <c r="Z72" s="79"/>
      <c r="AA72" s="85" t="s">
        <v>531</v>
      </c>
      <c r="AB72" s="79"/>
      <c r="AC72" s="79" t="b">
        <v>0</v>
      </c>
      <c r="AD72" s="79">
        <v>18</v>
      </c>
      <c r="AE72" s="85" t="s">
        <v>556</v>
      </c>
      <c r="AF72" s="79" t="b">
        <v>0</v>
      </c>
      <c r="AG72" s="79" t="s">
        <v>563</v>
      </c>
      <c r="AH72" s="79"/>
      <c r="AI72" s="85" t="s">
        <v>556</v>
      </c>
      <c r="AJ72" s="79" t="b">
        <v>0</v>
      </c>
      <c r="AK72" s="79">
        <v>17</v>
      </c>
      <c r="AL72" s="85" t="s">
        <v>556</v>
      </c>
      <c r="AM72" s="79" t="s">
        <v>566</v>
      </c>
      <c r="AN72" s="79" t="b">
        <v>0</v>
      </c>
      <c r="AO72" s="85" t="s">
        <v>531</v>
      </c>
      <c r="AP72" s="79" t="s">
        <v>572</v>
      </c>
      <c r="AQ72" s="79">
        <v>0</v>
      </c>
      <c r="AR72" s="79">
        <v>0</v>
      </c>
      <c r="AS72" s="79"/>
      <c r="AT72" s="79"/>
      <c r="AU72" s="79"/>
      <c r="AV72" s="79"/>
      <c r="AW72" s="79"/>
      <c r="AX72" s="79"/>
      <c r="AY72" s="79"/>
      <c r="AZ72" s="79"/>
      <c r="BA72">
        <v>2</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26</v>
      </c>
      <c r="BK72" s="49">
        <v>100</v>
      </c>
      <c r="BL72" s="48">
        <v>26</v>
      </c>
    </row>
    <row r="73" spans="1:64" ht="15">
      <c r="A73" s="64" t="s">
        <v>249</v>
      </c>
      <c r="B73" s="64" t="s">
        <v>249</v>
      </c>
      <c r="C73" s="65" t="s">
        <v>1576</v>
      </c>
      <c r="D73" s="66">
        <v>6.5</v>
      </c>
      <c r="E73" s="67" t="s">
        <v>136</v>
      </c>
      <c r="F73" s="68">
        <v>23.5</v>
      </c>
      <c r="G73" s="65"/>
      <c r="H73" s="69"/>
      <c r="I73" s="70"/>
      <c r="J73" s="70"/>
      <c r="K73" s="34" t="s">
        <v>65</v>
      </c>
      <c r="L73" s="77">
        <v>73</v>
      </c>
      <c r="M73" s="77"/>
      <c r="N73" s="72"/>
      <c r="O73" s="79" t="s">
        <v>176</v>
      </c>
      <c r="P73" s="81">
        <v>43748.75863425926</v>
      </c>
      <c r="Q73" s="79" t="s">
        <v>313</v>
      </c>
      <c r="R73" s="83" t="s">
        <v>347</v>
      </c>
      <c r="S73" s="79" t="s">
        <v>356</v>
      </c>
      <c r="T73" s="79"/>
      <c r="U73" s="83" t="s">
        <v>376</v>
      </c>
      <c r="V73" s="83" t="s">
        <v>376</v>
      </c>
      <c r="W73" s="81">
        <v>43748.75863425926</v>
      </c>
      <c r="X73" s="83" t="s">
        <v>465</v>
      </c>
      <c r="Y73" s="79"/>
      <c r="Z73" s="79"/>
      <c r="AA73" s="85" t="s">
        <v>532</v>
      </c>
      <c r="AB73" s="79"/>
      <c r="AC73" s="79" t="b">
        <v>0</v>
      </c>
      <c r="AD73" s="79">
        <v>28</v>
      </c>
      <c r="AE73" s="85" t="s">
        <v>556</v>
      </c>
      <c r="AF73" s="79" t="b">
        <v>0</v>
      </c>
      <c r="AG73" s="79" t="s">
        <v>563</v>
      </c>
      <c r="AH73" s="79"/>
      <c r="AI73" s="85" t="s">
        <v>556</v>
      </c>
      <c r="AJ73" s="79" t="b">
        <v>0</v>
      </c>
      <c r="AK73" s="79">
        <v>28</v>
      </c>
      <c r="AL73" s="85" t="s">
        <v>556</v>
      </c>
      <c r="AM73" s="79" t="s">
        <v>566</v>
      </c>
      <c r="AN73" s="79" t="b">
        <v>0</v>
      </c>
      <c r="AO73" s="85" t="s">
        <v>532</v>
      </c>
      <c r="AP73" s="79" t="s">
        <v>572</v>
      </c>
      <c r="AQ73" s="79">
        <v>0</v>
      </c>
      <c r="AR73" s="79">
        <v>0</v>
      </c>
      <c r="AS73" s="79"/>
      <c r="AT73" s="79"/>
      <c r="AU73" s="79"/>
      <c r="AV73" s="79"/>
      <c r="AW73" s="79"/>
      <c r="AX73" s="79"/>
      <c r="AY73" s="79"/>
      <c r="AZ73" s="79"/>
      <c r="BA73">
        <v>2</v>
      </c>
      <c r="BB73" s="78" t="str">
        <f>REPLACE(INDEX(GroupVertices[Group],MATCH(Edges[[#This Row],[Vertex 1]],GroupVertices[Vertex],0)),1,1,"")</f>
        <v>1</v>
      </c>
      <c r="BC73" s="78" t="str">
        <f>REPLACE(INDEX(GroupVertices[Group],MATCH(Edges[[#This Row],[Vertex 2]],GroupVertices[Vertex],0)),1,1,"")</f>
        <v>1</v>
      </c>
      <c r="BD73" s="48">
        <v>2</v>
      </c>
      <c r="BE73" s="49">
        <v>5.555555555555555</v>
      </c>
      <c r="BF73" s="48">
        <v>0</v>
      </c>
      <c r="BG73" s="49">
        <v>0</v>
      </c>
      <c r="BH73" s="48">
        <v>0</v>
      </c>
      <c r="BI73" s="49">
        <v>0</v>
      </c>
      <c r="BJ73" s="48">
        <v>34</v>
      </c>
      <c r="BK73" s="49">
        <v>94.44444444444444</v>
      </c>
      <c r="BL73" s="48">
        <v>36</v>
      </c>
    </row>
    <row r="74" spans="1:64" ht="15">
      <c r="A74" s="64" t="s">
        <v>246</v>
      </c>
      <c r="B74" s="64" t="s">
        <v>249</v>
      </c>
      <c r="C74" s="65" t="s">
        <v>1576</v>
      </c>
      <c r="D74" s="66">
        <v>6.5</v>
      </c>
      <c r="E74" s="67" t="s">
        <v>136</v>
      </c>
      <c r="F74" s="68">
        <v>23.5</v>
      </c>
      <c r="G74" s="65"/>
      <c r="H74" s="69"/>
      <c r="I74" s="70"/>
      <c r="J74" s="70"/>
      <c r="K74" s="34" t="s">
        <v>65</v>
      </c>
      <c r="L74" s="77">
        <v>74</v>
      </c>
      <c r="M74" s="77"/>
      <c r="N74" s="72"/>
      <c r="O74" s="79" t="s">
        <v>273</v>
      </c>
      <c r="P74" s="81">
        <v>43749.42559027778</v>
      </c>
      <c r="Q74" s="79" t="s">
        <v>314</v>
      </c>
      <c r="R74" s="79"/>
      <c r="S74" s="79"/>
      <c r="T74" s="79"/>
      <c r="U74" s="79"/>
      <c r="V74" s="83" t="s">
        <v>414</v>
      </c>
      <c r="W74" s="81">
        <v>43749.42559027778</v>
      </c>
      <c r="X74" s="83" t="s">
        <v>466</v>
      </c>
      <c r="Y74" s="79"/>
      <c r="Z74" s="79"/>
      <c r="AA74" s="85" t="s">
        <v>533</v>
      </c>
      <c r="AB74" s="79"/>
      <c r="AC74" s="79" t="b">
        <v>0</v>
      </c>
      <c r="AD74" s="79">
        <v>0</v>
      </c>
      <c r="AE74" s="85" t="s">
        <v>556</v>
      </c>
      <c r="AF74" s="79" t="b">
        <v>0</v>
      </c>
      <c r="AG74" s="79" t="s">
        <v>563</v>
      </c>
      <c r="AH74" s="79"/>
      <c r="AI74" s="85" t="s">
        <v>556</v>
      </c>
      <c r="AJ74" s="79" t="b">
        <v>0</v>
      </c>
      <c r="AK74" s="79">
        <v>17</v>
      </c>
      <c r="AL74" s="85" t="s">
        <v>531</v>
      </c>
      <c r="AM74" s="79" t="s">
        <v>566</v>
      </c>
      <c r="AN74" s="79" t="b">
        <v>0</v>
      </c>
      <c r="AO74" s="85" t="s">
        <v>531</v>
      </c>
      <c r="AP74" s="79" t="s">
        <v>176</v>
      </c>
      <c r="AQ74" s="79">
        <v>0</v>
      </c>
      <c r="AR74" s="79">
        <v>0</v>
      </c>
      <c r="AS74" s="79"/>
      <c r="AT74" s="79"/>
      <c r="AU74" s="79"/>
      <c r="AV74" s="79"/>
      <c r="AW74" s="79"/>
      <c r="AX74" s="79"/>
      <c r="AY74" s="79"/>
      <c r="AZ74" s="79"/>
      <c r="BA74">
        <v>2</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22</v>
      </c>
      <c r="BK74" s="49">
        <v>100</v>
      </c>
      <c r="BL74" s="48">
        <v>22</v>
      </c>
    </row>
    <row r="75" spans="1:64" ht="15">
      <c r="A75" s="64" t="s">
        <v>246</v>
      </c>
      <c r="B75" s="64" t="s">
        <v>249</v>
      </c>
      <c r="C75" s="65" t="s">
        <v>1576</v>
      </c>
      <c r="D75" s="66">
        <v>6.5</v>
      </c>
      <c r="E75" s="67" t="s">
        <v>136</v>
      </c>
      <c r="F75" s="68">
        <v>23.5</v>
      </c>
      <c r="G75" s="65"/>
      <c r="H75" s="69"/>
      <c r="I75" s="70"/>
      <c r="J75" s="70"/>
      <c r="K75" s="34" t="s">
        <v>65</v>
      </c>
      <c r="L75" s="77">
        <v>75</v>
      </c>
      <c r="M75" s="77"/>
      <c r="N75" s="72"/>
      <c r="O75" s="79" t="s">
        <v>273</v>
      </c>
      <c r="P75" s="81">
        <v>43749.42596064815</v>
      </c>
      <c r="Q75" s="79" t="s">
        <v>315</v>
      </c>
      <c r="R75" s="79"/>
      <c r="S75" s="79"/>
      <c r="T75" s="79"/>
      <c r="U75" s="79"/>
      <c r="V75" s="83" t="s">
        <v>414</v>
      </c>
      <c r="W75" s="81">
        <v>43749.42596064815</v>
      </c>
      <c r="X75" s="83" t="s">
        <v>467</v>
      </c>
      <c r="Y75" s="79"/>
      <c r="Z75" s="79"/>
      <c r="AA75" s="85" t="s">
        <v>534</v>
      </c>
      <c r="AB75" s="79"/>
      <c r="AC75" s="79" t="b">
        <v>0</v>
      </c>
      <c r="AD75" s="79">
        <v>0</v>
      </c>
      <c r="AE75" s="85" t="s">
        <v>556</v>
      </c>
      <c r="AF75" s="79" t="b">
        <v>0</v>
      </c>
      <c r="AG75" s="79" t="s">
        <v>563</v>
      </c>
      <c r="AH75" s="79"/>
      <c r="AI75" s="85" t="s">
        <v>556</v>
      </c>
      <c r="AJ75" s="79" t="b">
        <v>0</v>
      </c>
      <c r="AK75" s="79">
        <v>28</v>
      </c>
      <c r="AL75" s="85" t="s">
        <v>532</v>
      </c>
      <c r="AM75" s="79" t="s">
        <v>566</v>
      </c>
      <c r="AN75" s="79" t="b">
        <v>0</v>
      </c>
      <c r="AO75" s="85" t="s">
        <v>532</v>
      </c>
      <c r="AP75" s="79" t="s">
        <v>176</v>
      </c>
      <c r="AQ75" s="79">
        <v>0</v>
      </c>
      <c r="AR75" s="79">
        <v>0</v>
      </c>
      <c r="AS75" s="79"/>
      <c r="AT75" s="79"/>
      <c r="AU75" s="79"/>
      <c r="AV75" s="79"/>
      <c r="AW75" s="79"/>
      <c r="AX75" s="79"/>
      <c r="AY75" s="79"/>
      <c r="AZ75" s="79"/>
      <c r="BA75">
        <v>2</v>
      </c>
      <c r="BB75" s="78" t="str">
        <f>REPLACE(INDEX(GroupVertices[Group],MATCH(Edges[[#This Row],[Vertex 1]],GroupVertices[Vertex],0)),1,1,"")</f>
        <v>1</v>
      </c>
      <c r="BC75" s="78" t="str">
        <f>REPLACE(INDEX(GroupVertices[Group],MATCH(Edges[[#This Row],[Vertex 2]],GroupVertices[Vertex],0)),1,1,"")</f>
        <v>1</v>
      </c>
      <c r="BD75" s="48">
        <v>1</v>
      </c>
      <c r="BE75" s="49">
        <v>4.545454545454546</v>
      </c>
      <c r="BF75" s="48">
        <v>0</v>
      </c>
      <c r="BG75" s="49">
        <v>0</v>
      </c>
      <c r="BH75" s="48">
        <v>0</v>
      </c>
      <c r="BI75" s="49">
        <v>0</v>
      </c>
      <c r="BJ75" s="48">
        <v>21</v>
      </c>
      <c r="BK75" s="49">
        <v>95.45454545454545</v>
      </c>
      <c r="BL75" s="48">
        <v>22</v>
      </c>
    </row>
    <row r="76" spans="1:64" ht="15">
      <c r="A76" s="64" t="s">
        <v>250</v>
      </c>
      <c r="B76" s="64" t="s">
        <v>263</v>
      </c>
      <c r="C76" s="65" t="s">
        <v>1575</v>
      </c>
      <c r="D76" s="66">
        <v>3</v>
      </c>
      <c r="E76" s="67" t="s">
        <v>132</v>
      </c>
      <c r="F76" s="68">
        <v>35</v>
      </c>
      <c r="G76" s="65"/>
      <c r="H76" s="69"/>
      <c r="I76" s="70"/>
      <c r="J76" s="70"/>
      <c r="K76" s="34" t="s">
        <v>65</v>
      </c>
      <c r="L76" s="77">
        <v>76</v>
      </c>
      <c r="M76" s="77"/>
      <c r="N76" s="72"/>
      <c r="O76" s="79" t="s">
        <v>273</v>
      </c>
      <c r="P76" s="81">
        <v>43749.61659722222</v>
      </c>
      <c r="Q76" s="79" t="s">
        <v>316</v>
      </c>
      <c r="R76" s="79"/>
      <c r="S76" s="79"/>
      <c r="T76" s="79" t="s">
        <v>366</v>
      </c>
      <c r="U76" s="83" t="s">
        <v>377</v>
      </c>
      <c r="V76" s="83" t="s">
        <v>377</v>
      </c>
      <c r="W76" s="81">
        <v>43749.61659722222</v>
      </c>
      <c r="X76" s="83" t="s">
        <v>468</v>
      </c>
      <c r="Y76" s="79"/>
      <c r="Z76" s="79"/>
      <c r="AA76" s="85" t="s">
        <v>535</v>
      </c>
      <c r="AB76" s="79"/>
      <c r="AC76" s="79" t="b">
        <v>0</v>
      </c>
      <c r="AD76" s="79">
        <v>2</v>
      </c>
      <c r="AE76" s="85" t="s">
        <v>556</v>
      </c>
      <c r="AF76" s="79" t="b">
        <v>0</v>
      </c>
      <c r="AG76" s="79" t="s">
        <v>563</v>
      </c>
      <c r="AH76" s="79"/>
      <c r="AI76" s="85" t="s">
        <v>556</v>
      </c>
      <c r="AJ76" s="79" t="b">
        <v>0</v>
      </c>
      <c r="AK76" s="79">
        <v>0</v>
      </c>
      <c r="AL76" s="85" t="s">
        <v>556</v>
      </c>
      <c r="AM76" s="79" t="s">
        <v>567</v>
      </c>
      <c r="AN76" s="79" t="b">
        <v>0</v>
      </c>
      <c r="AO76" s="85" t="s">
        <v>535</v>
      </c>
      <c r="AP76" s="79" t="s">
        <v>176</v>
      </c>
      <c r="AQ76" s="79">
        <v>0</v>
      </c>
      <c r="AR76" s="79">
        <v>0</v>
      </c>
      <c r="AS76" s="79" t="s">
        <v>574</v>
      </c>
      <c r="AT76" s="79" t="s">
        <v>576</v>
      </c>
      <c r="AU76" s="79" t="s">
        <v>578</v>
      </c>
      <c r="AV76" s="79" t="s">
        <v>580</v>
      </c>
      <c r="AW76" s="79" t="s">
        <v>582</v>
      </c>
      <c r="AX76" s="79" t="s">
        <v>584</v>
      </c>
      <c r="AY76" s="79" t="s">
        <v>585</v>
      </c>
      <c r="AZ76" s="83" t="s">
        <v>587</v>
      </c>
      <c r="BA76">
        <v>1</v>
      </c>
      <c r="BB76" s="78" t="str">
        <f>REPLACE(INDEX(GroupVertices[Group],MATCH(Edges[[#This Row],[Vertex 1]],GroupVertices[Vertex],0)),1,1,"")</f>
        <v>5</v>
      </c>
      <c r="BC76" s="78" t="str">
        <f>REPLACE(INDEX(GroupVertices[Group],MATCH(Edges[[#This Row],[Vertex 2]],GroupVertices[Vertex],0)),1,1,"")</f>
        <v>5</v>
      </c>
      <c r="BD76" s="48">
        <v>1</v>
      </c>
      <c r="BE76" s="49">
        <v>11.11111111111111</v>
      </c>
      <c r="BF76" s="48">
        <v>0</v>
      </c>
      <c r="BG76" s="49">
        <v>0</v>
      </c>
      <c r="BH76" s="48">
        <v>0</v>
      </c>
      <c r="BI76" s="49">
        <v>0</v>
      </c>
      <c r="BJ76" s="48">
        <v>8</v>
      </c>
      <c r="BK76" s="49">
        <v>88.88888888888889</v>
      </c>
      <c r="BL76" s="48">
        <v>9</v>
      </c>
    </row>
    <row r="77" spans="1:64" ht="15">
      <c r="A77" s="64" t="s">
        <v>251</v>
      </c>
      <c r="B77" s="64" t="s">
        <v>251</v>
      </c>
      <c r="C77" s="65" t="s">
        <v>1575</v>
      </c>
      <c r="D77" s="66">
        <v>3</v>
      </c>
      <c r="E77" s="67" t="s">
        <v>132</v>
      </c>
      <c r="F77" s="68">
        <v>35</v>
      </c>
      <c r="G77" s="65"/>
      <c r="H77" s="69"/>
      <c r="I77" s="70"/>
      <c r="J77" s="70"/>
      <c r="K77" s="34" t="s">
        <v>65</v>
      </c>
      <c r="L77" s="77">
        <v>77</v>
      </c>
      <c r="M77" s="77"/>
      <c r="N77" s="72"/>
      <c r="O77" s="79" t="s">
        <v>176</v>
      </c>
      <c r="P77" s="81">
        <v>43747.58613425926</v>
      </c>
      <c r="Q77" s="79" t="s">
        <v>317</v>
      </c>
      <c r="R77" s="83" t="s">
        <v>348</v>
      </c>
      <c r="S77" s="79" t="s">
        <v>359</v>
      </c>
      <c r="T77" s="79"/>
      <c r="U77" s="83" t="s">
        <v>378</v>
      </c>
      <c r="V77" s="83" t="s">
        <v>378</v>
      </c>
      <c r="W77" s="81">
        <v>43747.58613425926</v>
      </c>
      <c r="X77" s="83" t="s">
        <v>469</v>
      </c>
      <c r="Y77" s="79"/>
      <c r="Z77" s="79"/>
      <c r="AA77" s="85" t="s">
        <v>536</v>
      </c>
      <c r="AB77" s="79"/>
      <c r="AC77" s="79" t="b">
        <v>0</v>
      </c>
      <c r="AD77" s="79">
        <v>16</v>
      </c>
      <c r="AE77" s="85" t="s">
        <v>556</v>
      </c>
      <c r="AF77" s="79" t="b">
        <v>0</v>
      </c>
      <c r="AG77" s="79" t="s">
        <v>563</v>
      </c>
      <c r="AH77" s="79"/>
      <c r="AI77" s="85" t="s">
        <v>556</v>
      </c>
      <c r="AJ77" s="79" t="b">
        <v>0</v>
      </c>
      <c r="AK77" s="79">
        <v>11</v>
      </c>
      <c r="AL77" s="85" t="s">
        <v>556</v>
      </c>
      <c r="AM77" s="79" t="s">
        <v>571</v>
      </c>
      <c r="AN77" s="79" t="b">
        <v>0</v>
      </c>
      <c r="AO77" s="85" t="s">
        <v>536</v>
      </c>
      <c r="AP77" s="79" t="s">
        <v>572</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v>1</v>
      </c>
      <c r="BE77" s="49">
        <v>2.6315789473684212</v>
      </c>
      <c r="BF77" s="48">
        <v>3</v>
      </c>
      <c r="BG77" s="49">
        <v>7.894736842105263</v>
      </c>
      <c r="BH77" s="48">
        <v>0</v>
      </c>
      <c r="BI77" s="49">
        <v>0</v>
      </c>
      <c r="BJ77" s="48">
        <v>34</v>
      </c>
      <c r="BK77" s="49">
        <v>89.47368421052632</v>
      </c>
      <c r="BL77" s="48">
        <v>38</v>
      </c>
    </row>
    <row r="78" spans="1:64" ht="15">
      <c r="A78" s="64" t="s">
        <v>251</v>
      </c>
      <c r="B78" s="64" t="s">
        <v>246</v>
      </c>
      <c r="C78" s="65" t="s">
        <v>1575</v>
      </c>
      <c r="D78" s="66">
        <v>3</v>
      </c>
      <c r="E78" s="67" t="s">
        <v>132</v>
      </c>
      <c r="F78" s="68">
        <v>35</v>
      </c>
      <c r="G78" s="65"/>
      <c r="H78" s="69"/>
      <c r="I78" s="70"/>
      <c r="J78" s="70"/>
      <c r="K78" s="34" t="s">
        <v>66</v>
      </c>
      <c r="L78" s="77">
        <v>78</v>
      </c>
      <c r="M78" s="77"/>
      <c r="N78" s="72"/>
      <c r="O78" s="79" t="s">
        <v>273</v>
      </c>
      <c r="P78" s="81">
        <v>43743.933344907404</v>
      </c>
      <c r="Q78" s="79" t="s">
        <v>279</v>
      </c>
      <c r="R78" s="79"/>
      <c r="S78" s="79"/>
      <c r="T78" s="79"/>
      <c r="U78" s="79"/>
      <c r="V78" s="83" t="s">
        <v>415</v>
      </c>
      <c r="W78" s="81">
        <v>43743.933344907404</v>
      </c>
      <c r="X78" s="83" t="s">
        <v>470</v>
      </c>
      <c r="Y78" s="79"/>
      <c r="Z78" s="79"/>
      <c r="AA78" s="85" t="s">
        <v>537</v>
      </c>
      <c r="AB78" s="79"/>
      <c r="AC78" s="79" t="b">
        <v>0</v>
      </c>
      <c r="AD78" s="79">
        <v>0</v>
      </c>
      <c r="AE78" s="85" t="s">
        <v>556</v>
      </c>
      <c r="AF78" s="79" t="b">
        <v>0</v>
      </c>
      <c r="AG78" s="79" t="s">
        <v>563</v>
      </c>
      <c r="AH78" s="79"/>
      <c r="AI78" s="85" t="s">
        <v>556</v>
      </c>
      <c r="AJ78" s="79" t="b">
        <v>0</v>
      </c>
      <c r="AK78" s="79">
        <v>10</v>
      </c>
      <c r="AL78" s="85" t="s">
        <v>539</v>
      </c>
      <c r="AM78" s="79" t="s">
        <v>571</v>
      </c>
      <c r="AN78" s="79" t="b">
        <v>0</v>
      </c>
      <c r="AO78" s="85" t="s">
        <v>539</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1</v>
      </c>
      <c r="BD78" s="48">
        <v>2</v>
      </c>
      <c r="BE78" s="49">
        <v>8.333333333333334</v>
      </c>
      <c r="BF78" s="48">
        <v>0</v>
      </c>
      <c r="BG78" s="49">
        <v>0</v>
      </c>
      <c r="BH78" s="48">
        <v>0</v>
      </c>
      <c r="BI78" s="49">
        <v>0</v>
      </c>
      <c r="BJ78" s="48">
        <v>22</v>
      </c>
      <c r="BK78" s="49">
        <v>91.66666666666667</v>
      </c>
      <c r="BL78" s="48">
        <v>24</v>
      </c>
    </row>
    <row r="79" spans="1:64" ht="15">
      <c r="A79" s="64" t="s">
        <v>246</v>
      </c>
      <c r="B79" s="64" t="s">
        <v>251</v>
      </c>
      <c r="C79" s="65" t="s">
        <v>1577</v>
      </c>
      <c r="D79" s="66">
        <v>10</v>
      </c>
      <c r="E79" s="67" t="s">
        <v>136</v>
      </c>
      <c r="F79" s="68">
        <v>12</v>
      </c>
      <c r="G79" s="65"/>
      <c r="H79" s="69"/>
      <c r="I79" s="70"/>
      <c r="J79" s="70"/>
      <c r="K79" s="34" t="s">
        <v>66</v>
      </c>
      <c r="L79" s="77">
        <v>79</v>
      </c>
      <c r="M79" s="77"/>
      <c r="N79" s="72"/>
      <c r="O79" s="79" t="s">
        <v>273</v>
      </c>
      <c r="P79" s="81">
        <v>43741.80311342593</v>
      </c>
      <c r="Q79" s="79" t="s">
        <v>318</v>
      </c>
      <c r="R79" s="83" t="s">
        <v>349</v>
      </c>
      <c r="S79" s="79" t="s">
        <v>353</v>
      </c>
      <c r="T79" s="79"/>
      <c r="U79" s="83" t="s">
        <v>379</v>
      </c>
      <c r="V79" s="83" t="s">
        <v>379</v>
      </c>
      <c r="W79" s="81">
        <v>43741.80311342593</v>
      </c>
      <c r="X79" s="83" t="s">
        <v>471</v>
      </c>
      <c r="Y79" s="79"/>
      <c r="Z79" s="79"/>
      <c r="AA79" s="85" t="s">
        <v>538</v>
      </c>
      <c r="AB79" s="79"/>
      <c r="AC79" s="79" t="b">
        <v>0</v>
      </c>
      <c r="AD79" s="79">
        <v>14</v>
      </c>
      <c r="AE79" s="85" t="s">
        <v>556</v>
      </c>
      <c r="AF79" s="79" t="b">
        <v>0</v>
      </c>
      <c r="AG79" s="79" t="s">
        <v>563</v>
      </c>
      <c r="AH79" s="79"/>
      <c r="AI79" s="85" t="s">
        <v>556</v>
      </c>
      <c r="AJ79" s="79" t="b">
        <v>0</v>
      </c>
      <c r="AK79" s="79">
        <v>12</v>
      </c>
      <c r="AL79" s="85" t="s">
        <v>556</v>
      </c>
      <c r="AM79" s="79" t="s">
        <v>569</v>
      </c>
      <c r="AN79" s="79" t="b">
        <v>0</v>
      </c>
      <c r="AO79" s="85" t="s">
        <v>538</v>
      </c>
      <c r="AP79" s="79" t="s">
        <v>572</v>
      </c>
      <c r="AQ79" s="79">
        <v>0</v>
      </c>
      <c r="AR79" s="79">
        <v>0</v>
      </c>
      <c r="AS79" s="79"/>
      <c r="AT79" s="79"/>
      <c r="AU79" s="79"/>
      <c r="AV79" s="79"/>
      <c r="AW79" s="79"/>
      <c r="AX79" s="79"/>
      <c r="AY79" s="79"/>
      <c r="AZ79" s="79"/>
      <c r="BA79">
        <v>5</v>
      </c>
      <c r="BB79" s="78" t="str">
        <f>REPLACE(INDEX(GroupVertices[Group],MATCH(Edges[[#This Row],[Vertex 1]],GroupVertices[Vertex],0)),1,1,"")</f>
        <v>1</v>
      </c>
      <c r="BC79" s="78" t="str">
        <f>REPLACE(INDEX(GroupVertices[Group],MATCH(Edges[[#This Row],[Vertex 2]],GroupVertices[Vertex],0)),1,1,"")</f>
        <v>5</v>
      </c>
      <c r="BD79" s="48">
        <v>1</v>
      </c>
      <c r="BE79" s="49">
        <v>3.0303030303030303</v>
      </c>
      <c r="BF79" s="48">
        <v>1</v>
      </c>
      <c r="BG79" s="49">
        <v>3.0303030303030303</v>
      </c>
      <c r="BH79" s="48">
        <v>0</v>
      </c>
      <c r="BI79" s="49">
        <v>0</v>
      </c>
      <c r="BJ79" s="48">
        <v>31</v>
      </c>
      <c r="BK79" s="49">
        <v>93.93939393939394</v>
      </c>
      <c r="BL79" s="48">
        <v>33</v>
      </c>
    </row>
    <row r="80" spans="1:64" ht="15">
      <c r="A80" s="64" t="s">
        <v>246</v>
      </c>
      <c r="B80" s="64" t="s">
        <v>251</v>
      </c>
      <c r="C80" s="65" t="s">
        <v>1577</v>
      </c>
      <c r="D80" s="66">
        <v>10</v>
      </c>
      <c r="E80" s="67" t="s">
        <v>136</v>
      </c>
      <c r="F80" s="68">
        <v>12</v>
      </c>
      <c r="G80" s="65"/>
      <c r="H80" s="69"/>
      <c r="I80" s="70"/>
      <c r="J80" s="70"/>
      <c r="K80" s="34" t="s">
        <v>66</v>
      </c>
      <c r="L80" s="77">
        <v>80</v>
      </c>
      <c r="M80" s="77"/>
      <c r="N80" s="72"/>
      <c r="O80" s="79" t="s">
        <v>273</v>
      </c>
      <c r="P80" s="81">
        <v>43740.8647337963</v>
      </c>
      <c r="Q80" s="79" t="s">
        <v>303</v>
      </c>
      <c r="R80" s="83" t="s">
        <v>342</v>
      </c>
      <c r="S80" s="79" t="s">
        <v>354</v>
      </c>
      <c r="T80" s="79"/>
      <c r="U80" s="83" t="s">
        <v>372</v>
      </c>
      <c r="V80" s="83" t="s">
        <v>372</v>
      </c>
      <c r="W80" s="81">
        <v>43740.8647337963</v>
      </c>
      <c r="X80" s="83" t="s">
        <v>455</v>
      </c>
      <c r="Y80" s="79"/>
      <c r="Z80" s="79"/>
      <c r="AA80" s="85" t="s">
        <v>522</v>
      </c>
      <c r="AB80" s="79"/>
      <c r="AC80" s="79" t="b">
        <v>0</v>
      </c>
      <c r="AD80" s="79">
        <v>46</v>
      </c>
      <c r="AE80" s="85" t="s">
        <v>556</v>
      </c>
      <c r="AF80" s="79" t="b">
        <v>0</v>
      </c>
      <c r="AG80" s="79" t="s">
        <v>563</v>
      </c>
      <c r="AH80" s="79"/>
      <c r="AI80" s="85" t="s">
        <v>556</v>
      </c>
      <c r="AJ80" s="79" t="b">
        <v>0</v>
      </c>
      <c r="AK80" s="79">
        <v>51</v>
      </c>
      <c r="AL80" s="85" t="s">
        <v>556</v>
      </c>
      <c r="AM80" s="79" t="s">
        <v>569</v>
      </c>
      <c r="AN80" s="79" t="b">
        <v>0</v>
      </c>
      <c r="AO80" s="85" t="s">
        <v>522</v>
      </c>
      <c r="AP80" s="79" t="s">
        <v>572</v>
      </c>
      <c r="AQ80" s="79">
        <v>0</v>
      </c>
      <c r="AR80" s="79">
        <v>0</v>
      </c>
      <c r="AS80" s="79"/>
      <c r="AT80" s="79"/>
      <c r="AU80" s="79"/>
      <c r="AV80" s="79"/>
      <c r="AW80" s="79"/>
      <c r="AX80" s="79"/>
      <c r="AY80" s="79"/>
      <c r="AZ80" s="79"/>
      <c r="BA80">
        <v>5</v>
      </c>
      <c r="BB80" s="78" t="str">
        <f>REPLACE(INDEX(GroupVertices[Group],MATCH(Edges[[#This Row],[Vertex 1]],GroupVertices[Vertex],0)),1,1,"")</f>
        <v>1</v>
      </c>
      <c r="BC80" s="78" t="str">
        <f>REPLACE(INDEX(GroupVertices[Group],MATCH(Edges[[#This Row],[Vertex 2]],GroupVertices[Vertex],0)),1,1,"")</f>
        <v>5</v>
      </c>
      <c r="BD80" s="48"/>
      <c r="BE80" s="49"/>
      <c r="BF80" s="48"/>
      <c r="BG80" s="49"/>
      <c r="BH80" s="48"/>
      <c r="BI80" s="49"/>
      <c r="BJ80" s="48"/>
      <c r="BK80" s="49"/>
      <c r="BL80" s="48"/>
    </row>
    <row r="81" spans="1:64" ht="15">
      <c r="A81" s="64" t="s">
        <v>246</v>
      </c>
      <c r="B81" s="64" t="s">
        <v>251</v>
      </c>
      <c r="C81" s="65" t="s">
        <v>1577</v>
      </c>
      <c r="D81" s="66">
        <v>10</v>
      </c>
      <c r="E81" s="67" t="s">
        <v>136</v>
      </c>
      <c r="F81" s="68">
        <v>12</v>
      </c>
      <c r="G81" s="65"/>
      <c r="H81" s="69"/>
      <c r="I81" s="70"/>
      <c r="J81" s="70"/>
      <c r="K81" s="34" t="s">
        <v>66</v>
      </c>
      <c r="L81" s="77">
        <v>81</v>
      </c>
      <c r="M81" s="77"/>
      <c r="N81" s="72"/>
      <c r="O81" s="79" t="s">
        <v>273</v>
      </c>
      <c r="P81" s="81">
        <v>43741.59168981481</v>
      </c>
      <c r="Q81" s="79" t="s">
        <v>319</v>
      </c>
      <c r="R81" s="83" t="s">
        <v>350</v>
      </c>
      <c r="S81" s="79" t="s">
        <v>358</v>
      </c>
      <c r="T81" s="79"/>
      <c r="U81" s="83" t="s">
        <v>380</v>
      </c>
      <c r="V81" s="83" t="s">
        <v>380</v>
      </c>
      <c r="W81" s="81">
        <v>43741.59168981481</v>
      </c>
      <c r="X81" s="83" t="s">
        <v>472</v>
      </c>
      <c r="Y81" s="79"/>
      <c r="Z81" s="79"/>
      <c r="AA81" s="85" t="s">
        <v>539</v>
      </c>
      <c r="AB81" s="79"/>
      <c r="AC81" s="79" t="b">
        <v>0</v>
      </c>
      <c r="AD81" s="79">
        <v>15</v>
      </c>
      <c r="AE81" s="85" t="s">
        <v>556</v>
      </c>
      <c r="AF81" s="79" t="b">
        <v>0</v>
      </c>
      <c r="AG81" s="79" t="s">
        <v>563</v>
      </c>
      <c r="AH81" s="79"/>
      <c r="AI81" s="85" t="s">
        <v>556</v>
      </c>
      <c r="AJ81" s="79" t="b">
        <v>0</v>
      </c>
      <c r="AK81" s="79">
        <v>10</v>
      </c>
      <c r="AL81" s="85" t="s">
        <v>556</v>
      </c>
      <c r="AM81" s="79" t="s">
        <v>569</v>
      </c>
      <c r="AN81" s="79" t="b">
        <v>0</v>
      </c>
      <c r="AO81" s="85" t="s">
        <v>539</v>
      </c>
      <c r="AP81" s="79" t="s">
        <v>572</v>
      </c>
      <c r="AQ81" s="79">
        <v>0</v>
      </c>
      <c r="AR81" s="79">
        <v>0</v>
      </c>
      <c r="AS81" s="79"/>
      <c r="AT81" s="79"/>
      <c r="AU81" s="79"/>
      <c r="AV81" s="79"/>
      <c r="AW81" s="79"/>
      <c r="AX81" s="79"/>
      <c r="AY81" s="79"/>
      <c r="AZ81" s="79"/>
      <c r="BA81">
        <v>5</v>
      </c>
      <c r="BB81" s="78" t="str">
        <f>REPLACE(INDEX(GroupVertices[Group],MATCH(Edges[[#This Row],[Vertex 1]],GroupVertices[Vertex],0)),1,1,"")</f>
        <v>1</v>
      </c>
      <c r="BC81" s="78" t="str">
        <f>REPLACE(INDEX(GroupVertices[Group],MATCH(Edges[[#This Row],[Vertex 2]],GroupVertices[Vertex],0)),1,1,"")</f>
        <v>5</v>
      </c>
      <c r="BD81" s="48">
        <v>3</v>
      </c>
      <c r="BE81" s="49">
        <v>7.894736842105263</v>
      </c>
      <c r="BF81" s="48">
        <v>0</v>
      </c>
      <c r="BG81" s="49">
        <v>0</v>
      </c>
      <c r="BH81" s="48">
        <v>0</v>
      </c>
      <c r="BI81" s="49">
        <v>0</v>
      </c>
      <c r="BJ81" s="48">
        <v>35</v>
      </c>
      <c r="BK81" s="49">
        <v>92.10526315789474</v>
      </c>
      <c r="BL81" s="48">
        <v>38</v>
      </c>
    </row>
    <row r="82" spans="1:64" ht="15">
      <c r="A82" s="64" t="s">
        <v>246</v>
      </c>
      <c r="B82" s="64" t="s">
        <v>251</v>
      </c>
      <c r="C82" s="65" t="s">
        <v>1577</v>
      </c>
      <c r="D82" s="66">
        <v>10</v>
      </c>
      <c r="E82" s="67" t="s">
        <v>136</v>
      </c>
      <c r="F82" s="68">
        <v>12</v>
      </c>
      <c r="G82" s="65"/>
      <c r="H82" s="69"/>
      <c r="I82" s="70"/>
      <c r="J82" s="70"/>
      <c r="K82" s="34" t="s">
        <v>66</v>
      </c>
      <c r="L82" s="77">
        <v>82</v>
      </c>
      <c r="M82" s="77"/>
      <c r="N82" s="72"/>
      <c r="O82" s="79" t="s">
        <v>273</v>
      </c>
      <c r="P82" s="81">
        <v>43747.66082175926</v>
      </c>
      <c r="Q82" s="79" t="s">
        <v>320</v>
      </c>
      <c r="R82" s="83" t="s">
        <v>339</v>
      </c>
      <c r="S82" s="79" t="s">
        <v>353</v>
      </c>
      <c r="T82" s="79"/>
      <c r="U82" s="79"/>
      <c r="V82" s="83" t="s">
        <v>414</v>
      </c>
      <c r="W82" s="81">
        <v>43747.66082175926</v>
      </c>
      <c r="X82" s="83" t="s">
        <v>473</v>
      </c>
      <c r="Y82" s="79"/>
      <c r="Z82" s="79"/>
      <c r="AA82" s="85" t="s">
        <v>540</v>
      </c>
      <c r="AB82" s="79"/>
      <c r="AC82" s="79" t="b">
        <v>0</v>
      </c>
      <c r="AD82" s="79">
        <v>23</v>
      </c>
      <c r="AE82" s="85" t="s">
        <v>556</v>
      </c>
      <c r="AF82" s="79" t="b">
        <v>0</v>
      </c>
      <c r="AG82" s="79" t="s">
        <v>563</v>
      </c>
      <c r="AH82" s="79"/>
      <c r="AI82" s="85" t="s">
        <v>556</v>
      </c>
      <c r="AJ82" s="79" t="b">
        <v>0</v>
      </c>
      <c r="AK82" s="79">
        <v>16</v>
      </c>
      <c r="AL82" s="85" t="s">
        <v>556</v>
      </c>
      <c r="AM82" s="79" t="s">
        <v>569</v>
      </c>
      <c r="AN82" s="79" t="b">
        <v>0</v>
      </c>
      <c r="AO82" s="85" t="s">
        <v>540</v>
      </c>
      <c r="AP82" s="79" t="s">
        <v>176</v>
      </c>
      <c r="AQ82" s="79">
        <v>0</v>
      </c>
      <c r="AR82" s="79">
        <v>0</v>
      </c>
      <c r="AS82" s="79"/>
      <c r="AT82" s="79"/>
      <c r="AU82" s="79"/>
      <c r="AV82" s="79"/>
      <c r="AW82" s="79"/>
      <c r="AX82" s="79"/>
      <c r="AY82" s="79"/>
      <c r="AZ82" s="79"/>
      <c r="BA82">
        <v>5</v>
      </c>
      <c r="BB82" s="78" t="str">
        <f>REPLACE(INDEX(GroupVertices[Group],MATCH(Edges[[#This Row],[Vertex 1]],GroupVertices[Vertex],0)),1,1,"")</f>
        <v>1</v>
      </c>
      <c r="BC82" s="78" t="str">
        <f>REPLACE(INDEX(GroupVertices[Group],MATCH(Edges[[#This Row],[Vertex 2]],GroupVertices[Vertex],0)),1,1,"")</f>
        <v>5</v>
      </c>
      <c r="BD82" s="48">
        <v>0</v>
      </c>
      <c r="BE82" s="49">
        <v>0</v>
      </c>
      <c r="BF82" s="48">
        <v>0</v>
      </c>
      <c r="BG82" s="49">
        <v>0</v>
      </c>
      <c r="BH82" s="48">
        <v>0</v>
      </c>
      <c r="BI82" s="49">
        <v>0</v>
      </c>
      <c r="BJ82" s="48">
        <v>42</v>
      </c>
      <c r="BK82" s="49">
        <v>100</v>
      </c>
      <c r="BL82" s="48">
        <v>42</v>
      </c>
    </row>
    <row r="83" spans="1:64" ht="15">
      <c r="A83" s="64" t="s">
        <v>246</v>
      </c>
      <c r="B83" s="64" t="s">
        <v>251</v>
      </c>
      <c r="C83" s="65" t="s">
        <v>1577</v>
      </c>
      <c r="D83" s="66">
        <v>10</v>
      </c>
      <c r="E83" s="67" t="s">
        <v>136</v>
      </c>
      <c r="F83" s="68">
        <v>12</v>
      </c>
      <c r="G83" s="65"/>
      <c r="H83" s="69"/>
      <c r="I83" s="70"/>
      <c r="J83" s="70"/>
      <c r="K83" s="34" t="s">
        <v>66</v>
      </c>
      <c r="L83" s="77">
        <v>83</v>
      </c>
      <c r="M83" s="77"/>
      <c r="N83" s="72"/>
      <c r="O83" s="79" t="s">
        <v>273</v>
      </c>
      <c r="P83" s="81">
        <v>43749.427511574075</v>
      </c>
      <c r="Q83" s="79" t="s">
        <v>321</v>
      </c>
      <c r="R83" s="79"/>
      <c r="S83" s="79"/>
      <c r="T83" s="79"/>
      <c r="U83" s="79"/>
      <c r="V83" s="83" t="s">
        <v>414</v>
      </c>
      <c r="W83" s="81">
        <v>43749.427511574075</v>
      </c>
      <c r="X83" s="83" t="s">
        <v>474</v>
      </c>
      <c r="Y83" s="79"/>
      <c r="Z83" s="79"/>
      <c r="AA83" s="85" t="s">
        <v>541</v>
      </c>
      <c r="AB83" s="79"/>
      <c r="AC83" s="79" t="b">
        <v>0</v>
      </c>
      <c r="AD83" s="79">
        <v>0</v>
      </c>
      <c r="AE83" s="85" t="s">
        <v>556</v>
      </c>
      <c r="AF83" s="79" t="b">
        <v>0</v>
      </c>
      <c r="AG83" s="79" t="s">
        <v>563</v>
      </c>
      <c r="AH83" s="79"/>
      <c r="AI83" s="85" t="s">
        <v>556</v>
      </c>
      <c r="AJ83" s="79" t="b">
        <v>0</v>
      </c>
      <c r="AK83" s="79">
        <v>11</v>
      </c>
      <c r="AL83" s="85" t="s">
        <v>536</v>
      </c>
      <c r="AM83" s="79" t="s">
        <v>566</v>
      </c>
      <c r="AN83" s="79" t="b">
        <v>0</v>
      </c>
      <c r="AO83" s="85" t="s">
        <v>536</v>
      </c>
      <c r="AP83" s="79" t="s">
        <v>176</v>
      </c>
      <c r="AQ83" s="79">
        <v>0</v>
      </c>
      <c r="AR83" s="79">
        <v>0</v>
      </c>
      <c r="AS83" s="79"/>
      <c r="AT83" s="79"/>
      <c r="AU83" s="79"/>
      <c r="AV83" s="79"/>
      <c r="AW83" s="79"/>
      <c r="AX83" s="79"/>
      <c r="AY83" s="79"/>
      <c r="AZ83" s="79"/>
      <c r="BA83">
        <v>5</v>
      </c>
      <c r="BB83" s="78" t="str">
        <f>REPLACE(INDEX(GroupVertices[Group],MATCH(Edges[[#This Row],[Vertex 1]],GroupVertices[Vertex],0)),1,1,"")</f>
        <v>1</v>
      </c>
      <c r="BC83" s="78" t="str">
        <f>REPLACE(INDEX(GroupVertices[Group],MATCH(Edges[[#This Row],[Vertex 2]],GroupVertices[Vertex],0)),1,1,"")</f>
        <v>5</v>
      </c>
      <c r="BD83" s="48">
        <v>0</v>
      </c>
      <c r="BE83" s="49">
        <v>0</v>
      </c>
      <c r="BF83" s="48">
        <v>1</v>
      </c>
      <c r="BG83" s="49">
        <v>5</v>
      </c>
      <c r="BH83" s="48">
        <v>0</v>
      </c>
      <c r="BI83" s="49">
        <v>0</v>
      </c>
      <c r="BJ83" s="48">
        <v>19</v>
      </c>
      <c r="BK83" s="49">
        <v>95</v>
      </c>
      <c r="BL83" s="48">
        <v>20</v>
      </c>
    </row>
    <row r="84" spans="1:64" ht="15">
      <c r="A84" s="64" t="s">
        <v>252</v>
      </c>
      <c r="B84" s="64" t="s">
        <v>251</v>
      </c>
      <c r="C84" s="65" t="s">
        <v>1575</v>
      </c>
      <c r="D84" s="66">
        <v>3</v>
      </c>
      <c r="E84" s="67" t="s">
        <v>132</v>
      </c>
      <c r="F84" s="68">
        <v>35</v>
      </c>
      <c r="G84" s="65"/>
      <c r="H84" s="69"/>
      <c r="I84" s="70"/>
      <c r="J84" s="70"/>
      <c r="K84" s="34" t="s">
        <v>65</v>
      </c>
      <c r="L84" s="77">
        <v>84</v>
      </c>
      <c r="M84" s="77"/>
      <c r="N84" s="72"/>
      <c r="O84" s="79" t="s">
        <v>273</v>
      </c>
      <c r="P84" s="81">
        <v>43749.58277777778</v>
      </c>
      <c r="Q84" s="79" t="s">
        <v>322</v>
      </c>
      <c r="R84" s="79"/>
      <c r="S84" s="79"/>
      <c r="T84" s="79" t="s">
        <v>366</v>
      </c>
      <c r="U84" s="79"/>
      <c r="V84" s="83" t="s">
        <v>416</v>
      </c>
      <c r="W84" s="81">
        <v>43749.58277777778</v>
      </c>
      <c r="X84" s="83" t="s">
        <v>475</v>
      </c>
      <c r="Y84" s="79"/>
      <c r="Z84" s="79"/>
      <c r="AA84" s="85" t="s">
        <v>542</v>
      </c>
      <c r="AB84" s="79"/>
      <c r="AC84" s="79" t="b">
        <v>0</v>
      </c>
      <c r="AD84" s="79">
        <v>1</v>
      </c>
      <c r="AE84" s="85" t="s">
        <v>556</v>
      </c>
      <c r="AF84" s="79" t="b">
        <v>0</v>
      </c>
      <c r="AG84" s="79" t="s">
        <v>563</v>
      </c>
      <c r="AH84" s="79"/>
      <c r="AI84" s="85" t="s">
        <v>556</v>
      </c>
      <c r="AJ84" s="79" t="b">
        <v>0</v>
      </c>
      <c r="AK84" s="79">
        <v>1</v>
      </c>
      <c r="AL84" s="85" t="s">
        <v>556</v>
      </c>
      <c r="AM84" s="79" t="s">
        <v>567</v>
      </c>
      <c r="AN84" s="79" t="b">
        <v>0</v>
      </c>
      <c r="AO84" s="85" t="s">
        <v>542</v>
      </c>
      <c r="AP84" s="79" t="s">
        <v>176</v>
      </c>
      <c r="AQ84" s="79">
        <v>0</v>
      </c>
      <c r="AR84" s="79">
        <v>0</v>
      </c>
      <c r="AS84" s="79" t="s">
        <v>574</v>
      </c>
      <c r="AT84" s="79" t="s">
        <v>576</v>
      </c>
      <c r="AU84" s="79" t="s">
        <v>578</v>
      </c>
      <c r="AV84" s="79" t="s">
        <v>580</v>
      </c>
      <c r="AW84" s="79" t="s">
        <v>582</v>
      </c>
      <c r="AX84" s="79" t="s">
        <v>584</v>
      </c>
      <c r="AY84" s="79" t="s">
        <v>585</v>
      </c>
      <c r="AZ84" s="83" t="s">
        <v>587</v>
      </c>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250</v>
      </c>
      <c r="B85" s="64" t="s">
        <v>251</v>
      </c>
      <c r="C85" s="65" t="s">
        <v>1576</v>
      </c>
      <c r="D85" s="66">
        <v>6.5</v>
      </c>
      <c r="E85" s="67" t="s">
        <v>136</v>
      </c>
      <c r="F85" s="68">
        <v>23.5</v>
      </c>
      <c r="G85" s="65"/>
      <c r="H85" s="69"/>
      <c r="I85" s="70"/>
      <c r="J85" s="70"/>
      <c r="K85" s="34" t="s">
        <v>65</v>
      </c>
      <c r="L85" s="77">
        <v>85</v>
      </c>
      <c r="M85" s="77"/>
      <c r="N85" s="72"/>
      <c r="O85" s="79" t="s">
        <v>273</v>
      </c>
      <c r="P85" s="81">
        <v>43749.54903935185</v>
      </c>
      <c r="Q85" s="79" t="s">
        <v>323</v>
      </c>
      <c r="R85" s="79"/>
      <c r="S85" s="79"/>
      <c r="T85" s="79" t="s">
        <v>367</v>
      </c>
      <c r="U85" s="83" t="s">
        <v>381</v>
      </c>
      <c r="V85" s="83" t="s">
        <v>381</v>
      </c>
      <c r="W85" s="81">
        <v>43749.54903935185</v>
      </c>
      <c r="X85" s="83" t="s">
        <v>476</v>
      </c>
      <c r="Y85" s="79"/>
      <c r="Z85" s="79"/>
      <c r="AA85" s="85" t="s">
        <v>543</v>
      </c>
      <c r="AB85" s="79"/>
      <c r="AC85" s="79" t="b">
        <v>0</v>
      </c>
      <c r="AD85" s="79">
        <v>0</v>
      </c>
      <c r="AE85" s="85" t="s">
        <v>556</v>
      </c>
      <c r="AF85" s="79" t="b">
        <v>0</v>
      </c>
      <c r="AG85" s="79" t="s">
        <v>563</v>
      </c>
      <c r="AH85" s="79"/>
      <c r="AI85" s="85" t="s">
        <v>556</v>
      </c>
      <c r="AJ85" s="79" t="b">
        <v>0</v>
      </c>
      <c r="AK85" s="79">
        <v>0</v>
      </c>
      <c r="AL85" s="85" t="s">
        <v>556</v>
      </c>
      <c r="AM85" s="79" t="s">
        <v>567</v>
      </c>
      <c r="AN85" s="79" t="b">
        <v>0</v>
      </c>
      <c r="AO85" s="85" t="s">
        <v>543</v>
      </c>
      <c r="AP85" s="79" t="s">
        <v>176</v>
      </c>
      <c r="AQ85" s="79">
        <v>0</v>
      </c>
      <c r="AR85" s="79">
        <v>0</v>
      </c>
      <c r="AS85" s="79" t="s">
        <v>574</v>
      </c>
      <c r="AT85" s="79" t="s">
        <v>576</v>
      </c>
      <c r="AU85" s="79" t="s">
        <v>578</v>
      </c>
      <c r="AV85" s="79" t="s">
        <v>580</v>
      </c>
      <c r="AW85" s="79" t="s">
        <v>582</v>
      </c>
      <c r="AX85" s="79" t="s">
        <v>584</v>
      </c>
      <c r="AY85" s="79" t="s">
        <v>585</v>
      </c>
      <c r="AZ85" s="83" t="s">
        <v>587</v>
      </c>
      <c r="BA85">
        <v>2</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250</v>
      </c>
      <c r="B86" s="64" t="s">
        <v>251</v>
      </c>
      <c r="C86" s="65" t="s">
        <v>1576</v>
      </c>
      <c r="D86" s="66">
        <v>6.5</v>
      </c>
      <c r="E86" s="67" t="s">
        <v>136</v>
      </c>
      <c r="F86" s="68">
        <v>23.5</v>
      </c>
      <c r="G86" s="65"/>
      <c r="H86" s="69"/>
      <c r="I86" s="70"/>
      <c r="J86" s="70"/>
      <c r="K86" s="34" t="s">
        <v>65</v>
      </c>
      <c r="L86" s="77">
        <v>86</v>
      </c>
      <c r="M86" s="77"/>
      <c r="N86" s="72"/>
      <c r="O86" s="79" t="s">
        <v>273</v>
      </c>
      <c r="P86" s="81">
        <v>43749.629641203705</v>
      </c>
      <c r="Q86" s="79" t="s">
        <v>324</v>
      </c>
      <c r="R86" s="79"/>
      <c r="S86" s="79"/>
      <c r="T86" s="79" t="s">
        <v>366</v>
      </c>
      <c r="U86" s="79"/>
      <c r="V86" s="83" t="s">
        <v>417</v>
      </c>
      <c r="W86" s="81">
        <v>43749.629641203705</v>
      </c>
      <c r="X86" s="83" t="s">
        <v>477</v>
      </c>
      <c r="Y86" s="79"/>
      <c r="Z86" s="79"/>
      <c r="AA86" s="85" t="s">
        <v>544</v>
      </c>
      <c r="AB86" s="79"/>
      <c r="AC86" s="79" t="b">
        <v>0</v>
      </c>
      <c r="AD86" s="79">
        <v>0</v>
      </c>
      <c r="AE86" s="85" t="s">
        <v>556</v>
      </c>
      <c r="AF86" s="79" t="b">
        <v>0</v>
      </c>
      <c r="AG86" s="79" t="s">
        <v>563</v>
      </c>
      <c r="AH86" s="79"/>
      <c r="AI86" s="85" t="s">
        <v>556</v>
      </c>
      <c r="AJ86" s="79" t="b">
        <v>0</v>
      </c>
      <c r="AK86" s="79">
        <v>1</v>
      </c>
      <c r="AL86" s="85" t="s">
        <v>542</v>
      </c>
      <c r="AM86" s="79" t="s">
        <v>567</v>
      </c>
      <c r="AN86" s="79" t="b">
        <v>0</v>
      </c>
      <c r="AO86" s="85" t="s">
        <v>542</v>
      </c>
      <c r="AP86" s="79" t="s">
        <v>176</v>
      </c>
      <c r="AQ86" s="79">
        <v>0</v>
      </c>
      <c r="AR86" s="79">
        <v>0</v>
      </c>
      <c r="AS86" s="79"/>
      <c r="AT86" s="79"/>
      <c r="AU86" s="79"/>
      <c r="AV86" s="79"/>
      <c r="AW86" s="79"/>
      <c r="AX86" s="79"/>
      <c r="AY86" s="79"/>
      <c r="AZ86" s="79"/>
      <c r="BA86">
        <v>2</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252</v>
      </c>
      <c r="B87" s="64" t="s">
        <v>246</v>
      </c>
      <c r="C87" s="65" t="s">
        <v>1577</v>
      </c>
      <c r="D87" s="66">
        <v>10</v>
      </c>
      <c r="E87" s="67" t="s">
        <v>136</v>
      </c>
      <c r="F87" s="68">
        <v>12</v>
      </c>
      <c r="G87" s="65"/>
      <c r="H87" s="69"/>
      <c r="I87" s="70"/>
      <c r="J87" s="70"/>
      <c r="K87" s="34" t="s">
        <v>65</v>
      </c>
      <c r="L87" s="77">
        <v>87</v>
      </c>
      <c r="M87" s="77"/>
      <c r="N87" s="72"/>
      <c r="O87" s="79" t="s">
        <v>273</v>
      </c>
      <c r="P87" s="81">
        <v>43749.57686342593</v>
      </c>
      <c r="Q87" s="79" t="s">
        <v>325</v>
      </c>
      <c r="R87" s="79"/>
      <c r="S87" s="79"/>
      <c r="T87" s="79" t="s">
        <v>250</v>
      </c>
      <c r="U87" s="79"/>
      <c r="V87" s="83" t="s">
        <v>416</v>
      </c>
      <c r="W87" s="81">
        <v>43749.57686342593</v>
      </c>
      <c r="X87" s="83" t="s">
        <v>478</v>
      </c>
      <c r="Y87" s="79"/>
      <c r="Z87" s="79"/>
      <c r="AA87" s="85" t="s">
        <v>545</v>
      </c>
      <c r="AB87" s="79"/>
      <c r="AC87" s="79" t="b">
        <v>0</v>
      </c>
      <c r="AD87" s="79">
        <v>1</v>
      </c>
      <c r="AE87" s="85" t="s">
        <v>556</v>
      </c>
      <c r="AF87" s="79" t="b">
        <v>0</v>
      </c>
      <c r="AG87" s="79" t="s">
        <v>563</v>
      </c>
      <c r="AH87" s="79"/>
      <c r="AI87" s="85" t="s">
        <v>556</v>
      </c>
      <c r="AJ87" s="79" t="b">
        <v>0</v>
      </c>
      <c r="AK87" s="79">
        <v>0</v>
      </c>
      <c r="AL87" s="85" t="s">
        <v>556</v>
      </c>
      <c r="AM87" s="79" t="s">
        <v>567</v>
      </c>
      <c r="AN87" s="79" t="b">
        <v>0</v>
      </c>
      <c r="AO87" s="85" t="s">
        <v>545</v>
      </c>
      <c r="AP87" s="79" t="s">
        <v>176</v>
      </c>
      <c r="AQ87" s="79">
        <v>0</v>
      </c>
      <c r="AR87" s="79">
        <v>0</v>
      </c>
      <c r="AS87" s="79" t="s">
        <v>574</v>
      </c>
      <c r="AT87" s="79" t="s">
        <v>576</v>
      </c>
      <c r="AU87" s="79" t="s">
        <v>578</v>
      </c>
      <c r="AV87" s="79" t="s">
        <v>580</v>
      </c>
      <c r="AW87" s="79" t="s">
        <v>582</v>
      </c>
      <c r="AX87" s="79" t="s">
        <v>584</v>
      </c>
      <c r="AY87" s="79" t="s">
        <v>585</v>
      </c>
      <c r="AZ87" s="83" t="s">
        <v>587</v>
      </c>
      <c r="BA87">
        <v>6</v>
      </c>
      <c r="BB87" s="78" t="str">
        <f>REPLACE(INDEX(GroupVertices[Group],MATCH(Edges[[#This Row],[Vertex 1]],GroupVertices[Vertex],0)),1,1,"")</f>
        <v>5</v>
      </c>
      <c r="BC87" s="78" t="str">
        <f>REPLACE(INDEX(GroupVertices[Group],MATCH(Edges[[#This Row],[Vertex 2]],GroupVertices[Vertex],0)),1,1,"")</f>
        <v>1</v>
      </c>
      <c r="BD87" s="48">
        <v>3</v>
      </c>
      <c r="BE87" s="49">
        <v>16.666666666666668</v>
      </c>
      <c r="BF87" s="48">
        <v>0</v>
      </c>
      <c r="BG87" s="49">
        <v>0</v>
      </c>
      <c r="BH87" s="48">
        <v>0</v>
      </c>
      <c r="BI87" s="49">
        <v>0</v>
      </c>
      <c r="BJ87" s="48">
        <v>15</v>
      </c>
      <c r="BK87" s="49">
        <v>83.33333333333333</v>
      </c>
      <c r="BL87" s="48">
        <v>18</v>
      </c>
    </row>
    <row r="88" spans="1:64" ht="15">
      <c r="A88" s="64" t="s">
        <v>252</v>
      </c>
      <c r="B88" s="64" t="s">
        <v>246</v>
      </c>
      <c r="C88" s="65" t="s">
        <v>1577</v>
      </c>
      <c r="D88" s="66">
        <v>10</v>
      </c>
      <c r="E88" s="67" t="s">
        <v>136</v>
      </c>
      <c r="F88" s="68">
        <v>12</v>
      </c>
      <c r="G88" s="65"/>
      <c r="H88" s="69"/>
      <c r="I88" s="70"/>
      <c r="J88" s="70"/>
      <c r="K88" s="34" t="s">
        <v>65</v>
      </c>
      <c r="L88" s="77">
        <v>88</v>
      </c>
      <c r="M88" s="77"/>
      <c r="N88" s="72"/>
      <c r="O88" s="79" t="s">
        <v>273</v>
      </c>
      <c r="P88" s="81">
        <v>43749.576875</v>
      </c>
      <c r="Q88" s="79" t="s">
        <v>326</v>
      </c>
      <c r="R88" s="79"/>
      <c r="S88" s="79"/>
      <c r="T88" s="79" t="s">
        <v>250</v>
      </c>
      <c r="U88" s="79"/>
      <c r="V88" s="83" t="s">
        <v>416</v>
      </c>
      <c r="W88" s="81">
        <v>43749.576875</v>
      </c>
      <c r="X88" s="83" t="s">
        <v>479</v>
      </c>
      <c r="Y88" s="79"/>
      <c r="Z88" s="79"/>
      <c r="AA88" s="85" t="s">
        <v>546</v>
      </c>
      <c r="AB88" s="85" t="s">
        <v>545</v>
      </c>
      <c r="AC88" s="79" t="b">
        <v>0</v>
      </c>
      <c r="AD88" s="79">
        <v>0</v>
      </c>
      <c r="AE88" s="85" t="s">
        <v>562</v>
      </c>
      <c r="AF88" s="79" t="b">
        <v>0</v>
      </c>
      <c r="AG88" s="79" t="s">
        <v>563</v>
      </c>
      <c r="AH88" s="79"/>
      <c r="AI88" s="85" t="s">
        <v>556</v>
      </c>
      <c r="AJ88" s="79" t="b">
        <v>0</v>
      </c>
      <c r="AK88" s="79">
        <v>0</v>
      </c>
      <c r="AL88" s="85" t="s">
        <v>556</v>
      </c>
      <c r="AM88" s="79" t="s">
        <v>567</v>
      </c>
      <c r="AN88" s="79" t="b">
        <v>0</v>
      </c>
      <c r="AO88" s="85" t="s">
        <v>545</v>
      </c>
      <c r="AP88" s="79" t="s">
        <v>176</v>
      </c>
      <c r="AQ88" s="79">
        <v>0</v>
      </c>
      <c r="AR88" s="79">
        <v>0</v>
      </c>
      <c r="AS88" s="79" t="s">
        <v>574</v>
      </c>
      <c r="AT88" s="79" t="s">
        <v>576</v>
      </c>
      <c r="AU88" s="79" t="s">
        <v>578</v>
      </c>
      <c r="AV88" s="79" t="s">
        <v>580</v>
      </c>
      <c r="AW88" s="79" t="s">
        <v>582</v>
      </c>
      <c r="AX88" s="79" t="s">
        <v>584</v>
      </c>
      <c r="AY88" s="79" t="s">
        <v>585</v>
      </c>
      <c r="AZ88" s="83" t="s">
        <v>587</v>
      </c>
      <c r="BA88">
        <v>6</v>
      </c>
      <c r="BB88" s="78" t="str">
        <f>REPLACE(INDEX(GroupVertices[Group],MATCH(Edges[[#This Row],[Vertex 1]],GroupVertices[Vertex],0)),1,1,"")</f>
        <v>5</v>
      </c>
      <c r="BC88" s="78" t="str">
        <f>REPLACE(INDEX(GroupVertices[Group],MATCH(Edges[[#This Row],[Vertex 2]],GroupVertices[Vertex],0)),1,1,"")</f>
        <v>1</v>
      </c>
      <c r="BD88" s="48">
        <v>2</v>
      </c>
      <c r="BE88" s="49">
        <v>18.181818181818183</v>
      </c>
      <c r="BF88" s="48">
        <v>0</v>
      </c>
      <c r="BG88" s="49">
        <v>0</v>
      </c>
      <c r="BH88" s="48">
        <v>0</v>
      </c>
      <c r="BI88" s="49">
        <v>0</v>
      </c>
      <c r="BJ88" s="48">
        <v>9</v>
      </c>
      <c r="BK88" s="49">
        <v>81.81818181818181</v>
      </c>
      <c r="BL88" s="48">
        <v>11</v>
      </c>
    </row>
    <row r="89" spans="1:64" ht="15">
      <c r="A89" s="64" t="s">
        <v>252</v>
      </c>
      <c r="B89" s="64" t="s">
        <v>246</v>
      </c>
      <c r="C89" s="65" t="s">
        <v>1577</v>
      </c>
      <c r="D89" s="66">
        <v>10</v>
      </c>
      <c r="E89" s="67" t="s">
        <v>136</v>
      </c>
      <c r="F89" s="68">
        <v>12</v>
      </c>
      <c r="G89" s="65"/>
      <c r="H89" s="69"/>
      <c r="I89" s="70"/>
      <c r="J89" s="70"/>
      <c r="K89" s="34" t="s">
        <v>65</v>
      </c>
      <c r="L89" s="77">
        <v>89</v>
      </c>
      <c r="M89" s="77"/>
      <c r="N89" s="72"/>
      <c r="O89" s="79" t="s">
        <v>273</v>
      </c>
      <c r="P89" s="81">
        <v>43749.576886574076</v>
      </c>
      <c r="Q89" s="79" t="s">
        <v>327</v>
      </c>
      <c r="R89" s="79"/>
      <c r="S89" s="79"/>
      <c r="T89" s="79" t="s">
        <v>250</v>
      </c>
      <c r="U89" s="79"/>
      <c r="V89" s="83" t="s">
        <v>416</v>
      </c>
      <c r="W89" s="81">
        <v>43749.576886574076</v>
      </c>
      <c r="X89" s="83" t="s">
        <v>480</v>
      </c>
      <c r="Y89" s="79"/>
      <c r="Z89" s="79"/>
      <c r="AA89" s="85" t="s">
        <v>547</v>
      </c>
      <c r="AB89" s="85" t="s">
        <v>546</v>
      </c>
      <c r="AC89" s="79" t="b">
        <v>0</v>
      </c>
      <c r="AD89" s="79">
        <v>1</v>
      </c>
      <c r="AE89" s="85" t="s">
        <v>562</v>
      </c>
      <c r="AF89" s="79" t="b">
        <v>0</v>
      </c>
      <c r="AG89" s="79" t="s">
        <v>563</v>
      </c>
      <c r="AH89" s="79"/>
      <c r="AI89" s="85" t="s">
        <v>556</v>
      </c>
      <c r="AJ89" s="79" t="b">
        <v>0</v>
      </c>
      <c r="AK89" s="79">
        <v>0</v>
      </c>
      <c r="AL89" s="85" t="s">
        <v>556</v>
      </c>
      <c r="AM89" s="79" t="s">
        <v>567</v>
      </c>
      <c r="AN89" s="79" t="b">
        <v>0</v>
      </c>
      <c r="AO89" s="85" t="s">
        <v>546</v>
      </c>
      <c r="AP89" s="79" t="s">
        <v>176</v>
      </c>
      <c r="AQ89" s="79">
        <v>0</v>
      </c>
      <c r="AR89" s="79">
        <v>0</v>
      </c>
      <c r="AS89" s="79" t="s">
        <v>574</v>
      </c>
      <c r="AT89" s="79" t="s">
        <v>576</v>
      </c>
      <c r="AU89" s="79" t="s">
        <v>578</v>
      </c>
      <c r="AV89" s="79" t="s">
        <v>580</v>
      </c>
      <c r="AW89" s="79" t="s">
        <v>582</v>
      </c>
      <c r="AX89" s="79" t="s">
        <v>584</v>
      </c>
      <c r="AY89" s="79" t="s">
        <v>585</v>
      </c>
      <c r="AZ89" s="83" t="s">
        <v>587</v>
      </c>
      <c r="BA89">
        <v>6</v>
      </c>
      <c r="BB89" s="78" t="str">
        <f>REPLACE(INDEX(GroupVertices[Group],MATCH(Edges[[#This Row],[Vertex 1]],GroupVertices[Vertex],0)),1,1,"")</f>
        <v>5</v>
      </c>
      <c r="BC89" s="78" t="str">
        <f>REPLACE(INDEX(GroupVertices[Group],MATCH(Edges[[#This Row],[Vertex 2]],GroupVertices[Vertex],0)),1,1,"")</f>
        <v>1</v>
      </c>
      <c r="BD89" s="48">
        <v>0</v>
      </c>
      <c r="BE89" s="49">
        <v>0</v>
      </c>
      <c r="BF89" s="48">
        <v>2</v>
      </c>
      <c r="BG89" s="49">
        <v>12.5</v>
      </c>
      <c r="BH89" s="48">
        <v>0</v>
      </c>
      <c r="BI89" s="49">
        <v>0</v>
      </c>
      <c r="BJ89" s="48">
        <v>14</v>
      </c>
      <c r="BK89" s="49">
        <v>87.5</v>
      </c>
      <c r="BL89" s="48">
        <v>16</v>
      </c>
    </row>
    <row r="90" spans="1:64" ht="15">
      <c r="A90" s="64" t="s">
        <v>252</v>
      </c>
      <c r="B90" s="64" t="s">
        <v>246</v>
      </c>
      <c r="C90" s="65" t="s">
        <v>1577</v>
      </c>
      <c r="D90" s="66">
        <v>10</v>
      </c>
      <c r="E90" s="67" t="s">
        <v>136</v>
      </c>
      <c r="F90" s="68">
        <v>12</v>
      </c>
      <c r="G90" s="65"/>
      <c r="H90" s="69"/>
      <c r="I90" s="70"/>
      <c r="J90" s="70"/>
      <c r="K90" s="34" t="s">
        <v>65</v>
      </c>
      <c r="L90" s="77">
        <v>90</v>
      </c>
      <c r="M90" s="77"/>
      <c r="N90" s="72"/>
      <c r="O90" s="79" t="s">
        <v>273</v>
      </c>
      <c r="P90" s="81">
        <v>43749.576886574076</v>
      </c>
      <c r="Q90" s="79" t="s">
        <v>328</v>
      </c>
      <c r="R90" s="79"/>
      <c r="S90" s="79"/>
      <c r="T90" s="79" t="s">
        <v>250</v>
      </c>
      <c r="U90" s="79"/>
      <c r="V90" s="83" t="s">
        <v>416</v>
      </c>
      <c r="W90" s="81">
        <v>43749.576886574076</v>
      </c>
      <c r="X90" s="83" t="s">
        <v>481</v>
      </c>
      <c r="Y90" s="79"/>
      <c r="Z90" s="79"/>
      <c r="AA90" s="85" t="s">
        <v>548</v>
      </c>
      <c r="AB90" s="85" t="s">
        <v>547</v>
      </c>
      <c r="AC90" s="79" t="b">
        <v>0</v>
      </c>
      <c r="AD90" s="79">
        <v>1</v>
      </c>
      <c r="AE90" s="85" t="s">
        <v>562</v>
      </c>
      <c r="AF90" s="79" t="b">
        <v>0</v>
      </c>
      <c r="AG90" s="79" t="s">
        <v>563</v>
      </c>
      <c r="AH90" s="79"/>
      <c r="AI90" s="85" t="s">
        <v>556</v>
      </c>
      <c r="AJ90" s="79" t="b">
        <v>0</v>
      </c>
      <c r="AK90" s="79">
        <v>0</v>
      </c>
      <c r="AL90" s="85" t="s">
        <v>556</v>
      </c>
      <c r="AM90" s="79" t="s">
        <v>567</v>
      </c>
      <c r="AN90" s="79" t="b">
        <v>0</v>
      </c>
      <c r="AO90" s="85" t="s">
        <v>547</v>
      </c>
      <c r="AP90" s="79" t="s">
        <v>176</v>
      </c>
      <c r="AQ90" s="79">
        <v>0</v>
      </c>
      <c r="AR90" s="79">
        <v>0</v>
      </c>
      <c r="AS90" s="79" t="s">
        <v>574</v>
      </c>
      <c r="AT90" s="79" t="s">
        <v>576</v>
      </c>
      <c r="AU90" s="79" t="s">
        <v>578</v>
      </c>
      <c r="AV90" s="79" t="s">
        <v>580</v>
      </c>
      <c r="AW90" s="79" t="s">
        <v>582</v>
      </c>
      <c r="AX90" s="79" t="s">
        <v>584</v>
      </c>
      <c r="AY90" s="79" t="s">
        <v>585</v>
      </c>
      <c r="AZ90" s="83" t="s">
        <v>587</v>
      </c>
      <c r="BA90">
        <v>6</v>
      </c>
      <c r="BB90" s="78" t="str">
        <f>REPLACE(INDEX(GroupVertices[Group],MATCH(Edges[[#This Row],[Vertex 1]],GroupVertices[Vertex],0)),1,1,"")</f>
        <v>5</v>
      </c>
      <c r="BC90" s="78" t="str">
        <f>REPLACE(INDEX(GroupVertices[Group],MATCH(Edges[[#This Row],[Vertex 2]],GroupVertices[Vertex],0)),1,1,"")</f>
        <v>1</v>
      </c>
      <c r="BD90" s="48">
        <v>0</v>
      </c>
      <c r="BE90" s="49">
        <v>0</v>
      </c>
      <c r="BF90" s="48">
        <v>0</v>
      </c>
      <c r="BG90" s="49">
        <v>0</v>
      </c>
      <c r="BH90" s="48">
        <v>0</v>
      </c>
      <c r="BI90" s="49">
        <v>0</v>
      </c>
      <c r="BJ90" s="48">
        <v>9</v>
      </c>
      <c r="BK90" s="49">
        <v>100</v>
      </c>
      <c r="BL90" s="48">
        <v>9</v>
      </c>
    </row>
    <row r="91" spans="1:64" ht="15">
      <c r="A91" s="64" t="s">
        <v>252</v>
      </c>
      <c r="B91" s="64" t="s">
        <v>246</v>
      </c>
      <c r="C91" s="65" t="s">
        <v>1577</v>
      </c>
      <c r="D91" s="66">
        <v>10</v>
      </c>
      <c r="E91" s="67" t="s">
        <v>136</v>
      </c>
      <c r="F91" s="68">
        <v>12</v>
      </c>
      <c r="G91" s="65"/>
      <c r="H91" s="69"/>
      <c r="I91" s="70"/>
      <c r="J91" s="70"/>
      <c r="K91" s="34" t="s">
        <v>65</v>
      </c>
      <c r="L91" s="77">
        <v>91</v>
      </c>
      <c r="M91" s="77"/>
      <c r="N91" s="72"/>
      <c r="O91" s="79" t="s">
        <v>273</v>
      </c>
      <c r="P91" s="81">
        <v>43749.58277777778</v>
      </c>
      <c r="Q91" s="79" t="s">
        <v>322</v>
      </c>
      <c r="R91" s="79"/>
      <c r="S91" s="79"/>
      <c r="T91" s="79" t="s">
        <v>366</v>
      </c>
      <c r="U91" s="79"/>
      <c r="V91" s="83" t="s">
        <v>416</v>
      </c>
      <c r="W91" s="81">
        <v>43749.58277777778</v>
      </c>
      <c r="X91" s="83" t="s">
        <v>475</v>
      </c>
      <c r="Y91" s="79"/>
      <c r="Z91" s="79"/>
      <c r="AA91" s="85" t="s">
        <v>542</v>
      </c>
      <c r="AB91" s="79"/>
      <c r="AC91" s="79" t="b">
        <v>0</v>
      </c>
      <c r="AD91" s="79">
        <v>1</v>
      </c>
      <c r="AE91" s="85" t="s">
        <v>556</v>
      </c>
      <c r="AF91" s="79" t="b">
        <v>0</v>
      </c>
      <c r="AG91" s="79" t="s">
        <v>563</v>
      </c>
      <c r="AH91" s="79"/>
      <c r="AI91" s="85" t="s">
        <v>556</v>
      </c>
      <c r="AJ91" s="79" t="b">
        <v>0</v>
      </c>
      <c r="AK91" s="79">
        <v>1</v>
      </c>
      <c r="AL91" s="85" t="s">
        <v>556</v>
      </c>
      <c r="AM91" s="79" t="s">
        <v>567</v>
      </c>
      <c r="AN91" s="79" t="b">
        <v>0</v>
      </c>
      <c r="AO91" s="85" t="s">
        <v>542</v>
      </c>
      <c r="AP91" s="79" t="s">
        <v>176</v>
      </c>
      <c r="AQ91" s="79">
        <v>0</v>
      </c>
      <c r="AR91" s="79">
        <v>0</v>
      </c>
      <c r="AS91" s="79" t="s">
        <v>574</v>
      </c>
      <c r="AT91" s="79" t="s">
        <v>576</v>
      </c>
      <c r="AU91" s="79" t="s">
        <v>578</v>
      </c>
      <c r="AV91" s="79" t="s">
        <v>580</v>
      </c>
      <c r="AW91" s="79" t="s">
        <v>582</v>
      </c>
      <c r="AX91" s="79" t="s">
        <v>584</v>
      </c>
      <c r="AY91" s="79" t="s">
        <v>585</v>
      </c>
      <c r="AZ91" s="83" t="s">
        <v>587</v>
      </c>
      <c r="BA91">
        <v>6</v>
      </c>
      <c r="BB91" s="78" t="str">
        <f>REPLACE(INDEX(GroupVertices[Group],MATCH(Edges[[#This Row],[Vertex 1]],GroupVertices[Vertex],0)),1,1,"")</f>
        <v>5</v>
      </c>
      <c r="BC91" s="78" t="str">
        <f>REPLACE(INDEX(GroupVertices[Group],MATCH(Edges[[#This Row],[Vertex 2]],GroupVertices[Vertex],0)),1,1,"")</f>
        <v>1</v>
      </c>
      <c r="BD91" s="48">
        <v>3</v>
      </c>
      <c r="BE91" s="49">
        <v>25</v>
      </c>
      <c r="BF91" s="48">
        <v>0</v>
      </c>
      <c r="BG91" s="49">
        <v>0</v>
      </c>
      <c r="BH91" s="48">
        <v>0</v>
      </c>
      <c r="BI91" s="49">
        <v>0</v>
      </c>
      <c r="BJ91" s="48">
        <v>9</v>
      </c>
      <c r="BK91" s="49">
        <v>75</v>
      </c>
      <c r="BL91" s="48">
        <v>12</v>
      </c>
    </row>
    <row r="92" spans="1:64" ht="15">
      <c r="A92" s="64" t="s">
        <v>252</v>
      </c>
      <c r="B92" s="64" t="s">
        <v>246</v>
      </c>
      <c r="C92" s="65" t="s">
        <v>1577</v>
      </c>
      <c r="D92" s="66">
        <v>10</v>
      </c>
      <c r="E92" s="67" t="s">
        <v>136</v>
      </c>
      <c r="F92" s="68">
        <v>12</v>
      </c>
      <c r="G92" s="65"/>
      <c r="H92" s="69"/>
      <c r="I92" s="70"/>
      <c r="J92" s="70"/>
      <c r="K92" s="34" t="s">
        <v>65</v>
      </c>
      <c r="L92" s="77">
        <v>92</v>
      </c>
      <c r="M92" s="77"/>
      <c r="N92" s="72"/>
      <c r="O92" s="79" t="s">
        <v>273</v>
      </c>
      <c r="P92" s="81">
        <v>43749.588368055556</v>
      </c>
      <c r="Q92" s="79" t="s">
        <v>329</v>
      </c>
      <c r="R92" s="79"/>
      <c r="S92" s="79"/>
      <c r="T92" s="79" t="s">
        <v>366</v>
      </c>
      <c r="U92" s="83" t="s">
        <v>382</v>
      </c>
      <c r="V92" s="83" t="s">
        <v>382</v>
      </c>
      <c r="W92" s="81">
        <v>43749.588368055556</v>
      </c>
      <c r="X92" s="83" t="s">
        <v>482</v>
      </c>
      <c r="Y92" s="79"/>
      <c r="Z92" s="79"/>
      <c r="AA92" s="85" t="s">
        <v>549</v>
      </c>
      <c r="AB92" s="79"/>
      <c r="AC92" s="79" t="b">
        <v>0</v>
      </c>
      <c r="AD92" s="79">
        <v>1</v>
      </c>
      <c r="AE92" s="85" t="s">
        <v>556</v>
      </c>
      <c r="AF92" s="79" t="b">
        <v>0</v>
      </c>
      <c r="AG92" s="79" t="s">
        <v>563</v>
      </c>
      <c r="AH92" s="79"/>
      <c r="AI92" s="85" t="s">
        <v>556</v>
      </c>
      <c r="AJ92" s="79" t="b">
        <v>0</v>
      </c>
      <c r="AK92" s="79">
        <v>0</v>
      </c>
      <c r="AL92" s="85" t="s">
        <v>556</v>
      </c>
      <c r="AM92" s="79" t="s">
        <v>567</v>
      </c>
      <c r="AN92" s="79" t="b">
        <v>0</v>
      </c>
      <c r="AO92" s="85" t="s">
        <v>549</v>
      </c>
      <c r="AP92" s="79" t="s">
        <v>176</v>
      </c>
      <c r="AQ92" s="79">
        <v>0</v>
      </c>
      <c r="AR92" s="79">
        <v>0</v>
      </c>
      <c r="AS92" s="79" t="s">
        <v>574</v>
      </c>
      <c r="AT92" s="79" t="s">
        <v>576</v>
      </c>
      <c r="AU92" s="79" t="s">
        <v>578</v>
      </c>
      <c r="AV92" s="79" t="s">
        <v>580</v>
      </c>
      <c r="AW92" s="79" t="s">
        <v>582</v>
      </c>
      <c r="AX92" s="79" t="s">
        <v>584</v>
      </c>
      <c r="AY92" s="79" t="s">
        <v>585</v>
      </c>
      <c r="AZ92" s="83" t="s">
        <v>587</v>
      </c>
      <c r="BA92">
        <v>6</v>
      </c>
      <c r="BB92" s="78" t="str">
        <f>REPLACE(INDEX(GroupVertices[Group],MATCH(Edges[[#This Row],[Vertex 1]],GroupVertices[Vertex],0)),1,1,"")</f>
        <v>5</v>
      </c>
      <c r="BC92" s="78" t="str">
        <f>REPLACE(INDEX(GroupVertices[Group],MATCH(Edges[[#This Row],[Vertex 2]],GroupVertices[Vertex],0)),1,1,"")</f>
        <v>1</v>
      </c>
      <c r="BD92" s="48">
        <v>1</v>
      </c>
      <c r="BE92" s="49">
        <v>8.333333333333334</v>
      </c>
      <c r="BF92" s="48">
        <v>0</v>
      </c>
      <c r="BG92" s="49">
        <v>0</v>
      </c>
      <c r="BH92" s="48">
        <v>0</v>
      </c>
      <c r="BI92" s="49">
        <v>0</v>
      </c>
      <c r="BJ92" s="48">
        <v>11</v>
      </c>
      <c r="BK92" s="49">
        <v>91.66666666666667</v>
      </c>
      <c r="BL92" s="48">
        <v>12</v>
      </c>
    </row>
    <row r="93" spans="1:64" ht="15">
      <c r="A93" s="64" t="s">
        <v>250</v>
      </c>
      <c r="B93" s="64" t="s">
        <v>252</v>
      </c>
      <c r="C93" s="65" t="s">
        <v>1575</v>
      </c>
      <c r="D93" s="66">
        <v>3</v>
      </c>
      <c r="E93" s="67" t="s">
        <v>132</v>
      </c>
      <c r="F93" s="68">
        <v>35</v>
      </c>
      <c r="G93" s="65"/>
      <c r="H93" s="69"/>
      <c r="I93" s="70"/>
      <c r="J93" s="70"/>
      <c r="K93" s="34" t="s">
        <v>65</v>
      </c>
      <c r="L93" s="77">
        <v>93</v>
      </c>
      <c r="M93" s="77"/>
      <c r="N93" s="72"/>
      <c r="O93" s="79" t="s">
        <v>274</v>
      </c>
      <c r="P93" s="81">
        <v>43749.62917824074</v>
      </c>
      <c r="Q93" s="79" t="s">
        <v>330</v>
      </c>
      <c r="R93" s="79"/>
      <c r="S93" s="79"/>
      <c r="T93" s="79"/>
      <c r="U93" s="83" t="s">
        <v>383</v>
      </c>
      <c r="V93" s="83" t="s">
        <v>383</v>
      </c>
      <c r="W93" s="81">
        <v>43749.62917824074</v>
      </c>
      <c r="X93" s="83" t="s">
        <v>483</v>
      </c>
      <c r="Y93" s="79"/>
      <c r="Z93" s="79"/>
      <c r="AA93" s="85" t="s">
        <v>550</v>
      </c>
      <c r="AB93" s="85" t="s">
        <v>549</v>
      </c>
      <c r="AC93" s="79" t="b">
        <v>0</v>
      </c>
      <c r="AD93" s="79">
        <v>1</v>
      </c>
      <c r="AE93" s="85" t="s">
        <v>562</v>
      </c>
      <c r="AF93" s="79" t="b">
        <v>0</v>
      </c>
      <c r="AG93" s="79" t="s">
        <v>564</v>
      </c>
      <c r="AH93" s="79"/>
      <c r="AI93" s="85" t="s">
        <v>556</v>
      </c>
      <c r="AJ93" s="79" t="b">
        <v>0</v>
      </c>
      <c r="AK93" s="79">
        <v>0</v>
      </c>
      <c r="AL93" s="85" t="s">
        <v>556</v>
      </c>
      <c r="AM93" s="79" t="s">
        <v>567</v>
      </c>
      <c r="AN93" s="79" t="b">
        <v>0</v>
      </c>
      <c r="AO93" s="85" t="s">
        <v>549</v>
      </c>
      <c r="AP93" s="79" t="s">
        <v>176</v>
      </c>
      <c r="AQ93" s="79">
        <v>0</v>
      </c>
      <c r="AR93" s="79">
        <v>0</v>
      </c>
      <c r="AS93" s="79" t="s">
        <v>574</v>
      </c>
      <c r="AT93" s="79" t="s">
        <v>576</v>
      </c>
      <c r="AU93" s="79" t="s">
        <v>578</v>
      </c>
      <c r="AV93" s="79" t="s">
        <v>580</v>
      </c>
      <c r="AW93" s="79" t="s">
        <v>582</v>
      </c>
      <c r="AX93" s="79" t="s">
        <v>584</v>
      </c>
      <c r="AY93" s="79" t="s">
        <v>585</v>
      </c>
      <c r="AZ93" s="83" t="s">
        <v>587</v>
      </c>
      <c r="BA93">
        <v>1</v>
      </c>
      <c r="BB93" s="78" t="str">
        <f>REPLACE(INDEX(GroupVertices[Group],MATCH(Edges[[#This Row],[Vertex 1]],GroupVertices[Vertex],0)),1,1,"")</f>
        <v>5</v>
      </c>
      <c r="BC93" s="78" t="str">
        <f>REPLACE(INDEX(GroupVertices[Group],MATCH(Edges[[#This Row],[Vertex 2]],GroupVertices[Vertex],0)),1,1,"")</f>
        <v>5</v>
      </c>
      <c r="BD93" s="48">
        <v>0</v>
      </c>
      <c r="BE93" s="49">
        <v>0</v>
      </c>
      <c r="BF93" s="48">
        <v>0</v>
      </c>
      <c r="BG93" s="49">
        <v>0</v>
      </c>
      <c r="BH93" s="48">
        <v>0</v>
      </c>
      <c r="BI93" s="49">
        <v>0</v>
      </c>
      <c r="BJ93" s="48">
        <v>2</v>
      </c>
      <c r="BK93" s="49">
        <v>100</v>
      </c>
      <c r="BL93" s="48">
        <v>2</v>
      </c>
    </row>
    <row r="94" spans="1:64" ht="15">
      <c r="A94" s="64" t="s">
        <v>250</v>
      </c>
      <c r="B94" s="64" t="s">
        <v>252</v>
      </c>
      <c r="C94" s="65" t="s">
        <v>1575</v>
      </c>
      <c r="D94" s="66">
        <v>3</v>
      </c>
      <c r="E94" s="67" t="s">
        <v>132</v>
      </c>
      <c r="F94" s="68">
        <v>35</v>
      </c>
      <c r="G94" s="65"/>
      <c r="H94" s="69"/>
      <c r="I94" s="70"/>
      <c r="J94" s="70"/>
      <c r="K94" s="34" t="s">
        <v>65</v>
      </c>
      <c r="L94" s="77">
        <v>94</v>
      </c>
      <c r="M94" s="77"/>
      <c r="N94" s="72"/>
      <c r="O94" s="79" t="s">
        <v>273</v>
      </c>
      <c r="P94" s="81">
        <v>43749.629641203705</v>
      </c>
      <c r="Q94" s="79" t="s">
        <v>324</v>
      </c>
      <c r="R94" s="79"/>
      <c r="S94" s="79"/>
      <c r="T94" s="79" t="s">
        <v>366</v>
      </c>
      <c r="U94" s="79"/>
      <c r="V94" s="83" t="s">
        <v>417</v>
      </c>
      <c r="W94" s="81">
        <v>43749.629641203705</v>
      </c>
      <c r="X94" s="83" t="s">
        <v>477</v>
      </c>
      <c r="Y94" s="79"/>
      <c r="Z94" s="79"/>
      <c r="AA94" s="85" t="s">
        <v>544</v>
      </c>
      <c r="AB94" s="79"/>
      <c r="AC94" s="79" t="b">
        <v>0</v>
      </c>
      <c r="AD94" s="79">
        <v>0</v>
      </c>
      <c r="AE94" s="85" t="s">
        <v>556</v>
      </c>
      <c r="AF94" s="79" t="b">
        <v>0</v>
      </c>
      <c r="AG94" s="79" t="s">
        <v>563</v>
      </c>
      <c r="AH94" s="79"/>
      <c r="AI94" s="85" t="s">
        <v>556</v>
      </c>
      <c r="AJ94" s="79" t="b">
        <v>0</v>
      </c>
      <c r="AK94" s="79">
        <v>1</v>
      </c>
      <c r="AL94" s="85" t="s">
        <v>542</v>
      </c>
      <c r="AM94" s="79" t="s">
        <v>567</v>
      </c>
      <c r="AN94" s="79" t="b">
        <v>0</v>
      </c>
      <c r="AO94" s="85" t="s">
        <v>542</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v>3</v>
      </c>
      <c r="BE94" s="49">
        <v>21.428571428571427</v>
      </c>
      <c r="BF94" s="48">
        <v>0</v>
      </c>
      <c r="BG94" s="49">
        <v>0</v>
      </c>
      <c r="BH94" s="48">
        <v>0</v>
      </c>
      <c r="BI94" s="49">
        <v>0</v>
      </c>
      <c r="BJ94" s="48">
        <v>11</v>
      </c>
      <c r="BK94" s="49">
        <v>78.57142857142857</v>
      </c>
      <c r="BL94" s="48">
        <v>14</v>
      </c>
    </row>
    <row r="95" spans="1:64" ht="15">
      <c r="A95" s="64" t="s">
        <v>250</v>
      </c>
      <c r="B95" s="64" t="s">
        <v>246</v>
      </c>
      <c r="C95" s="65" t="s">
        <v>1577</v>
      </c>
      <c r="D95" s="66">
        <v>10</v>
      </c>
      <c r="E95" s="67" t="s">
        <v>136</v>
      </c>
      <c r="F95" s="68">
        <v>12</v>
      </c>
      <c r="G95" s="65"/>
      <c r="H95" s="69"/>
      <c r="I95" s="70"/>
      <c r="J95" s="70"/>
      <c r="K95" s="34" t="s">
        <v>65</v>
      </c>
      <c r="L95" s="77">
        <v>95</v>
      </c>
      <c r="M95" s="77"/>
      <c r="N95" s="72"/>
      <c r="O95" s="79" t="s">
        <v>273</v>
      </c>
      <c r="P95" s="81">
        <v>43749.54903935185</v>
      </c>
      <c r="Q95" s="79" t="s">
        <v>323</v>
      </c>
      <c r="R95" s="79"/>
      <c r="S95" s="79"/>
      <c r="T95" s="79" t="s">
        <v>367</v>
      </c>
      <c r="U95" s="83" t="s">
        <v>381</v>
      </c>
      <c r="V95" s="83" t="s">
        <v>381</v>
      </c>
      <c r="W95" s="81">
        <v>43749.54903935185</v>
      </c>
      <c r="X95" s="83" t="s">
        <v>476</v>
      </c>
      <c r="Y95" s="79"/>
      <c r="Z95" s="79"/>
      <c r="AA95" s="85" t="s">
        <v>543</v>
      </c>
      <c r="AB95" s="79"/>
      <c r="AC95" s="79" t="b">
        <v>0</v>
      </c>
      <c r="AD95" s="79">
        <v>0</v>
      </c>
      <c r="AE95" s="85" t="s">
        <v>556</v>
      </c>
      <c r="AF95" s="79" t="b">
        <v>0</v>
      </c>
      <c r="AG95" s="79" t="s">
        <v>563</v>
      </c>
      <c r="AH95" s="79"/>
      <c r="AI95" s="85" t="s">
        <v>556</v>
      </c>
      <c r="AJ95" s="79" t="b">
        <v>0</v>
      </c>
      <c r="AK95" s="79">
        <v>0</v>
      </c>
      <c r="AL95" s="85" t="s">
        <v>556</v>
      </c>
      <c r="AM95" s="79" t="s">
        <v>567</v>
      </c>
      <c r="AN95" s="79" t="b">
        <v>0</v>
      </c>
      <c r="AO95" s="85" t="s">
        <v>543</v>
      </c>
      <c r="AP95" s="79" t="s">
        <v>176</v>
      </c>
      <c r="AQ95" s="79">
        <v>0</v>
      </c>
      <c r="AR95" s="79">
        <v>0</v>
      </c>
      <c r="AS95" s="79" t="s">
        <v>574</v>
      </c>
      <c r="AT95" s="79" t="s">
        <v>576</v>
      </c>
      <c r="AU95" s="79" t="s">
        <v>578</v>
      </c>
      <c r="AV95" s="79" t="s">
        <v>580</v>
      </c>
      <c r="AW95" s="79" t="s">
        <v>582</v>
      </c>
      <c r="AX95" s="79" t="s">
        <v>584</v>
      </c>
      <c r="AY95" s="79" t="s">
        <v>585</v>
      </c>
      <c r="AZ95" s="83" t="s">
        <v>587</v>
      </c>
      <c r="BA95">
        <v>4</v>
      </c>
      <c r="BB95" s="78" t="str">
        <f>REPLACE(INDEX(GroupVertices[Group],MATCH(Edges[[#This Row],[Vertex 1]],GroupVertices[Vertex],0)),1,1,"")</f>
        <v>5</v>
      </c>
      <c r="BC95" s="78" t="str">
        <f>REPLACE(INDEX(GroupVertices[Group],MATCH(Edges[[#This Row],[Vertex 2]],GroupVertices[Vertex],0)),1,1,"")</f>
        <v>1</v>
      </c>
      <c r="BD95" s="48">
        <v>1</v>
      </c>
      <c r="BE95" s="49">
        <v>14.285714285714286</v>
      </c>
      <c r="BF95" s="48">
        <v>0</v>
      </c>
      <c r="BG95" s="49">
        <v>0</v>
      </c>
      <c r="BH95" s="48">
        <v>0</v>
      </c>
      <c r="BI95" s="49">
        <v>0</v>
      </c>
      <c r="BJ95" s="48">
        <v>6</v>
      </c>
      <c r="BK95" s="49">
        <v>85.71428571428571</v>
      </c>
      <c r="BL95" s="48">
        <v>7</v>
      </c>
    </row>
    <row r="96" spans="1:64" ht="15">
      <c r="A96" s="64" t="s">
        <v>250</v>
      </c>
      <c r="B96" s="64" t="s">
        <v>246</v>
      </c>
      <c r="C96" s="65" t="s">
        <v>1577</v>
      </c>
      <c r="D96" s="66">
        <v>10</v>
      </c>
      <c r="E96" s="67" t="s">
        <v>136</v>
      </c>
      <c r="F96" s="68">
        <v>12</v>
      </c>
      <c r="G96" s="65"/>
      <c r="H96" s="69"/>
      <c r="I96" s="70"/>
      <c r="J96" s="70"/>
      <c r="K96" s="34" t="s">
        <v>65</v>
      </c>
      <c r="L96" s="77">
        <v>96</v>
      </c>
      <c r="M96" s="77"/>
      <c r="N96" s="72"/>
      <c r="O96" s="79" t="s">
        <v>273</v>
      </c>
      <c r="P96" s="81">
        <v>43749.61659722222</v>
      </c>
      <c r="Q96" s="79" t="s">
        <v>316</v>
      </c>
      <c r="R96" s="79"/>
      <c r="S96" s="79"/>
      <c r="T96" s="79" t="s">
        <v>366</v>
      </c>
      <c r="U96" s="83" t="s">
        <v>377</v>
      </c>
      <c r="V96" s="83" t="s">
        <v>377</v>
      </c>
      <c r="W96" s="81">
        <v>43749.61659722222</v>
      </c>
      <c r="X96" s="83" t="s">
        <v>468</v>
      </c>
      <c r="Y96" s="79"/>
      <c r="Z96" s="79"/>
      <c r="AA96" s="85" t="s">
        <v>535</v>
      </c>
      <c r="AB96" s="79"/>
      <c r="AC96" s="79" t="b">
        <v>0</v>
      </c>
      <c r="AD96" s="79">
        <v>2</v>
      </c>
      <c r="AE96" s="85" t="s">
        <v>556</v>
      </c>
      <c r="AF96" s="79" t="b">
        <v>0</v>
      </c>
      <c r="AG96" s="79" t="s">
        <v>563</v>
      </c>
      <c r="AH96" s="79"/>
      <c r="AI96" s="85" t="s">
        <v>556</v>
      </c>
      <c r="AJ96" s="79" t="b">
        <v>0</v>
      </c>
      <c r="AK96" s="79">
        <v>0</v>
      </c>
      <c r="AL96" s="85" t="s">
        <v>556</v>
      </c>
      <c r="AM96" s="79" t="s">
        <v>567</v>
      </c>
      <c r="AN96" s="79" t="b">
        <v>0</v>
      </c>
      <c r="AO96" s="85" t="s">
        <v>535</v>
      </c>
      <c r="AP96" s="79" t="s">
        <v>176</v>
      </c>
      <c r="AQ96" s="79">
        <v>0</v>
      </c>
      <c r="AR96" s="79">
        <v>0</v>
      </c>
      <c r="AS96" s="79" t="s">
        <v>574</v>
      </c>
      <c r="AT96" s="79" t="s">
        <v>576</v>
      </c>
      <c r="AU96" s="79" t="s">
        <v>578</v>
      </c>
      <c r="AV96" s="79" t="s">
        <v>580</v>
      </c>
      <c r="AW96" s="79" t="s">
        <v>582</v>
      </c>
      <c r="AX96" s="79" t="s">
        <v>584</v>
      </c>
      <c r="AY96" s="79" t="s">
        <v>585</v>
      </c>
      <c r="AZ96" s="83" t="s">
        <v>587</v>
      </c>
      <c r="BA96">
        <v>4</v>
      </c>
      <c r="BB96" s="78" t="str">
        <f>REPLACE(INDEX(GroupVertices[Group],MATCH(Edges[[#This Row],[Vertex 1]],GroupVertices[Vertex],0)),1,1,"")</f>
        <v>5</v>
      </c>
      <c r="BC96" s="78" t="str">
        <f>REPLACE(INDEX(GroupVertices[Group],MATCH(Edges[[#This Row],[Vertex 2]],GroupVertices[Vertex],0)),1,1,"")</f>
        <v>1</v>
      </c>
      <c r="BD96" s="48"/>
      <c r="BE96" s="49"/>
      <c r="BF96" s="48"/>
      <c r="BG96" s="49"/>
      <c r="BH96" s="48"/>
      <c r="BI96" s="49"/>
      <c r="BJ96" s="48"/>
      <c r="BK96" s="49"/>
      <c r="BL96" s="48"/>
    </row>
    <row r="97" spans="1:64" ht="15">
      <c r="A97" s="64" t="s">
        <v>250</v>
      </c>
      <c r="B97" s="64" t="s">
        <v>246</v>
      </c>
      <c r="C97" s="65" t="s">
        <v>1577</v>
      </c>
      <c r="D97" s="66">
        <v>10</v>
      </c>
      <c r="E97" s="67" t="s">
        <v>136</v>
      </c>
      <c r="F97" s="68">
        <v>12</v>
      </c>
      <c r="G97" s="65"/>
      <c r="H97" s="69"/>
      <c r="I97" s="70"/>
      <c r="J97" s="70"/>
      <c r="K97" s="34" t="s">
        <v>65</v>
      </c>
      <c r="L97" s="77">
        <v>97</v>
      </c>
      <c r="M97" s="77"/>
      <c r="N97" s="72"/>
      <c r="O97" s="79" t="s">
        <v>273</v>
      </c>
      <c r="P97" s="81">
        <v>43749.62917824074</v>
      </c>
      <c r="Q97" s="79" t="s">
        <v>330</v>
      </c>
      <c r="R97" s="79"/>
      <c r="S97" s="79"/>
      <c r="T97" s="79"/>
      <c r="U97" s="83" t="s">
        <v>383</v>
      </c>
      <c r="V97" s="83" t="s">
        <v>383</v>
      </c>
      <c r="W97" s="81">
        <v>43749.62917824074</v>
      </c>
      <c r="X97" s="83" t="s">
        <v>483</v>
      </c>
      <c r="Y97" s="79"/>
      <c r="Z97" s="79"/>
      <c r="AA97" s="85" t="s">
        <v>550</v>
      </c>
      <c r="AB97" s="85" t="s">
        <v>549</v>
      </c>
      <c r="AC97" s="79" t="b">
        <v>0</v>
      </c>
      <c r="AD97" s="79">
        <v>1</v>
      </c>
      <c r="AE97" s="85" t="s">
        <v>562</v>
      </c>
      <c r="AF97" s="79" t="b">
        <v>0</v>
      </c>
      <c r="AG97" s="79" t="s">
        <v>564</v>
      </c>
      <c r="AH97" s="79"/>
      <c r="AI97" s="85" t="s">
        <v>556</v>
      </c>
      <c r="AJ97" s="79" t="b">
        <v>0</v>
      </c>
      <c r="AK97" s="79">
        <v>0</v>
      </c>
      <c r="AL97" s="85" t="s">
        <v>556</v>
      </c>
      <c r="AM97" s="79" t="s">
        <v>567</v>
      </c>
      <c r="AN97" s="79" t="b">
        <v>0</v>
      </c>
      <c r="AO97" s="85" t="s">
        <v>549</v>
      </c>
      <c r="AP97" s="79" t="s">
        <v>176</v>
      </c>
      <c r="AQ97" s="79">
        <v>0</v>
      </c>
      <c r="AR97" s="79">
        <v>0</v>
      </c>
      <c r="AS97" s="79" t="s">
        <v>574</v>
      </c>
      <c r="AT97" s="79" t="s">
        <v>576</v>
      </c>
      <c r="AU97" s="79" t="s">
        <v>578</v>
      </c>
      <c r="AV97" s="79" t="s">
        <v>580</v>
      </c>
      <c r="AW97" s="79" t="s">
        <v>582</v>
      </c>
      <c r="AX97" s="79" t="s">
        <v>584</v>
      </c>
      <c r="AY97" s="79" t="s">
        <v>585</v>
      </c>
      <c r="AZ97" s="83" t="s">
        <v>587</v>
      </c>
      <c r="BA97">
        <v>4</v>
      </c>
      <c r="BB97" s="78" t="str">
        <f>REPLACE(INDEX(GroupVertices[Group],MATCH(Edges[[#This Row],[Vertex 1]],GroupVertices[Vertex],0)),1,1,"")</f>
        <v>5</v>
      </c>
      <c r="BC97" s="78" t="str">
        <f>REPLACE(INDEX(GroupVertices[Group],MATCH(Edges[[#This Row],[Vertex 2]],GroupVertices[Vertex],0)),1,1,"")</f>
        <v>1</v>
      </c>
      <c r="BD97" s="48"/>
      <c r="BE97" s="49"/>
      <c r="BF97" s="48"/>
      <c r="BG97" s="49"/>
      <c r="BH97" s="48"/>
      <c r="BI97" s="49"/>
      <c r="BJ97" s="48"/>
      <c r="BK97" s="49"/>
      <c r="BL97" s="48"/>
    </row>
    <row r="98" spans="1:64" ht="15">
      <c r="A98" s="64" t="s">
        <v>250</v>
      </c>
      <c r="B98" s="64" t="s">
        <v>246</v>
      </c>
      <c r="C98" s="65" t="s">
        <v>1577</v>
      </c>
      <c r="D98" s="66">
        <v>10</v>
      </c>
      <c r="E98" s="67" t="s">
        <v>136</v>
      </c>
      <c r="F98" s="68">
        <v>12</v>
      </c>
      <c r="G98" s="65"/>
      <c r="H98" s="69"/>
      <c r="I98" s="70"/>
      <c r="J98" s="70"/>
      <c r="K98" s="34" t="s">
        <v>65</v>
      </c>
      <c r="L98" s="77">
        <v>98</v>
      </c>
      <c r="M98" s="77"/>
      <c r="N98" s="72"/>
      <c r="O98" s="79" t="s">
        <v>273</v>
      </c>
      <c r="P98" s="81">
        <v>43749.629641203705</v>
      </c>
      <c r="Q98" s="79" t="s">
        <v>324</v>
      </c>
      <c r="R98" s="79"/>
      <c r="S98" s="79"/>
      <c r="T98" s="79" t="s">
        <v>366</v>
      </c>
      <c r="U98" s="79"/>
      <c r="V98" s="83" t="s">
        <v>417</v>
      </c>
      <c r="W98" s="81">
        <v>43749.629641203705</v>
      </c>
      <c r="X98" s="83" t="s">
        <v>477</v>
      </c>
      <c r="Y98" s="79"/>
      <c r="Z98" s="79"/>
      <c r="AA98" s="85" t="s">
        <v>544</v>
      </c>
      <c r="AB98" s="79"/>
      <c r="AC98" s="79" t="b">
        <v>0</v>
      </c>
      <c r="AD98" s="79">
        <v>0</v>
      </c>
      <c r="AE98" s="85" t="s">
        <v>556</v>
      </c>
      <c r="AF98" s="79" t="b">
        <v>0</v>
      </c>
      <c r="AG98" s="79" t="s">
        <v>563</v>
      </c>
      <c r="AH98" s="79"/>
      <c r="AI98" s="85" t="s">
        <v>556</v>
      </c>
      <c r="AJ98" s="79" t="b">
        <v>0</v>
      </c>
      <c r="AK98" s="79">
        <v>1</v>
      </c>
      <c r="AL98" s="85" t="s">
        <v>542</v>
      </c>
      <c r="AM98" s="79" t="s">
        <v>567</v>
      </c>
      <c r="AN98" s="79" t="b">
        <v>0</v>
      </c>
      <c r="AO98" s="85" t="s">
        <v>542</v>
      </c>
      <c r="AP98" s="79" t="s">
        <v>176</v>
      </c>
      <c r="AQ98" s="79">
        <v>0</v>
      </c>
      <c r="AR98" s="79">
        <v>0</v>
      </c>
      <c r="AS98" s="79"/>
      <c r="AT98" s="79"/>
      <c r="AU98" s="79"/>
      <c r="AV98" s="79"/>
      <c r="AW98" s="79"/>
      <c r="AX98" s="79"/>
      <c r="AY98" s="79"/>
      <c r="AZ98" s="79"/>
      <c r="BA98">
        <v>4</v>
      </c>
      <c r="BB98" s="78" t="str">
        <f>REPLACE(INDEX(GroupVertices[Group],MATCH(Edges[[#This Row],[Vertex 1]],GroupVertices[Vertex],0)),1,1,"")</f>
        <v>5</v>
      </c>
      <c r="BC98" s="78" t="str">
        <f>REPLACE(INDEX(GroupVertices[Group],MATCH(Edges[[#This Row],[Vertex 2]],GroupVertices[Vertex],0)),1,1,"")</f>
        <v>1</v>
      </c>
      <c r="BD98" s="48"/>
      <c r="BE98" s="49"/>
      <c r="BF98" s="48"/>
      <c r="BG98" s="49"/>
      <c r="BH98" s="48"/>
      <c r="BI98" s="49"/>
      <c r="BJ98" s="48"/>
      <c r="BK98" s="49"/>
      <c r="BL98" s="48"/>
    </row>
    <row r="99" spans="1:64" ht="15">
      <c r="A99" s="64" t="s">
        <v>253</v>
      </c>
      <c r="B99" s="64" t="s">
        <v>264</v>
      </c>
      <c r="C99" s="65" t="s">
        <v>1575</v>
      </c>
      <c r="D99" s="66">
        <v>3</v>
      </c>
      <c r="E99" s="67" t="s">
        <v>132</v>
      </c>
      <c r="F99" s="68">
        <v>35</v>
      </c>
      <c r="G99" s="65"/>
      <c r="H99" s="69"/>
      <c r="I99" s="70"/>
      <c r="J99" s="70"/>
      <c r="K99" s="34" t="s">
        <v>65</v>
      </c>
      <c r="L99" s="77">
        <v>99</v>
      </c>
      <c r="M99" s="77"/>
      <c r="N99" s="72"/>
      <c r="O99" s="79" t="s">
        <v>273</v>
      </c>
      <c r="P99" s="81">
        <v>43755.69511574074</v>
      </c>
      <c r="Q99" s="79" t="s">
        <v>331</v>
      </c>
      <c r="R99" s="83" t="s">
        <v>351</v>
      </c>
      <c r="S99" s="79" t="s">
        <v>360</v>
      </c>
      <c r="T99" s="79"/>
      <c r="U99" s="79"/>
      <c r="V99" s="83" t="s">
        <v>418</v>
      </c>
      <c r="W99" s="81">
        <v>43755.69511574074</v>
      </c>
      <c r="X99" s="83" t="s">
        <v>484</v>
      </c>
      <c r="Y99" s="79"/>
      <c r="Z99" s="79"/>
      <c r="AA99" s="85" t="s">
        <v>551</v>
      </c>
      <c r="AB99" s="79"/>
      <c r="AC99" s="79" t="b">
        <v>0</v>
      </c>
      <c r="AD99" s="79">
        <v>2</v>
      </c>
      <c r="AE99" s="85" t="s">
        <v>556</v>
      </c>
      <c r="AF99" s="79" t="b">
        <v>0</v>
      </c>
      <c r="AG99" s="79" t="s">
        <v>563</v>
      </c>
      <c r="AH99" s="79"/>
      <c r="AI99" s="85" t="s">
        <v>556</v>
      </c>
      <c r="AJ99" s="79" t="b">
        <v>0</v>
      </c>
      <c r="AK99" s="79">
        <v>0</v>
      </c>
      <c r="AL99" s="85" t="s">
        <v>556</v>
      </c>
      <c r="AM99" s="79" t="s">
        <v>566</v>
      </c>
      <c r="AN99" s="79" t="b">
        <v>0</v>
      </c>
      <c r="AO99" s="85" t="s">
        <v>551</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253</v>
      </c>
      <c r="B100" s="64" t="s">
        <v>265</v>
      </c>
      <c r="C100" s="65" t="s">
        <v>1575</v>
      </c>
      <c r="D100" s="66">
        <v>3</v>
      </c>
      <c r="E100" s="67" t="s">
        <v>132</v>
      </c>
      <c r="F100" s="68">
        <v>35</v>
      </c>
      <c r="G100" s="65"/>
      <c r="H100" s="69"/>
      <c r="I100" s="70"/>
      <c r="J100" s="70"/>
      <c r="K100" s="34" t="s">
        <v>65</v>
      </c>
      <c r="L100" s="77">
        <v>100</v>
      </c>
      <c r="M100" s="77"/>
      <c r="N100" s="72"/>
      <c r="O100" s="79" t="s">
        <v>273</v>
      </c>
      <c r="P100" s="81">
        <v>43755.69511574074</v>
      </c>
      <c r="Q100" s="79" t="s">
        <v>331</v>
      </c>
      <c r="R100" s="83" t="s">
        <v>351</v>
      </c>
      <c r="S100" s="79" t="s">
        <v>360</v>
      </c>
      <c r="T100" s="79"/>
      <c r="U100" s="79"/>
      <c r="V100" s="83" t="s">
        <v>418</v>
      </c>
      <c r="W100" s="81">
        <v>43755.69511574074</v>
      </c>
      <c r="X100" s="83" t="s">
        <v>484</v>
      </c>
      <c r="Y100" s="79"/>
      <c r="Z100" s="79"/>
      <c r="AA100" s="85" t="s">
        <v>551</v>
      </c>
      <c r="AB100" s="79"/>
      <c r="AC100" s="79" t="b">
        <v>0</v>
      </c>
      <c r="AD100" s="79">
        <v>2</v>
      </c>
      <c r="AE100" s="85" t="s">
        <v>556</v>
      </c>
      <c r="AF100" s="79" t="b">
        <v>0</v>
      </c>
      <c r="AG100" s="79" t="s">
        <v>563</v>
      </c>
      <c r="AH100" s="79"/>
      <c r="AI100" s="85" t="s">
        <v>556</v>
      </c>
      <c r="AJ100" s="79" t="b">
        <v>0</v>
      </c>
      <c r="AK100" s="79">
        <v>0</v>
      </c>
      <c r="AL100" s="85" t="s">
        <v>556</v>
      </c>
      <c r="AM100" s="79" t="s">
        <v>566</v>
      </c>
      <c r="AN100" s="79" t="b">
        <v>0</v>
      </c>
      <c r="AO100" s="85" t="s">
        <v>551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253</v>
      </c>
      <c r="B101" s="64" t="s">
        <v>266</v>
      </c>
      <c r="C101" s="65" t="s">
        <v>1575</v>
      </c>
      <c r="D101" s="66">
        <v>3</v>
      </c>
      <c r="E101" s="67" t="s">
        <v>132</v>
      </c>
      <c r="F101" s="68">
        <v>35</v>
      </c>
      <c r="G101" s="65"/>
      <c r="H101" s="69"/>
      <c r="I101" s="70"/>
      <c r="J101" s="70"/>
      <c r="K101" s="34" t="s">
        <v>65</v>
      </c>
      <c r="L101" s="77">
        <v>101</v>
      </c>
      <c r="M101" s="77"/>
      <c r="N101" s="72"/>
      <c r="O101" s="79" t="s">
        <v>273</v>
      </c>
      <c r="P101" s="81">
        <v>43755.69511574074</v>
      </c>
      <c r="Q101" s="79" t="s">
        <v>331</v>
      </c>
      <c r="R101" s="83" t="s">
        <v>351</v>
      </c>
      <c r="S101" s="79" t="s">
        <v>360</v>
      </c>
      <c r="T101" s="79"/>
      <c r="U101" s="79"/>
      <c r="V101" s="83" t="s">
        <v>418</v>
      </c>
      <c r="W101" s="81">
        <v>43755.69511574074</v>
      </c>
      <c r="X101" s="83" t="s">
        <v>484</v>
      </c>
      <c r="Y101" s="79"/>
      <c r="Z101" s="79"/>
      <c r="AA101" s="85" t="s">
        <v>551</v>
      </c>
      <c r="AB101" s="79"/>
      <c r="AC101" s="79" t="b">
        <v>0</v>
      </c>
      <c r="AD101" s="79">
        <v>2</v>
      </c>
      <c r="AE101" s="85" t="s">
        <v>556</v>
      </c>
      <c r="AF101" s="79" t="b">
        <v>0</v>
      </c>
      <c r="AG101" s="79" t="s">
        <v>563</v>
      </c>
      <c r="AH101" s="79"/>
      <c r="AI101" s="85" t="s">
        <v>556</v>
      </c>
      <c r="AJ101" s="79" t="b">
        <v>0</v>
      </c>
      <c r="AK101" s="79">
        <v>0</v>
      </c>
      <c r="AL101" s="85" t="s">
        <v>556</v>
      </c>
      <c r="AM101" s="79" t="s">
        <v>566</v>
      </c>
      <c r="AN101" s="79" t="b">
        <v>0</v>
      </c>
      <c r="AO101" s="85" t="s">
        <v>551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253</v>
      </c>
      <c r="B102" s="64" t="s">
        <v>267</v>
      </c>
      <c r="C102" s="65" t="s">
        <v>1575</v>
      </c>
      <c r="D102" s="66">
        <v>3</v>
      </c>
      <c r="E102" s="67" t="s">
        <v>132</v>
      </c>
      <c r="F102" s="68">
        <v>35</v>
      </c>
      <c r="G102" s="65"/>
      <c r="H102" s="69"/>
      <c r="I102" s="70"/>
      <c r="J102" s="70"/>
      <c r="K102" s="34" t="s">
        <v>65</v>
      </c>
      <c r="L102" s="77">
        <v>102</v>
      </c>
      <c r="M102" s="77"/>
      <c r="N102" s="72"/>
      <c r="O102" s="79" t="s">
        <v>273</v>
      </c>
      <c r="P102" s="81">
        <v>43755.69511574074</v>
      </c>
      <c r="Q102" s="79" t="s">
        <v>331</v>
      </c>
      <c r="R102" s="83" t="s">
        <v>351</v>
      </c>
      <c r="S102" s="79" t="s">
        <v>360</v>
      </c>
      <c r="T102" s="79"/>
      <c r="U102" s="79"/>
      <c r="V102" s="83" t="s">
        <v>418</v>
      </c>
      <c r="W102" s="81">
        <v>43755.69511574074</v>
      </c>
      <c r="X102" s="83" t="s">
        <v>484</v>
      </c>
      <c r="Y102" s="79"/>
      <c r="Z102" s="79"/>
      <c r="AA102" s="85" t="s">
        <v>551</v>
      </c>
      <c r="AB102" s="79"/>
      <c r="AC102" s="79" t="b">
        <v>0</v>
      </c>
      <c r="AD102" s="79">
        <v>2</v>
      </c>
      <c r="AE102" s="85" t="s">
        <v>556</v>
      </c>
      <c r="AF102" s="79" t="b">
        <v>0</v>
      </c>
      <c r="AG102" s="79" t="s">
        <v>563</v>
      </c>
      <c r="AH102" s="79"/>
      <c r="AI102" s="85" t="s">
        <v>556</v>
      </c>
      <c r="AJ102" s="79" t="b">
        <v>0</v>
      </c>
      <c r="AK102" s="79">
        <v>0</v>
      </c>
      <c r="AL102" s="85" t="s">
        <v>556</v>
      </c>
      <c r="AM102" s="79" t="s">
        <v>566</v>
      </c>
      <c r="AN102" s="79" t="b">
        <v>0</v>
      </c>
      <c r="AO102" s="85" t="s">
        <v>551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253</v>
      </c>
      <c r="B103" s="64" t="s">
        <v>268</v>
      </c>
      <c r="C103" s="65" t="s">
        <v>1575</v>
      </c>
      <c r="D103" s="66">
        <v>3</v>
      </c>
      <c r="E103" s="67" t="s">
        <v>132</v>
      </c>
      <c r="F103" s="68">
        <v>35</v>
      </c>
      <c r="G103" s="65"/>
      <c r="H103" s="69"/>
      <c r="I103" s="70"/>
      <c r="J103" s="70"/>
      <c r="K103" s="34" t="s">
        <v>65</v>
      </c>
      <c r="L103" s="77">
        <v>103</v>
      </c>
      <c r="M103" s="77"/>
      <c r="N103" s="72"/>
      <c r="O103" s="79" t="s">
        <v>273</v>
      </c>
      <c r="P103" s="81">
        <v>43755.69511574074</v>
      </c>
      <c r="Q103" s="79" t="s">
        <v>331</v>
      </c>
      <c r="R103" s="83" t="s">
        <v>351</v>
      </c>
      <c r="S103" s="79" t="s">
        <v>360</v>
      </c>
      <c r="T103" s="79"/>
      <c r="U103" s="79"/>
      <c r="V103" s="83" t="s">
        <v>418</v>
      </c>
      <c r="W103" s="81">
        <v>43755.69511574074</v>
      </c>
      <c r="X103" s="83" t="s">
        <v>484</v>
      </c>
      <c r="Y103" s="79"/>
      <c r="Z103" s="79"/>
      <c r="AA103" s="85" t="s">
        <v>551</v>
      </c>
      <c r="AB103" s="79"/>
      <c r="AC103" s="79" t="b">
        <v>0</v>
      </c>
      <c r="AD103" s="79">
        <v>2</v>
      </c>
      <c r="AE103" s="85" t="s">
        <v>556</v>
      </c>
      <c r="AF103" s="79" t="b">
        <v>0</v>
      </c>
      <c r="AG103" s="79" t="s">
        <v>563</v>
      </c>
      <c r="AH103" s="79"/>
      <c r="AI103" s="85" t="s">
        <v>556</v>
      </c>
      <c r="AJ103" s="79" t="b">
        <v>0</v>
      </c>
      <c r="AK103" s="79">
        <v>0</v>
      </c>
      <c r="AL103" s="85" t="s">
        <v>556</v>
      </c>
      <c r="AM103" s="79" t="s">
        <v>566</v>
      </c>
      <c r="AN103" s="79" t="b">
        <v>0</v>
      </c>
      <c r="AO103" s="85" t="s">
        <v>551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253</v>
      </c>
      <c r="B104" s="64" t="s">
        <v>269</v>
      </c>
      <c r="C104" s="65" t="s">
        <v>1575</v>
      </c>
      <c r="D104" s="66">
        <v>3</v>
      </c>
      <c r="E104" s="67" t="s">
        <v>132</v>
      </c>
      <c r="F104" s="68">
        <v>35</v>
      </c>
      <c r="G104" s="65"/>
      <c r="H104" s="69"/>
      <c r="I104" s="70"/>
      <c r="J104" s="70"/>
      <c r="K104" s="34" t="s">
        <v>65</v>
      </c>
      <c r="L104" s="77">
        <v>104</v>
      </c>
      <c r="M104" s="77"/>
      <c r="N104" s="72"/>
      <c r="O104" s="79" t="s">
        <v>273</v>
      </c>
      <c r="P104" s="81">
        <v>43755.69511574074</v>
      </c>
      <c r="Q104" s="79" t="s">
        <v>331</v>
      </c>
      <c r="R104" s="83" t="s">
        <v>351</v>
      </c>
      <c r="S104" s="79" t="s">
        <v>360</v>
      </c>
      <c r="T104" s="79"/>
      <c r="U104" s="79"/>
      <c r="V104" s="83" t="s">
        <v>418</v>
      </c>
      <c r="W104" s="81">
        <v>43755.69511574074</v>
      </c>
      <c r="X104" s="83" t="s">
        <v>484</v>
      </c>
      <c r="Y104" s="79"/>
      <c r="Z104" s="79"/>
      <c r="AA104" s="85" t="s">
        <v>551</v>
      </c>
      <c r="AB104" s="79"/>
      <c r="AC104" s="79" t="b">
        <v>0</v>
      </c>
      <c r="AD104" s="79">
        <v>2</v>
      </c>
      <c r="AE104" s="85" t="s">
        <v>556</v>
      </c>
      <c r="AF104" s="79" t="b">
        <v>0</v>
      </c>
      <c r="AG104" s="79" t="s">
        <v>563</v>
      </c>
      <c r="AH104" s="79"/>
      <c r="AI104" s="85" t="s">
        <v>556</v>
      </c>
      <c r="AJ104" s="79" t="b">
        <v>0</v>
      </c>
      <c r="AK104" s="79">
        <v>0</v>
      </c>
      <c r="AL104" s="85" t="s">
        <v>556</v>
      </c>
      <c r="AM104" s="79" t="s">
        <v>566</v>
      </c>
      <c r="AN104" s="79" t="b">
        <v>0</v>
      </c>
      <c r="AO104" s="85" t="s">
        <v>551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246</v>
      </c>
      <c r="B105" s="64" t="s">
        <v>246</v>
      </c>
      <c r="C105" s="65" t="s">
        <v>1575</v>
      </c>
      <c r="D105" s="66">
        <v>3</v>
      </c>
      <c r="E105" s="67" t="s">
        <v>132</v>
      </c>
      <c r="F105" s="68">
        <v>35</v>
      </c>
      <c r="G105" s="65"/>
      <c r="H105" s="69"/>
      <c r="I105" s="70"/>
      <c r="J105" s="70"/>
      <c r="K105" s="34" t="s">
        <v>65</v>
      </c>
      <c r="L105" s="77">
        <v>105</v>
      </c>
      <c r="M105" s="77"/>
      <c r="N105" s="72"/>
      <c r="O105" s="79" t="s">
        <v>176</v>
      </c>
      <c r="P105" s="81">
        <v>43747.65576388889</v>
      </c>
      <c r="Q105" s="79" t="s">
        <v>332</v>
      </c>
      <c r="R105" s="83" t="s">
        <v>339</v>
      </c>
      <c r="S105" s="79" t="s">
        <v>353</v>
      </c>
      <c r="T105" s="79"/>
      <c r="U105" s="79"/>
      <c r="V105" s="83" t="s">
        <v>414</v>
      </c>
      <c r="W105" s="81">
        <v>43747.65576388889</v>
      </c>
      <c r="X105" s="83" t="s">
        <v>485</v>
      </c>
      <c r="Y105" s="79"/>
      <c r="Z105" s="79"/>
      <c r="AA105" s="85" t="s">
        <v>552</v>
      </c>
      <c r="AB105" s="79"/>
      <c r="AC105" s="79" t="b">
        <v>0</v>
      </c>
      <c r="AD105" s="79">
        <v>1</v>
      </c>
      <c r="AE105" s="85" t="s">
        <v>556</v>
      </c>
      <c r="AF105" s="79" t="b">
        <v>0</v>
      </c>
      <c r="AG105" s="79" t="s">
        <v>563</v>
      </c>
      <c r="AH105" s="79"/>
      <c r="AI105" s="85" t="s">
        <v>556</v>
      </c>
      <c r="AJ105" s="79" t="b">
        <v>0</v>
      </c>
      <c r="AK105" s="79">
        <v>2</v>
      </c>
      <c r="AL105" s="85" t="s">
        <v>556</v>
      </c>
      <c r="AM105" s="79" t="s">
        <v>569</v>
      </c>
      <c r="AN105" s="79" t="b">
        <v>0</v>
      </c>
      <c r="AO105" s="85" t="s">
        <v>552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22</v>
      </c>
      <c r="BK105" s="49">
        <v>100</v>
      </c>
      <c r="BL105" s="48">
        <v>22</v>
      </c>
    </row>
    <row r="106" spans="1:64" ht="15">
      <c r="A106" s="64" t="s">
        <v>253</v>
      </c>
      <c r="B106" s="64" t="s">
        <v>246</v>
      </c>
      <c r="C106" s="65" t="s">
        <v>1575</v>
      </c>
      <c r="D106" s="66">
        <v>3</v>
      </c>
      <c r="E106" s="67" t="s">
        <v>132</v>
      </c>
      <c r="F106" s="68">
        <v>35</v>
      </c>
      <c r="G106" s="65"/>
      <c r="H106" s="69"/>
      <c r="I106" s="70"/>
      <c r="J106" s="70"/>
      <c r="K106" s="34" t="s">
        <v>65</v>
      </c>
      <c r="L106" s="77">
        <v>106</v>
      </c>
      <c r="M106" s="77"/>
      <c r="N106" s="72"/>
      <c r="O106" s="79" t="s">
        <v>273</v>
      </c>
      <c r="P106" s="81">
        <v>43755.69511574074</v>
      </c>
      <c r="Q106" s="79" t="s">
        <v>331</v>
      </c>
      <c r="R106" s="83" t="s">
        <v>351</v>
      </c>
      <c r="S106" s="79" t="s">
        <v>360</v>
      </c>
      <c r="T106" s="79"/>
      <c r="U106" s="79"/>
      <c r="V106" s="83" t="s">
        <v>418</v>
      </c>
      <c r="W106" s="81">
        <v>43755.69511574074</v>
      </c>
      <c r="X106" s="83" t="s">
        <v>484</v>
      </c>
      <c r="Y106" s="79"/>
      <c r="Z106" s="79"/>
      <c r="AA106" s="85" t="s">
        <v>551</v>
      </c>
      <c r="AB106" s="79"/>
      <c r="AC106" s="79" t="b">
        <v>0</v>
      </c>
      <c r="AD106" s="79">
        <v>2</v>
      </c>
      <c r="AE106" s="85" t="s">
        <v>556</v>
      </c>
      <c r="AF106" s="79" t="b">
        <v>0</v>
      </c>
      <c r="AG106" s="79" t="s">
        <v>563</v>
      </c>
      <c r="AH106" s="79"/>
      <c r="AI106" s="85" t="s">
        <v>556</v>
      </c>
      <c r="AJ106" s="79" t="b">
        <v>0</v>
      </c>
      <c r="AK106" s="79">
        <v>0</v>
      </c>
      <c r="AL106" s="85" t="s">
        <v>556</v>
      </c>
      <c r="AM106" s="79" t="s">
        <v>566</v>
      </c>
      <c r="AN106" s="79" t="b">
        <v>0</v>
      </c>
      <c r="AO106" s="85" t="s">
        <v>551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1</v>
      </c>
      <c r="BD106" s="48"/>
      <c r="BE106" s="49"/>
      <c r="BF106" s="48"/>
      <c r="BG106" s="49"/>
      <c r="BH106" s="48"/>
      <c r="BI106" s="49"/>
      <c r="BJ106" s="48"/>
      <c r="BK106" s="49"/>
      <c r="BL106" s="48"/>
    </row>
    <row r="107" spans="1:64" ht="15">
      <c r="A107" s="64" t="s">
        <v>253</v>
      </c>
      <c r="B107" s="64" t="s">
        <v>270</v>
      </c>
      <c r="C107" s="65" t="s">
        <v>1575</v>
      </c>
      <c r="D107" s="66">
        <v>3</v>
      </c>
      <c r="E107" s="67" t="s">
        <v>132</v>
      </c>
      <c r="F107" s="68">
        <v>35</v>
      </c>
      <c r="G107" s="65"/>
      <c r="H107" s="69"/>
      <c r="I107" s="70"/>
      <c r="J107" s="70"/>
      <c r="K107" s="34" t="s">
        <v>65</v>
      </c>
      <c r="L107" s="77">
        <v>107</v>
      </c>
      <c r="M107" s="77"/>
      <c r="N107" s="72"/>
      <c r="O107" s="79" t="s">
        <v>273</v>
      </c>
      <c r="P107" s="81">
        <v>43755.69511574074</v>
      </c>
      <c r="Q107" s="79" t="s">
        <v>331</v>
      </c>
      <c r="R107" s="83" t="s">
        <v>351</v>
      </c>
      <c r="S107" s="79" t="s">
        <v>360</v>
      </c>
      <c r="T107" s="79"/>
      <c r="U107" s="79"/>
      <c r="V107" s="83" t="s">
        <v>418</v>
      </c>
      <c r="W107" s="81">
        <v>43755.69511574074</v>
      </c>
      <c r="X107" s="83" t="s">
        <v>484</v>
      </c>
      <c r="Y107" s="79"/>
      <c r="Z107" s="79"/>
      <c r="AA107" s="85" t="s">
        <v>551</v>
      </c>
      <c r="AB107" s="79"/>
      <c r="AC107" s="79" t="b">
        <v>0</v>
      </c>
      <c r="AD107" s="79">
        <v>2</v>
      </c>
      <c r="AE107" s="85" t="s">
        <v>556</v>
      </c>
      <c r="AF107" s="79" t="b">
        <v>0</v>
      </c>
      <c r="AG107" s="79" t="s">
        <v>563</v>
      </c>
      <c r="AH107" s="79"/>
      <c r="AI107" s="85" t="s">
        <v>556</v>
      </c>
      <c r="AJ107" s="79" t="b">
        <v>0</v>
      </c>
      <c r="AK107" s="79">
        <v>0</v>
      </c>
      <c r="AL107" s="85" t="s">
        <v>556</v>
      </c>
      <c r="AM107" s="79" t="s">
        <v>566</v>
      </c>
      <c r="AN107" s="79" t="b">
        <v>0</v>
      </c>
      <c r="AO107" s="85" t="s">
        <v>551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253</v>
      </c>
      <c r="B108" s="64" t="s">
        <v>271</v>
      </c>
      <c r="C108" s="65" t="s">
        <v>1575</v>
      </c>
      <c r="D108" s="66">
        <v>3</v>
      </c>
      <c r="E108" s="67" t="s">
        <v>132</v>
      </c>
      <c r="F108" s="68">
        <v>35</v>
      </c>
      <c r="G108" s="65"/>
      <c r="H108" s="69"/>
      <c r="I108" s="70"/>
      <c r="J108" s="70"/>
      <c r="K108" s="34" t="s">
        <v>65</v>
      </c>
      <c r="L108" s="77">
        <v>108</v>
      </c>
      <c r="M108" s="77"/>
      <c r="N108" s="72"/>
      <c r="O108" s="79" t="s">
        <v>273</v>
      </c>
      <c r="P108" s="81">
        <v>43755.69511574074</v>
      </c>
      <c r="Q108" s="79" t="s">
        <v>331</v>
      </c>
      <c r="R108" s="83" t="s">
        <v>351</v>
      </c>
      <c r="S108" s="79" t="s">
        <v>360</v>
      </c>
      <c r="T108" s="79"/>
      <c r="U108" s="79"/>
      <c r="V108" s="83" t="s">
        <v>418</v>
      </c>
      <c r="W108" s="81">
        <v>43755.69511574074</v>
      </c>
      <c r="X108" s="83" t="s">
        <v>484</v>
      </c>
      <c r="Y108" s="79"/>
      <c r="Z108" s="79"/>
      <c r="AA108" s="85" t="s">
        <v>551</v>
      </c>
      <c r="AB108" s="79"/>
      <c r="AC108" s="79" t="b">
        <v>0</v>
      </c>
      <c r="AD108" s="79">
        <v>2</v>
      </c>
      <c r="AE108" s="85" t="s">
        <v>556</v>
      </c>
      <c r="AF108" s="79" t="b">
        <v>0</v>
      </c>
      <c r="AG108" s="79" t="s">
        <v>563</v>
      </c>
      <c r="AH108" s="79"/>
      <c r="AI108" s="85" t="s">
        <v>556</v>
      </c>
      <c r="AJ108" s="79" t="b">
        <v>0</v>
      </c>
      <c r="AK108" s="79">
        <v>0</v>
      </c>
      <c r="AL108" s="85" t="s">
        <v>556</v>
      </c>
      <c r="AM108" s="79" t="s">
        <v>566</v>
      </c>
      <c r="AN108" s="79" t="b">
        <v>0</v>
      </c>
      <c r="AO108" s="85" t="s">
        <v>551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253</v>
      </c>
      <c r="B109" s="64" t="s">
        <v>272</v>
      </c>
      <c r="C109" s="65" t="s">
        <v>1575</v>
      </c>
      <c r="D109" s="66">
        <v>3</v>
      </c>
      <c r="E109" s="67" t="s">
        <v>132</v>
      </c>
      <c r="F109" s="68">
        <v>35</v>
      </c>
      <c r="G109" s="65"/>
      <c r="H109" s="69"/>
      <c r="I109" s="70"/>
      <c r="J109" s="70"/>
      <c r="K109" s="34" t="s">
        <v>65</v>
      </c>
      <c r="L109" s="77">
        <v>109</v>
      </c>
      <c r="M109" s="77"/>
      <c r="N109" s="72"/>
      <c r="O109" s="79" t="s">
        <v>273</v>
      </c>
      <c r="P109" s="81">
        <v>43755.69511574074</v>
      </c>
      <c r="Q109" s="79" t="s">
        <v>331</v>
      </c>
      <c r="R109" s="83" t="s">
        <v>351</v>
      </c>
      <c r="S109" s="79" t="s">
        <v>360</v>
      </c>
      <c r="T109" s="79"/>
      <c r="U109" s="79"/>
      <c r="V109" s="83" t="s">
        <v>418</v>
      </c>
      <c r="W109" s="81">
        <v>43755.69511574074</v>
      </c>
      <c r="X109" s="83" t="s">
        <v>484</v>
      </c>
      <c r="Y109" s="79"/>
      <c r="Z109" s="79"/>
      <c r="AA109" s="85" t="s">
        <v>551</v>
      </c>
      <c r="AB109" s="79"/>
      <c r="AC109" s="79" t="b">
        <v>0</v>
      </c>
      <c r="AD109" s="79">
        <v>2</v>
      </c>
      <c r="AE109" s="85" t="s">
        <v>556</v>
      </c>
      <c r="AF109" s="79" t="b">
        <v>0</v>
      </c>
      <c r="AG109" s="79" t="s">
        <v>563</v>
      </c>
      <c r="AH109" s="79"/>
      <c r="AI109" s="85" t="s">
        <v>556</v>
      </c>
      <c r="AJ109" s="79" t="b">
        <v>0</v>
      </c>
      <c r="AK109" s="79">
        <v>0</v>
      </c>
      <c r="AL109" s="85" t="s">
        <v>556</v>
      </c>
      <c r="AM109" s="79" t="s">
        <v>566</v>
      </c>
      <c r="AN109" s="79" t="b">
        <v>0</v>
      </c>
      <c r="AO109" s="85" t="s">
        <v>551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1</v>
      </c>
      <c r="BE109" s="49">
        <v>3.7037037037037037</v>
      </c>
      <c r="BF109" s="48">
        <v>3</v>
      </c>
      <c r="BG109" s="49">
        <v>11.11111111111111</v>
      </c>
      <c r="BH109" s="48">
        <v>0</v>
      </c>
      <c r="BI109" s="49">
        <v>0</v>
      </c>
      <c r="BJ109" s="48">
        <v>23</v>
      </c>
      <c r="BK109" s="49">
        <v>85.18518518518519</v>
      </c>
      <c r="BL109" s="48">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ErrorMessage="1" sqref="N2:N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Color" prompt="To select an optional edge color, right-click and select Select Color on the right-click menu." sqref="C3:C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Opacity" prompt="Enter an optional edge opacity between 0 (transparent) and 100 (opaque)." errorTitle="Invalid Edge Opacity" error="The optional edge opacity must be a whole number between 0 and 10." sqref="F3:F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showErrorMessage="1" promptTitle="Vertex 1 Name" prompt="Enter the name of the edge's first vertex." sqref="A3:A109"/>
    <dataValidation allowBlank="1" showInputMessage="1" showErrorMessage="1" promptTitle="Vertex 2 Name" prompt="Enter the name of the edge's second vertex." sqref="B3:B109"/>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9"/>
  </dataValidations>
  <hyperlinks>
    <hyperlink ref="R3" r:id="rId1" display="https://twitter.com/lrainie/status/1179433961115795457"/>
    <hyperlink ref="R6" r:id="rId2" display="https://twitter.com/lrainie/status/1180192901722193920"/>
    <hyperlink ref="R11" r:id="rId3" display="https://twitter.com/lrainie/status/1179761029363970049"/>
    <hyperlink ref="R33" r:id="rId4" display="https://twitter.com/lrainie/status/1181959151632703488"/>
    <hyperlink ref="R34" r:id="rId5" display="https://twitter.com/lrainie/status/1181960407029895168?s=20"/>
    <hyperlink ref="R40" r:id="rId6" display="https://twitter.com/lrainie/status/1181959151632703488"/>
    <hyperlink ref="R41" r:id="rId7" display="https://twitter.com/lrainie/status/1181962832843284481"/>
    <hyperlink ref="R42" r:id="rId8" display="https://twitter.com/lrainie/status/1181959151632703488"/>
    <hyperlink ref="R43" r:id="rId9" display="https://twitter.com/lrainie/status/1181959151632703488"/>
    <hyperlink ref="R44" r:id="rId10" display="https://www.pewresearch.org/quiz/digital-knowledge-quiz/"/>
    <hyperlink ref="R45" r:id="rId11" display="https://www.pewresearch.org/quiz/digital-knowledge-quiz/"/>
    <hyperlink ref="R55" r:id="rId12" display="https://twitter.com/lrainie/status/1181959151632703488"/>
    <hyperlink ref="R56" r:id="rId13" display="https://twitter.com/lrainie/status/1181960407029895168"/>
    <hyperlink ref="R57" r:id="rId14" display="https://twitter.com/lrainie/status/1181960407029895168"/>
    <hyperlink ref="R58" r:id="rId15" display="https://twitter.com/lrainie/status/1179837646316736512"/>
    <hyperlink ref="R62" r:id="rId16" display="https://twitter.com/lrainie/status/1181959151632703488"/>
    <hyperlink ref="R63" r:id="rId17" display="https://www.journalism.org/2019/10/02/americans-are-wary-of-the-role-social-media-sites-play-in-delivering-the-news/"/>
    <hyperlink ref="R64" r:id="rId18" display="https://www.pewforum.org/2019/10/03/for-a-lot-of-american-teens-religion-is-a-regular-part-of-the-public-school-day/"/>
    <hyperlink ref="R65" r:id="rId19" display="https://pewrsr.ch/2VeYYCl"/>
    <hyperlink ref="R69" r:id="rId20" display="https://www.pewresearch.org/quiz/digital-knowledge-quiz/"/>
    <hyperlink ref="R70" r:id="rId21" display="https://www.pewresearch.org/quiz/digital-knowledge-quiz/"/>
    <hyperlink ref="R71" r:id="rId22" display="https://www.pewresearch.org/quiz/digital-knowledge-quiz/"/>
    <hyperlink ref="R72" r:id="rId23" display="https://www.people-press.org/?p=20071483"/>
    <hyperlink ref="R73" r:id="rId24" display="https://pewrsr.ch/2OzyU3K"/>
    <hyperlink ref="R77" r:id="rId25" display="https://www.pewinternet.org/2019/10/09/americans-and-digital-knowledge/"/>
    <hyperlink ref="R79" r:id="rId26" display="https://www.pewresearch.org/fact-tank/2018/09/06/are-you-in-the-american-middle-class/"/>
    <hyperlink ref="R80" r:id="rId27" display="https://www.journalism.org/2019/10/02/americans-are-wary-of-the-role-social-media-sites-play-in-delivering-the-news/"/>
    <hyperlink ref="R81" r:id="rId28" display="https://www.people-press.org/2019/10/01/public-expresses-favorable-views-of-a-number-of-federal-agencies/"/>
    <hyperlink ref="R82" r:id="rId29" display="https://www.pewresearch.org/quiz/digital-knowledge-quiz/"/>
    <hyperlink ref="R99" r:id="rId30" display="https://balkin.blogspot.com/2019/10/making-virtue-out-of-neglect-how.html"/>
    <hyperlink ref="R100" r:id="rId31" display="https://balkin.blogspot.com/2019/10/making-virtue-out-of-neglect-how.html"/>
    <hyperlink ref="R101" r:id="rId32" display="https://balkin.blogspot.com/2019/10/making-virtue-out-of-neglect-how.html"/>
    <hyperlink ref="R102" r:id="rId33" display="https://balkin.blogspot.com/2019/10/making-virtue-out-of-neglect-how.html"/>
    <hyperlink ref="R103" r:id="rId34" display="https://balkin.blogspot.com/2019/10/making-virtue-out-of-neglect-how.html"/>
    <hyperlink ref="R104" r:id="rId35" display="https://balkin.blogspot.com/2019/10/making-virtue-out-of-neglect-how.html"/>
    <hyperlink ref="R105" r:id="rId36" display="https://www.pewresearch.org/quiz/digital-knowledge-quiz/"/>
    <hyperlink ref="R106" r:id="rId37" display="https://balkin.blogspot.com/2019/10/making-virtue-out-of-neglect-how.html"/>
    <hyperlink ref="R107" r:id="rId38" display="https://balkin.blogspot.com/2019/10/making-virtue-out-of-neglect-how.html"/>
    <hyperlink ref="R108" r:id="rId39" display="https://balkin.blogspot.com/2019/10/making-virtue-out-of-neglect-how.html"/>
    <hyperlink ref="R109" r:id="rId40" display="https://balkin.blogspot.com/2019/10/making-virtue-out-of-neglect-how.html"/>
    <hyperlink ref="U37" r:id="rId41" display="https://pbs.twimg.com/media/EGcu-TLUUAAlJt8.png"/>
    <hyperlink ref="U38" r:id="rId42" display="https://pbs.twimg.com/media/EGcu-TLUUAAlJt8.png"/>
    <hyperlink ref="U39" r:id="rId43" display="https://pbs.twimg.com/media/EGcu-TLUUAAlJt8.png"/>
    <hyperlink ref="U46" r:id="rId44" display="https://pbs.twimg.com/media/EGdOkf-XkAYIFkk.jpg"/>
    <hyperlink ref="U47" r:id="rId45" display="https://pbs.twimg.com/media/EGdOkf-XkAYIFkk.jpg"/>
    <hyperlink ref="U48" r:id="rId46" display="https://pbs.twimg.com/media/EGdOkf-XkAYIFkk.jpg"/>
    <hyperlink ref="U49" r:id="rId47" display="https://pbs.twimg.com/media/EGdOpcaXoAAH6Ck.jpg"/>
    <hyperlink ref="U50" r:id="rId48" display="https://pbs.twimg.com/media/EGdOpcaXoAAH6Ck.jpg"/>
    <hyperlink ref="U51" r:id="rId49" display="https://pbs.twimg.com/media/EGdOpcaXoAAH6Ck.jpg"/>
    <hyperlink ref="U56" r:id="rId50" display="https://pbs.twimg.com/media/EGcsMVeWkAAMLJa.jpg"/>
    <hyperlink ref="U63" r:id="rId51" display="https://pbs.twimg.com/media/EF5qsNsW4AEaZ4A.png"/>
    <hyperlink ref="U65" r:id="rId52" display="https://pbs.twimg.com/media/EGDDnw1XkAE79sv.png"/>
    <hyperlink ref="U67" r:id="rId53" display="https://pbs.twimg.com/media/EGCx6ZQWsAAMXDC.png"/>
    <hyperlink ref="U72" r:id="rId54" display="https://pbs.twimg.com/media/EGiTWhJWwAUqW92.png"/>
    <hyperlink ref="U73" r:id="rId55" display="https://pbs.twimg.com/media/EGiUjZDWsAIYdXD.png"/>
    <hyperlink ref="U76" r:id="rId56" display="https://pbs.twimg.com/media/EGmvVDVWoAAjMjx.jpg"/>
    <hyperlink ref="U77" r:id="rId57" display="https://pbs.twimg.com/media/EGcSG7TXYAEruRt.jpg"/>
    <hyperlink ref="U79" r:id="rId58" display="https://pbs.twimg.com/media/EF-f3OvXkAAjTNl.png"/>
    <hyperlink ref="U80" r:id="rId59" display="https://pbs.twimg.com/media/EF5qsNsW4AEaZ4A.png"/>
    <hyperlink ref="U81" r:id="rId60" display="https://pbs.twimg.com/media/EF9aFBaXkAEC7Im.png"/>
    <hyperlink ref="U85" r:id="rId61" display="https://pbs.twimg.com/media/EGmZD1nW4AAXSOx.jpg"/>
    <hyperlink ref="U92" r:id="rId62" display="https://pbs.twimg.com/tweet_video_thumb/EGmmBelXkAEAh41.jpg"/>
    <hyperlink ref="U93" r:id="rId63" display="https://pbs.twimg.com/tweet_video_thumb/EGmzeRyW4AIMpiA.jpg"/>
    <hyperlink ref="U95" r:id="rId64" display="https://pbs.twimg.com/media/EGmZD1nW4AAXSOx.jpg"/>
    <hyperlink ref="U96" r:id="rId65" display="https://pbs.twimg.com/media/EGmvVDVWoAAjMjx.jpg"/>
    <hyperlink ref="U97" r:id="rId66" display="https://pbs.twimg.com/tweet_video_thumb/EGmzeRyW4AIMpiA.jpg"/>
    <hyperlink ref="V3" r:id="rId67" display="http://pbs.twimg.com/profile_images/1047355828687187968/oQ26TTh-_normal.jpg"/>
    <hyperlink ref="V4" r:id="rId68" display="http://pbs.twimg.com/profile_images/940635584586047489/n1-lnZsK_normal.jpg"/>
    <hyperlink ref="V5" r:id="rId69" display="http://pbs.twimg.com/profile_images/940635584586047489/n1-lnZsK_normal.jpg"/>
    <hyperlink ref="V6" r:id="rId70" display="http://pbs.twimg.com/profile_images/1183136611086798848/6E2mzVh1_normal.jpg"/>
    <hyperlink ref="V7" r:id="rId71" display="http://pbs.twimg.com/profile_images/936326184068976640/gnJ7WbZs_normal.jpg"/>
    <hyperlink ref="V8" r:id="rId72" display="http://pbs.twimg.com/profile_images/3620381141/b235d2c07ac502e3f5e38ac15cf36e5c_normal.jpeg"/>
    <hyperlink ref="V9" r:id="rId73" display="http://pbs.twimg.com/profile_images/951134793680506880/Qpj8OGoy_normal.jpg"/>
    <hyperlink ref="V10" r:id="rId74" display="http://pbs.twimg.com/profile_images/787021078883282944/cUHayOXX_normal.jpg"/>
    <hyperlink ref="V11" r:id="rId75" display="http://pbs.twimg.com/profile_images/570111293778214912/7t-IGMBx_normal.jpeg"/>
    <hyperlink ref="V12" r:id="rId76" display="http://pbs.twimg.com/profile_images/988092819020570624/Ni-PYMzd_normal.jpg"/>
    <hyperlink ref="V13" r:id="rId77" display="http://pbs.twimg.com/profile_images/1140237187738472453/_PVGbPCA_normal.jpg"/>
    <hyperlink ref="V14" r:id="rId78" display="http://pbs.twimg.com/profile_images/685166073809874944/jdv4zAeo_normal.jpg"/>
    <hyperlink ref="V15" r:id="rId79" display="http://pbs.twimg.com/profile_images/782784415487229953/p1-WunAH_normal.jpg"/>
    <hyperlink ref="V16" r:id="rId80" display="http://pbs.twimg.com/profile_images/782784415487229953/p1-WunAH_normal.jpg"/>
    <hyperlink ref="V17" r:id="rId81" display="http://pbs.twimg.com/profile_images/782784415487229953/p1-WunAH_normal.jpg"/>
    <hyperlink ref="V18" r:id="rId82" display="http://pbs.twimg.com/profile_images/1172885542876221442/Ep2UR6Zq_normal.jpg"/>
    <hyperlink ref="V19" r:id="rId83" display="http://pbs.twimg.com/profile_images/1172885542876221442/Ep2UR6Zq_normal.jpg"/>
    <hyperlink ref="V20" r:id="rId84" display="http://pbs.twimg.com/profile_images/1172885542876221442/Ep2UR6Zq_normal.jpg"/>
    <hyperlink ref="V21" r:id="rId85" display="http://pbs.twimg.com/profile_images/1172885542876221442/Ep2UR6Zq_normal.jpg"/>
    <hyperlink ref="V22" r:id="rId86" display="http://pbs.twimg.com/profile_images/1172885542876221442/Ep2UR6Zq_normal.jpg"/>
    <hyperlink ref="V23" r:id="rId87" display="http://pbs.twimg.com/profile_images/1573955380/R_MacNab_normal.JPG"/>
    <hyperlink ref="V24" r:id="rId88" display="http://abs.twimg.com/sticky/default_profile_images/default_profile_normal.png"/>
    <hyperlink ref="V25" r:id="rId89" display="http://pbs.twimg.com/profile_images/734900160661053440/XwEmldny_normal.jpg"/>
    <hyperlink ref="V26" r:id="rId90" display="http://pbs.twimg.com/profile_images/565001122234908672/5ODS6tuQ_normal.jpeg"/>
    <hyperlink ref="V27" r:id="rId91" display="http://pbs.twimg.com/profile_images/565001122234908672/5ODS6tuQ_normal.jpeg"/>
    <hyperlink ref="V28" r:id="rId92" display="http://pbs.twimg.com/profile_images/565001122234908672/5ODS6tuQ_normal.jpeg"/>
    <hyperlink ref="V29" r:id="rId93" display="http://pbs.twimg.com/profile_images/565001122234908672/5ODS6tuQ_normal.jpeg"/>
    <hyperlink ref="V30" r:id="rId94" display="http://pbs.twimg.com/profile_images/565001122234908672/5ODS6tuQ_normal.jpeg"/>
    <hyperlink ref="V31" r:id="rId95" display="http://pbs.twimg.com/profile_images/565001122234908672/5ODS6tuQ_normal.jpeg"/>
    <hyperlink ref="V32" r:id="rId96" display="http://pbs.twimg.com/profile_images/565001122234908672/5ODS6tuQ_normal.jpeg"/>
    <hyperlink ref="V33" r:id="rId97" display="http://pbs.twimg.com/profile_images/1040665182937047040/CdNBsuit_normal.jpg"/>
    <hyperlink ref="V34" r:id="rId98" display="http://pbs.twimg.com/profile_images/1133473540047613958/jKPLNfEp_normal.jpg"/>
    <hyperlink ref="V35" r:id="rId99" display="http://pbs.twimg.com/profile_images/64855924/TAC_PimpMySouthPark_normal.jpg"/>
    <hyperlink ref="V36" r:id="rId100" display="http://pbs.twimg.com/profile_images/64855924/TAC_PimpMySouthPark_normal.jpg"/>
    <hyperlink ref="V37" r:id="rId101" display="https://pbs.twimg.com/media/EGcu-TLUUAAlJt8.png"/>
    <hyperlink ref="V38" r:id="rId102" display="https://pbs.twimg.com/media/EGcu-TLUUAAlJt8.png"/>
    <hyperlink ref="V39" r:id="rId103" display="https://pbs.twimg.com/media/EGcu-TLUUAAlJt8.png"/>
    <hyperlink ref="V40" r:id="rId104" display="http://pbs.twimg.com/profile_images/817442015071772673/xRbApbru_normal.jpg"/>
    <hyperlink ref="V41" r:id="rId105" display="http://pbs.twimg.com/profile_images/617303937851375616/6S8pcFU9_normal.jpg"/>
    <hyperlink ref="V42" r:id="rId106" display="http://pbs.twimg.com/profile_images/1086693678809116672/aglAVkzk_normal.jpg"/>
    <hyperlink ref="V43" r:id="rId107" display="http://pbs.twimg.com/profile_images/15077712/janehead3_normal.jpg"/>
    <hyperlink ref="V44" r:id="rId108" display="http://pbs.twimg.com/profile_images/15077712/janehead3_normal.jpg"/>
    <hyperlink ref="V45" r:id="rId109" display="http://pbs.twimg.com/profile_images/15077712/janehead3_normal.jpg"/>
    <hyperlink ref="V46" r:id="rId110" display="https://pbs.twimg.com/media/EGdOkf-XkAYIFkk.jpg"/>
    <hyperlink ref="V47" r:id="rId111" display="https://pbs.twimg.com/media/EGdOkf-XkAYIFkk.jpg"/>
    <hyperlink ref="V48" r:id="rId112" display="https://pbs.twimg.com/media/EGdOkf-XkAYIFkk.jpg"/>
    <hyperlink ref="V49" r:id="rId113" display="https://pbs.twimg.com/media/EGdOpcaXoAAH6Ck.jpg"/>
    <hyperlink ref="V50" r:id="rId114" display="https://pbs.twimg.com/media/EGdOpcaXoAAH6Ck.jpg"/>
    <hyperlink ref="V51" r:id="rId115" display="https://pbs.twimg.com/media/EGdOpcaXoAAH6Ck.jpg"/>
    <hyperlink ref="V52" r:id="rId116" display="http://pbs.twimg.com/profile_images/2095732164/xx-fire-ani_normal.gif"/>
    <hyperlink ref="V53" r:id="rId117" display="http://pbs.twimg.com/profile_images/2095732164/xx-fire-ani_normal.gif"/>
    <hyperlink ref="V54" r:id="rId118" display="http://pbs.twimg.com/profile_images/2095732164/xx-fire-ani_normal.gif"/>
    <hyperlink ref="V55" r:id="rId119" display="http://pbs.twimg.com/profile_images/926088314901340161/YcQoIIxm_normal.jpg"/>
    <hyperlink ref="V56" r:id="rId120" display="https://pbs.twimg.com/media/EGcsMVeWkAAMLJa.jpg"/>
    <hyperlink ref="V57" r:id="rId121" display="http://pbs.twimg.com/profile_images/823130862837448704/K4vww3X-_normal.jpg"/>
    <hyperlink ref="V58" r:id="rId122" display="http://pbs.twimg.com/profile_images/1013789136430526464/t_SUht2R_normal.jpg"/>
    <hyperlink ref="V59" r:id="rId123" display="http://pbs.twimg.com/profile_images/852690683911602176/M6q35pXc_normal.jpg"/>
    <hyperlink ref="V60" r:id="rId124" display="http://pbs.twimg.com/profile_images/852690683911602176/M6q35pXc_normal.jpg"/>
    <hyperlink ref="V61" r:id="rId125" display="http://pbs.twimg.com/profile_images/852690683911602176/M6q35pXc_normal.jpg"/>
    <hyperlink ref="V62" r:id="rId126" display="http://pbs.twimg.com/profile_images/979830040098619393/uk1HvZPu_normal.jpg"/>
    <hyperlink ref="V63" r:id="rId127" display="https://pbs.twimg.com/media/EF5qsNsW4AEaZ4A.png"/>
    <hyperlink ref="V64" r:id="rId128" display="http://pbs.twimg.com/profile_images/785925373/lee_ahead_of_the_curve_normal.png"/>
    <hyperlink ref="V65" r:id="rId129" display="https://pbs.twimg.com/media/EGDDnw1XkAE79sv.png"/>
    <hyperlink ref="V66" r:id="rId130" display="http://pbs.twimg.com/profile_images/785925373/lee_ahead_of_the_curve_normal.png"/>
    <hyperlink ref="V67" r:id="rId131" display="https://pbs.twimg.com/media/EGCx6ZQWsAAMXDC.png"/>
    <hyperlink ref="V68" r:id="rId132" display="http://pbs.twimg.com/profile_images/785925373/lee_ahead_of_the_curve_normal.png"/>
    <hyperlink ref="V69" r:id="rId133" display="http://pbs.twimg.com/profile_images/785925373/lee_ahead_of_the_curve_normal.png"/>
    <hyperlink ref="V70" r:id="rId134" display="http://pbs.twimg.com/profile_images/785925373/lee_ahead_of_the_curve_normal.png"/>
    <hyperlink ref="V71" r:id="rId135" display="http://pbs.twimg.com/profile_images/785925373/lee_ahead_of_the_curve_normal.png"/>
    <hyperlink ref="V72" r:id="rId136" display="https://pbs.twimg.com/media/EGiTWhJWwAUqW92.png"/>
    <hyperlink ref="V73" r:id="rId137" display="https://pbs.twimg.com/media/EGiUjZDWsAIYdXD.png"/>
    <hyperlink ref="V74" r:id="rId138" display="http://pbs.twimg.com/profile_images/785925373/lee_ahead_of_the_curve_normal.png"/>
    <hyperlink ref="V75" r:id="rId139" display="http://pbs.twimg.com/profile_images/785925373/lee_ahead_of_the_curve_normal.png"/>
    <hyperlink ref="V76" r:id="rId140" display="https://pbs.twimg.com/media/EGmvVDVWoAAjMjx.jpg"/>
    <hyperlink ref="V77" r:id="rId141" display="https://pbs.twimg.com/media/EGcSG7TXYAEruRt.jpg"/>
    <hyperlink ref="V78" r:id="rId142" display="http://pbs.twimg.com/profile_images/879728447026868228/U4Uzpdp6_normal.jpg"/>
    <hyperlink ref="V79" r:id="rId143" display="https://pbs.twimg.com/media/EF-f3OvXkAAjTNl.png"/>
    <hyperlink ref="V80" r:id="rId144" display="https://pbs.twimg.com/media/EF5qsNsW4AEaZ4A.png"/>
    <hyperlink ref="V81" r:id="rId145" display="https://pbs.twimg.com/media/EF9aFBaXkAEC7Im.png"/>
    <hyperlink ref="V82" r:id="rId146" display="http://pbs.twimg.com/profile_images/785925373/lee_ahead_of_the_curve_normal.png"/>
    <hyperlink ref="V83" r:id="rId147" display="http://pbs.twimg.com/profile_images/785925373/lee_ahead_of_the_curve_normal.png"/>
    <hyperlink ref="V84" r:id="rId148" display="http://pbs.twimg.com/profile_images/1042075401047040000/7bTQi6nK_normal.jpg"/>
    <hyperlink ref="V85" r:id="rId149" display="https://pbs.twimg.com/media/EGmZD1nW4AAXSOx.jpg"/>
    <hyperlink ref="V86" r:id="rId150" display="http://pbs.twimg.com/profile_images/811219342318714881/_CAYzZWR_normal.jpg"/>
    <hyperlink ref="V87" r:id="rId151" display="http://pbs.twimg.com/profile_images/1042075401047040000/7bTQi6nK_normal.jpg"/>
    <hyperlink ref="V88" r:id="rId152" display="http://pbs.twimg.com/profile_images/1042075401047040000/7bTQi6nK_normal.jpg"/>
    <hyperlink ref="V89" r:id="rId153" display="http://pbs.twimg.com/profile_images/1042075401047040000/7bTQi6nK_normal.jpg"/>
    <hyperlink ref="V90" r:id="rId154" display="http://pbs.twimg.com/profile_images/1042075401047040000/7bTQi6nK_normal.jpg"/>
    <hyperlink ref="V91" r:id="rId155" display="http://pbs.twimg.com/profile_images/1042075401047040000/7bTQi6nK_normal.jpg"/>
    <hyperlink ref="V92" r:id="rId156" display="https://pbs.twimg.com/tweet_video_thumb/EGmmBelXkAEAh41.jpg"/>
    <hyperlink ref="V93" r:id="rId157" display="https://pbs.twimg.com/tweet_video_thumb/EGmzeRyW4AIMpiA.jpg"/>
    <hyperlink ref="V94" r:id="rId158" display="http://pbs.twimg.com/profile_images/811219342318714881/_CAYzZWR_normal.jpg"/>
    <hyperlink ref="V95" r:id="rId159" display="https://pbs.twimg.com/media/EGmZD1nW4AAXSOx.jpg"/>
    <hyperlink ref="V96" r:id="rId160" display="https://pbs.twimg.com/media/EGmvVDVWoAAjMjx.jpg"/>
    <hyperlink ref="V97" r:id="rId161" display="https://pbs.twimg.com/tweet_video_thumb/EGmzeRyW4AIMpiA.jpg"/>
    <hyperlink ref="V98" r:id="rId162" display="http://pbs.twimg.com/profile_images/811219342318714881/_CAYzZWR_normal.jpg"/>
    <hyperlink ref="V99" r:id="rId163" display="http://pbs.twimg.com/profile_images/489259604883165186/ui1i5dL0_normal.jpeg"/>
    <hyperlink ref="V100" r:id="rId164" display="http://pbs.twimg.com/profile_images/489259604883165186/ui1i5dL0_normal.jpeg"/>
    <hyperlink ref="V101" r:id="rId165" display="http://pbs.twimg.com/profile_images/489259604883165186/ui1i5dL0_normal.jpeg"/>
    <hyperlink ref="V102" r:id="rId166" display="http://pbs.twimg.com/profile_images/489259604883165186/ui1i5dL0_normal.jpeg"/>
    <hyperlink ref="V103" r:id="rId167" display="http://pbs.twimg.com/profile_images/489259604883165186/ui1i5dL0_normal.jpeg"/>
    <hyperlink ref="V104" r:id="rId168" display="http://pbs.twimg.com/profile_images/489259604883165186/ui1i5dL0_normal.jpeg"/>
    <hyperlink ref="V105" r:id="rId169" display="http://pbs.twimg.com/profile_images/785925373/lee_ahead_of_the_curve_normal.png"/>
    <hyperlink ref="V106" r:id="rId170" display="http://pbs.twimg.com/profile_images/489259604883165186/ui1i5dL0_normal.jpeg"/>
    <hyperlink ref="V107" r:id="rId171" display="http://pbs.twimg.com/profile_images/489259604883165186/ui1i5dL0_normal.jpeg"/>
    <hyperlink ref="V108" r:id="rId172" display="http://pbs.twimg.com/profile_images/489259604883165186/ui1i5dL0_normal.jpeg"/>
    <hyperlink ref="V109" r:id="rId173" display="http://pbs.twimg.com/profile_images/489259604883165186/ui1i5dL0_normal.jpeg"/>
    <hyperlink ref="X3" r:id="rId174" display="https://twitter.com/#!/mebergman2/status/1179935253755879424"/>
    <hyperlink ref="X4" r:id="rId175" display="https://twitter.com/#!/cjohnsonstaub/status/1180148237782732800"/>
    <hyperlink ref="X5" r:id="rId176" display="https://twitter.com/#!/cjohnsonstaub/status/1180148237782732800"/>
    <hyperlink ref="X6" r:id="rId177" display="https://twitter.com/#!/falconsfans_chi/status/1180198489734692865"/>
    <hyperlink ref="X7" r:id="rId178" display="https://twitter.com/#!/drivewestcomm/status/1180472476784046080"/>
    <hyperlink ref="X8" r:id="rId179" display="https://twitter.com/#!/ehahlil/status/1180609994045063168"/>
    <hyperlink ref="X9" r:id="rId180" display="https://twitter.com/#!/monalisazelf/status/1180610866393337857"/>
    <hyperlink ref="X10" r:id="rId181" display="https://twitter.com/#!/mandomarx/status/1180611715827937280"/>
    <hyperlink ref="X11" r:id="rId182" display="https://twitter.com/#!/garrett_wollman/status/1180612673043652608"/>
    <hyperlink ref="X12" r:id="rId183" display="https://twitter.com/#!/emhsgoppel/status/1180614637110386688"/>
    <hyperlink ref="X13" r:id="rId184" display="https://twitter.com/#!/danhawkins11/status/1180618158199246850"/>
    <hyperlink ref="X14" r:id="rId185" display="https://twitter.com/#!/acuna_jairo/status/1180624055461978113"/>
    <hyperlink ref="X15" r:id="rId186" display="https://twitter.com/#!/kevinnay/status/1180623227686662145"/>
    <hyperlink ref="X16" r:id="rId187" display="https://twitter.com/#!/kevinnay/status/1180623227686662145"/>
    <hyperlink ref="X17" r:id="rId188" display="https://twitter.com/#!/kevinnay/status/1180623227686662145"/>
    <hyperlink ref="X18" r:id="rId189" display="https://twitter.com/#!/danemadsen/status/1180629223137923073"/>
    <hyperlink ref="X19" r:id="rId190" display="https://twitter.com/#!/danemadsen/status/1180611585993101312"/>
    <hyperlink ref="X20" r:id="rId191" display="https://twitter.com/#!/danemadsen/status/1180611585993101312"/>
    <hyperlink ref="X21" r:id="rId192" display="https://twitter.com/#!/danemadsen/status/1180629223137923073"/>
    <hyperlink ref="X22" r:id="rId193" display="https://twitter.com/#!/danemadsen/status/1180629223137923073"/>
    <hyperlink ref="X23" r:id="rId194" display="https://twitter.com/#!/robinmacnab/status/1180646827311403011"/>
    <hyperlink ref="X24" r:id="rId195" display="https://twitter.com/#!/goscilo4change/status/1180650303244439552"/>
    <hyperlink ref="X25" r:id="rId196" display="https://twitter.com/#!/timboliki/status/1180651395533246464"/>
    <hyperlink ref="X26" r:id="rId197" display="https://twitter.com/#!/marketingandrew/status/1181324540787347456"/>
    <hyperlink ref="X27" r:id="rId198" display="https://twitter.com/#!/marketingandrew/status/1181324540787347456"/>
    <hyperlink ref="X28" r:id="rId199" display="https://twitter.com/#!/marketingandrew/status/1181324540787347456"/>
    <hyperlink ref="X29" r:id="rId200" display="https://twitter.com/#!/marketingandrew/status/1181324540787347456"/>
    <hyperlink ref="X30" r:id="rId201" display="https://twitter.com/#!/marketingandrew/status/1181324540787347456"/>
    <hyperlink ref="X31" r:id="rId202" display="https://twitter.com/#!/marketingandrew/status/1181324540787347456"/>
    <hyperlink ref="X32" r:id="rId203" display="https://twitter.com/#!/marketingandrew/status/1181324540787347456"/>
    <hyperlink ref="X33" r:id="rId204" display="https://twitter.com/#!/kvox/status/1181961518344220672"/>
    <hyperlink ref="X34" r:id="rId205" display="https://twitter.com/#!/andrewschreck/status/1181964359909724161"/>
    <hyperlink ref="X35" r:id="rId206" display="https://twitter.com/#!/tac_niso/status/1181964588721594368"/>
    <hyperlink ref="X36" r:id="rId207" display="https://twitter.com/#!/tac_niso/status/1181964588721594368"/>
    <hyperlink ref="X37" r:id="rId208" display="https://twitter.com/#!/linuxandyarn/status/1181965078536437760"/>
    <hyperlink ref="X38" r:id="rId209" display="https://twitter.com/#!/linuxandyarn/status/1181965078536437760"/>
    <hyperlink ref="X39" r:id="rId210" display="https://twitter.com/#!/linuxandyarn/status/1181965078536437760"/>
    <hyperlink ref="X40" r:id="rId211" display="https://twitter.com/#!/kyleejohnson/status/1181965424683995137"/>
    <hyperlink ref="X41" r:id="rId212" display="https://twitter.com/#!/kimberlyhirsh/status/1181968352497016832"/>
    <hyperlink ref="X42" r:id="rId213" display="https://twitter.com/#!/guy_levin/status/1181973781423673344"/>
    <hyperlink ref="X43" r:id="rId214" display="https://twitter.com/#!/jdysart/status/1181975244711645186"/>
    <hyperlink ref="X44" r:id="rId215" display="https://twitter.com/#!/jdysart/status/1181976250350526464"/>
    <hyperlink ref="X45" r:id="rId216" display="https://twitter.com/#!/jdysart/status/1181976250350526464"/>
    <hyperlink ref="X46" r:id="rId217" display="https://twitter.com/#!/dubikan/status/1181999822582288385"/>
    <hyperlink ref="X47" r:id="rId218" display="https://twitter.com/#!/dubikan/status/1181999822582288385"/>
    <hyperlink ref="X48" r:id="rId219" display="https://twitter.com/#!/dubikan/status/1181999822582288385"/>
    <hyperlink ref="X49" r:id="rId220" display="https://twitter.com/#!/markczerniec/status/1181999919747489793"/>
    <hyperlink ref="X50" r:id="rId221" display="https://twitter.com/#!/markczerniec/status/1181999919747489793"/>
    <hyperlink ref="X51" r:id="rId222" display="https://twitter.com/#!/markczerniec/status/1181999919747489793"/>
    <hyperlink ref="X52" r:id="rId223" display="https://twitter.com/#!/effinglibrarian/status/1182000071191252993"/>
    <hyperlink ref="X53" r:id="rId224" display="https://twitter.com/#!/effinglibrarian/status/1182000071191252993"/>
    <hyperlink ref="X54" r:id="rId225" display="https://twitter.com/#!/effinglibrarian/status/1182000071191252993"/>
    <hyperlink ref="X55" r:id="rId226" display="https://twitter.com/#!/glibrarian/status/1182014357934239744"/>
    <hyperlink ref="X56" r:id="rId227" display="https://twitter.com/#!/morar/status/1181962023275565056"/>
    <hyperlink ref="X57" r:id="rId228" display="https://twitter.com/#!/itmorar/status/1182038125113155584"/>
    <hyperlink ref="X58" r:id="rId229" display="https://twitter.com/#!/__randers__/status/1182049346751254530"/>
    <hyperlink ref="X59" r:id="rId230" display="https://twitter.com/#!/marychayko/status/1182105649288744961"/>
    <hyperlink ref="X60" r:id="rId231" display="https://twitter.com/#!/marychayko/status/1182105649288744961"/>
    <hyperlink ref="X61" r:id="rId232" display="https://twitter.com/#!/marychayko/status/1182105649288744961"/>
    <hyperlink ref="X62" r:id="rId233" display="https://twitter.com/#!/jclilibrary/status/1182350844739514369"/>
    <hyperlink ref="X63" r:id="rId234" display="https://twitter.com/#!/lrainie/status/1179497587461808132"/>
    <hyperlink ref="X64" r:id="rId235" display="https://twitter.com/#!/lrainie/status/1180192901722193920"/>
    <hyperlink ref="X65" r:id="rId236" display="https://twitter.com/#!/pewhispanic/status/1180158191658831872"/>
    <hyperlink ref="X66" r:id="rId237" display="https://twitter.com/#!/lrainie/status/1180193088578494465"/>
    <hyperlink ref="X67" r:id="rId238" display="https://twitter.com/#!/johngramlich/status/1180138722504986624"/>
    <hyperlink ref="X68" r:id="rId239" display="https://twitter.com/#!/lrainie/status/1180193597188182017"/>
    <hyperlink ref="X69" r:id="rId240" display="https://twitter.com/#!/lrainie/status/1181959151632703488"/>
    <hyperlink ref="X70" r:id="rId241" display="https://twitter.com/#!/lrainie/status/1181959624100126725"/>
    <hyperlink ref="X71" r:id="rId242" display="https://twitter.com/#!/lrainie/status/1181962832843284481"/>
    <hyperlink ref="X72" r:id="rId243" display="https://twitter.com/#!/carrolldoherty/status/1182356919689863169"/>
    <hyperlink ref="X73" r:id="rId244" display="https://twitter.com/#!/carrolldoherty/status/1182358239830249473"/>
    <hyperlink ref="X74" r:id="rId245" display="https://twitter.com/#!/lrainie/status/1182599936279486464"/>
    <hyperlink ref="X75" r:id="rId246" display="https://twitter.com/#!/lrainie/status/1182600073588494341"/>
    <hyperlink ref="X76" r:id="rId247" display="https://twitter.com/#!/lilrc/status/1182669157936062466"/>
    <hyperlink ref="X77" r:id="rId248" display="https://twitter.com/#!/pewresearch/status/1181933340292796419"/>
    <hyperlink ref="X78" r:id="rId249" display="https://twitter.com/#!/pewresearch/status/1180609613214945286"/>
    <hyperlink ref="X79" r:id="rId250" display="https://twitter.com/#!/lrainie/status/1179837646316736512"/>
    <hyperlink ref="X80" r:id="rId251" display="https://twitter.com/#!/lrainie/status/1179497587461808132"/>
    <hyperlink ref="X81" r:id="rId252" display="https://twitter.com/#!/lrainie/status/1179761029363970049"/>
    <hyperlink ref="X82" r:id="rId253" display="https://twitter.com/#!/lrainie/status/1181960407029895168"/>
    <hyperlink ref="X83" r:id="rId254" display="https://twitter.com/#!/lrainie/status/1182600632152264704"/>
    <hyperlink ref="X84" r:id="rId255" display="https://twitter.com/#!/greenleylibrary/status/1182656898841108483"/>
    <hyperlink ref="X85" r:id="rId256" display="https://twitter.com/#!/lilrc/status/1182644673699045376"/>
    <hyperlink ref="X86" r:id="rId257" display="https://twitter.com/#!/lilrc/status/1182673883838717952"/>
    <hyperlink ref="X87" r:id="rId258" display="https://twitter.com/#!/greenleylibrary/status/1182654759087546374"/>
    <hyperlink ref="X88" r:id="rId259" display="https://twitter.com/#!/greenleylibrary/status/1182654762380152834"/>
    <hyperlink ref="X89" r:id="rId260" display="https://twitter.com/#!/greenleylibrary/status/1182654763969712128"/>
    <hyperlink ref="X90" r:id="rId261" display="https://twitter.com/#!/greenleylibrary/status/1182654765693579264"/>
    <hyperlink ref="X91" r:id="rId262" display="https://twitter.com/#!/greenleylibrary/status/1182656898841108483"/>
    <hyperlink ref="X92" r:id="rId263" display="https://twitter.com/#!/greenleylibrary/status/1182658927453978631"/>
    <hyperlink ref="X93" r:id="rId264" display="https://twitter.com/#!/lilrc/status/1182673715508715522"/>
    <hyperlink ref="X94" r:id="rId265" display="https://twitter.com/#!/lilrc/status/1182673883838717952"/>
    <hyperlink ref="X95" r:id="rId266" display="https://twitter.com/#!/lilrc/status/1182644673699045376"/>
    <hyperlink ref="X96" r:id="rId267" display="https://twitter.com/#!/lilrc/status/1182669157936062466"/>
    <hyperlink ref="X97" r:id="rId268" display="https://twitter.com/#!/lilrc/status/1182673715508715522"/>
    <hyperlink ref="X98" r:id="rId269" display="https://twitter.com/#!/lilrc/status/1182673883838717952"/>
    <hyperlink ref="X99" r:id="rId270" display="https://twitter.com/#!/danbuk4/status/1184871937614458880"/>
    <hyperlink ref="X100" r:id="rId271" display="https://twitter.com/#!/danbuk4/status/1184871937614458880"/>
    <hyperlink ref="X101" r:id="rId272" display="https://twitter.com/#!/danbuk4/status/1184871937614458880"/>
    <hyperlink ref="X102" r:id="rId273" display="https://twitter.com/#!/danbuk4/status/1184871937614458880"/>
    <hyperlink ref="X103" r:id="rId274" display="https://twitter.com/#!/danbuk4/status/1184871937614458880"/>
    <hyperlink ref="X104" r:id="rId275" display="https://twitter.com/#!/danbuk4/status/1184871937614458880"/>
    <hyperlink ref="X105" r:id="rId276" display="https://twitter.com/#!/lrainie/status/1181958576010608640"/>
    <hyperlink ref="X106" r:id="rId277" display="https://twitter.com/#!/danbuk4/status/1184871937614458880"/>
    <hyperlink ref="X107" r:id="rId278" display="https://twitter.com/#!/danbuk4/status/1184871937614458880"/>
    <hyperlink ref="X108" r:id="rId279" display="https://twitter.com/#!/danbuk4/status/1184871937614458880"/>
    <hyperlink ref="X109" r:id="rId280" display="https://twitter.com/#!/danbuk4/status/1184871937614458880"/>
    <hyperlink ref="AZ33" r:id="rId281" display="https://api.twitter.com/1.1/geo/id/48d9a20585cb9535.json"/>
    <hyperlink ref="AZ76" r:id="rId282" display="https://api.twitter.com/1.1/geo/id/dc502d38a5ba33a7.json"/>
    <hyperlink ref="AZ84" r:id="rId283" display="https://api.twitter.com/1.1/geo/id/dc502d38a5ba33a7.json"/>
    <hyperlink ref="AZ85" r:id="rId284" display="https://api.twitter.com/1.1/geo/id/dc502d38a5ba33a7.json"/>
    <hyperlink ref="AZ87" r:id="rId285" display="https://api.twitter.com/1.1/geo/id/dc502d38a5ba33a7.json"/>
    <hyperlink ref="AZ88" r:id="rId286" display="https://api.twitter.com/1.1/geo/id/dc502d38a5ba33a7.json"/>
    <hyperlink ref="AZ89" r:id="rId287" display="https://api.twitter.com/1.1/geo/id/dc502d38a5ba33a7.json"/>
    <hyperlink ref="AZ90" r:id="rId288" display="https://api.twitter.com/1.1/geo/id/dc502d38a5ba33a7.json"/>
    <hyperlink ref="AZ91" r:id="rId289" display="https://api.twitter.com/1.1/geo/id/dc502d38a5ba33a7.json"/>
    <hyperlink ref="AZ92" r:id="rId290" display="https://api.twitter.com/1.1/geo/id/dc502d38a5ba33a7.json"/>
    <hyperlink ref="AZ93" r:id="rId291" display="https://api.twitter.com/1.1/geo/id/dc502d38a5ba33a7.json"/>
    <hyperlink ref="AZ95" r:id="rId292" display="https://api.twitter.com/1.1/geo/id/dc502d38a5ba33a7.json"/>
    <hyperlink ref="AZ96" r:id="rId293" display="https://api.twitter.com/1.1/geo/id/dc502d38a5ba33a7.json"/>
    <hyperlink ref="AZ97" r:id="rId294" display="https://api.twitter.com/1.1/geo/id/dc502d38a5ba33a7.json"/>
  </hyperlinks>
  <printOptions/>
  <pageMargins left="0.7" right="0.7" top="0.75" bottom="0.75" header="0.3" footer="0.3"/>
  <pageSetup horizontalDpi="600" verticalDpi="600" orientation="portrait" r:id="rId298"/>
  <legacyDrawing r:id="rId296"/>
  <tableParts>
    <tablePart r:id="rId29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1496</v>
      </c>
      <c r="B1" s="13" t="s">
        <v>1497</v>
      </c>
      <c r="C1" s="13" t="s">
        <v>1490</v>
      </c>
      <c r="D1" s="13" t="s">
        <v>1491</v>
      </c>
      <c r="E1" s="13" t="s">
        <v>1498</v>
      </c>
      <c r="F1" s="13" t="s">
        <v>144</v>
      </c>
      <c r="G1" s="13" t="s">
        <v>1499</v>
      </c>
      <c r="H1" s="13" t="s">
        <v>1500</v>
      </c>
      <c r="I1" s="13" t="s">
        <v>1501</v>
      </c>
      <c r="J1" s="13" t="s">
        <v>1502</v>
      </c>
      <c r="K1" s="13" t="s">
        <v>1503</v>
      </c>
      <c r="L1" s="13" t="s">
        <v>1504</v>
      </c>
    </row>
    <row r="2" spans="1:12" ht="15">
      <c r="A2" s="84" t="s">
        <v>1141</v>
      </c>
      <c r="B2" s="84" t="s">
        <v>1142</v>
      </c>
      <c r="C2" s="84">
        <v>11</v>
      </c>
      <c r="D2" s="118">
        <v>0.010324764704507912</v>
      </c>
      <c r="E2" s="118">
        <v>1.844533654643206</v>
      </c>
      <c r="F2" s="84" t="s">
        <v>1492</v>
      </c>
      <c r="G2" s="84" t="b">
        <v>0</v>
      </c>
      <c r="H2" s="84" t="b">
        <v>0</v>
      </c>
      <c r="I2" s="84" t="b">
        <v>0</v>
      </c>
      <c r="J2" s="84" t="b">
        <v>0</v>
      </c>
      <c r="K2" s="84" t="b">
        <v>0</v>
      </c>
      <c r="L2" s="84" t="b">
        <v>0</v>
      </c>
    </row>
    <row r="3" spans="1:12" ht="15">
      <c r="A3" s="84" t="s">
        <v>1142</v>
      </c>
      <c r="B3" s="84" t="s">
        <v>1137</v>
      </c>
      <c r="C3" s="84">
        <v>11</v>
      </c>
      <c r="D3" s="118">
        <v>0.010324764704507912</v>
      </c>
      <c r="E3" s="118">
        <v>1.7719829874945943</v>
      </c>
      <c r="F3" s="84" t="s">
        <v>1492</v>
      </c>
      <c r="G3" s="84" t="b">
        <v>0</v>
      </c>
      <c r="H3" s="84" t="b">
        <v>0</v>
      </c>
      <c r="I3" s="84" t="b">
        <v>0</v>
      </c>
      <c r="J3" s="84" t="b">
        <v>0</v>
      </c>
      <c r="K3" s="84" t="b">
        <v>0</v>
      </c>
      <c r="L3" s="84" t="b">
        <v>0</v>
      </c>
    </row>
    <row r="4" spans="1:12" ht="15">
      <c r="A4" s="84" t="s">
        <v>1137</v>
      </c>
      <c r="B4" s="84" t="s">
        <v>1143</v>
      </c>
      <c r="C4" s="84">
        <v>11</v>
      </c>
      <c r="D4" s="118">
        <v>0.010324764704507912</v>
      </c>
      <c r="E4" s="118">
        <v>1.739798304123193</v>
      </c>
      <c r="F4" s="84" t="s">
        <v>1492</v>
      </c>
      <c r="G4" s="84" t="b">
        <v>0</v>
      </c>
      <c r="H4" s="84" t="b">
        <v>0</v>
      </c>
      <c r="I4" s="84" t="b">
        <v>0</v>
      </c>
      <c r="J4" s="84" t="b">
        <v>1</v>
      </c>
      <c r="K4" s="84" t="b">
        <v>0</v>
      </c>
      <c r="L4" s="84" t="b">
        <v>0</v>
      </c>
    </row>
    <row r="5" spans="1:12" ht="15">
      <c r="A5" s="84" t="s">
        <v>1143</v>
      </c>
      <c r="B5" s="84" t="s">
        <v>1139</v>
      </c>
      <c r="C5" s="84">
        <v>11</v>
      </c>
      <c r="D5" s="118">
        <v>0.010324764704507912</v>
      </c>
      <c r="E5" s="118">
        <v>1.806745093753806</v>
      </c>
      <c r="F5" s="84" t="s">
        <v>1492</v>
      </c>
      <c r="G5" s="84" t="b">
        <v>1</v>
      </c>
      <c r="H5" s="84" t="b">
        <v>0</v>
      </c>
      <c r="I5" s="84" t="b">
        <v>0</v>
      </c>
      <c r="J5" s="84" t="b">
        <v>0</v>
      </c>
      <c r="K5" s="84" t="b">
        <v>0</v>
      </c>
      <c r="L5" s="84" t="b">
        <v>0</v>
      </c>
    </row>
    <row r="6" spans="1:12" ht="15">
      <c r="A6" s="84" t="s">
        <v>1139</v>
      </c>
      <c r="B6" s="84" t="s">
        <v>1144</v>
      </c>
      <c r="C6" s="84">
        <v>11</v>
      </c>
      <c r="D6" s="118">
        <v>0.010324764704507912</v>
      </c>
      <c r="E6" s="118">
        <v>1.7689565328644064</v>
      </c>
      <c r="F6" s="84" t="s">
        <v>1492</v>
      </c>
      <c r="G6" s="84" t="b">
        <v>0</v>
      </c>
      <c r="H6" s="84" t="b">
        <v>0</v>
      </c>
      <c r="I6" s="84" t="b">
        <v>0</v>
      </c>
      <c r="J6" s="84" t="b">
        <v>1</v>
      </c>
      <c r="K6" s="84" t="b">
        <v>0</v>
      </c>
      <c r="L6" s="84" t="b">
        <v>0</v>
      </c>
    </row>
    <row r="7" spans="1:12" ht="15">
      <c r="A7" s="84" t="s">
        <v>1144</v>
      </c>
      <c r="B7" s="84" t="s">
        <v>1145</v>
      </c>
      <c r="C7" s="84">
        <v>11</v>
      </c>
      <c r="D7" s="118">
        <v>0.010324764704507912</v>
      </c>
      <c r="E7" s="118">
        <v>1.806745093753806</v>
      </c>
      <c r="F7" s="84" t="s">
        <v>1492</v>
      </c>
      <c r="G7" s="84" t="b">
        <v>1</v>
      </c>
      <c r="H7" s="84" t="b">
        <v>0</v>
      </c>
      <c r="I7" s="84" t="b">
        <v>0</v>
      </c>
      <c r="J7" s="84" t="b">
        <v>0</v>
      </c>
      <c r="K7" s="84" t="b">
        <v>0</v>
      </c>
      <c r="L7" s="84" t="b">
        <v>0</v>
      </c>
    </row>
    <row r="8" spans="1:12" ht="15">
      <c r="A8" s="84" t="s">
        <v>1145</v>
      </c>
      <c r="B8" s="84" t="s">
        <v>1146</v>
      </c>
      <c r="C8" s="84">
        <v>11</v>
      </c>
      <c r="D8" s="118">
        <v>0.010324764704507912</v>
      </c>
      <c r="E8" s="118">
        <v>1.844533654643206</v>
      </c>
      <c r="F8" s="84" t="s">
        <v>1492</v>
      </c>
      <c r="G8" s="84" t="b">
        <v>0</v>
      </c>
      <c r="H8" s="84" t="b">
        <v>0</v>
      </c>
      <c r="I8" s="84" t="b">
        <v>0</v>
      </c>
      <c r="J8" s="84" t="b">
        <v>0</v>
      </c>
      <c r="K8" s="84" t="b">
        <v>0</v>
      </c>
      <c r="L8" s="84" t="b">
        <v>0</v>
      </c>
    </row>
    <row r="9" spans="1:12" ht="15">
      <c r="A9" s="84" t="s">
        <v>246</v>
      </c>
      <c r="B9" s="84" t="s">
        <v>1141</v>
      </c>
      <c r="C9" s="84">
        <v>10</v>
      </c>
      <c r="D9" s="118">
        <v>0.00988127754426826</v>
      </c>
      <c r="E9" s="118">
        <v>1.3674123999235437</v>
      </c>
      <c r="F9" s="84" t="s">
        <v>1492</v>
      </c>
      <c r="G9" s="84" t="b">
        <v>0</v>
      </c>
      <c r="H9" s="84" t="b">
        <v>0</v>
      </c>
      <c r="I9" s="84" t="b">
        <v>0</v>
      </c>
      <c r="J9" s="84" t="b">
        <v>0</v>
      </c>
      <c r="K9" s="84" t="b">
        <v>0</v>
      </c>
      <c r="L9" s="84" t="b">
        <v>0</v>
      </c>
    </row>
    <row r="10" spans="1:12" ht="15">
      <c r="A10" s="84" t="s">
        <v>1146</v>
      </c>
      <c r="B10" s="84" t="s">
        <v>1372</v>
      </c>
      <c r="C10" s="84">
        <v>10</v>
      </c>
      <c r="D10" s="118">
        <v>0.00988127754426826</v>
      </c>
      <c r="E10" s="118">
        <v>1.844533654643206</v>
      </c>
      <c r="F10" s="84" t="s">
        <v>1492</v>
      </c>
      <c r="G10" s="84" t="b">
        <v>0</v>
      </c>
      <c r="H10" s="84" t="b">
        <v>0</v>
      </c>
      <c r="I10" s="84" t="b">
        <v>0</v>
      </c>
      <c r="J10" s="84" t="b">
        <v>0</v>
      </c>
      <c r="K10" s="84" t="b">
        <v>0</v>
      </c>
      <c r="L10" s="84" t="b">
        <v>0</v>
      </c>
    </row>
    <row r="11" spans="1:12" ht="15">
      <c r="A11" s="84" t="s">
        <v>246</v>
      </c>
      <c r="B11" s="84" t="s">
        <v>251</v>
      </c>
      <c r="C11" s="84">
        <v>9</v>
      </c>
      <c r="D11" s="118">
        <v>0.009385754353293679</v>
      </c>
      <c r="E11" s="118">
        <v>1.1755268736846305</v>
      </c>
      <c r="F11" s="84" t="s">
        <v>1492</v>
      </c>
      <c r="G11" s="84" t="b">
        <v>0</v>
      </c>
      <c r="H11" s="84" t="b">
        <v>0</v>
      </c>
      <c r="I11" s="84" t="b">
        <v>0</v>
      </c>
      <c r="J11" s="84" t="b">
        <v>0</v>
      </c>
      <c r="K11" s="84" t="b">
        <v>0</v>
      </c>
      <c r="L11" s="84" t="b">
        <v>0</v>
      </c>
    </row>
    <row r="12" spans="1:12" ht="15">
      <c r="A12" s="84" t="s">
        <v>1154</v>
      </c>
      <c r="B12" s="84" t="s">
        <v>1155</v>
      </c>
      <c r="C12" s="84">
        <v>8</v>
      </c>
      <c r="D12" s="118">
        <v>0.008832390580946247</v>
      </c>
      <c r="E12" s="118">
        <v>1.931683830362106</v>
      </c>
      <c r="F12" s="84" t="s">
        <v>1492</v>
      </c>
      <c r="G12" s="84" t="b">
        <v>0</v>
      </c>
      <c r="H12" s="84" t="b">
        <v>0</v>
      </c>
      <c r="I12" s="84" t="b">
        <v>0</v>
      </c>
      <c r="J12" s="84" t="b">
        <v>0</v>
      </c>
      <c r="K12" s="84" t="b">
        <v>0</v>
      </c>
      <c r="L12" s="84" t="b">
        <v>0</v>
      </c>
    </row>
    <row r="13" spans="1:12" ht="15">
      <c r="A13" s="84" t="s">
        <v>246</v>
      </c>
      <c r="B13" s="84" t="s">
        <v>1164</v>
      </c>
      <c r="C13" s="84">
        <v>4</v>
      </c>
      <c r="D13" s="118">
        <v>0.005856530197956286</v>
      </c>
      <c r="E13" s="118">
        <v>1.3674123999235437</v>
      </c>
      <c r="F13" s="84" t="s">
        <v>1492</v>
      </c>
      <c r="G13" s="84" t="b">
        <v>0</v>
      </c>
      <c r="H13" s="84" t="b">
        <v>0</v>
      </c>
      <c r="I13" s="84" t="b">
        <v>0</v>
      </c>
      <c r="J13" s="84" t="b">
        <v>0</v>
      </c>
      <c r="K13" s="84" t="b">
        <v>0</v>
      </c>
      <c r="L13" s="84" t="b">
        <v>0</v>
      </c>
    </row>
    <row r="14" spans="1:12" ht="15">
      <c r="A14" s="84" t="s">
        <v>1165</v>
      </c>
      <c r="B14" s="84" t="s">
        <v>246</v>
      </c>
      <c r="C14" s="84">
        <v>3</v>
      </c>
      <c r="D14" s="118">
        <v>0.004840742397061594</v>
      </c>
      <c r="E14" s="118">
        <v>1.7098350807457496</v>
      </c>
      <c r="F14" s="84" t="s">
        <v>1492</v>
      </c>
      <c r="G14" s="84" t="b">
        <v>1</v>
      </c>
      <c r="H14" s="84" t="b">
        <v>0</v>
      </c>
      <c r="I14" s="84" t="b">
        <v>0</v>
      </c>
      <c r="J14" s="84" t="b">
        <v>0</v>
      </c>
      <c r="K14" s="84" t="b">
        <v>0</v>
      </c>
      <c r="L14" s="84" t="b">
        <v>0</v>
      </c>
    </row>
    <row r="15" spans="1:12" ht="15">
      <c r="A15" s="84" t="s">
        <v>1150</v>
      </c>
      <c r="B15" s="84" t="s">
        <v>1150</v>
      </c>
      <c r="C15" s="84">
        <v>3</v>
      </c>
      <c r="D15" s="118">
        <v>0.004840742397061594</v>
      </c>
      <c r="E15" s="118">
        <v>1.3674123999235435</v>
      </c>
      <c r="F15" s="84" t="s">
        <v>1492</v>
      </c>
      <c r="G15" s="84" t="b">
        <v>0</v>
      </c>
      <c r="H15" s="84" t="b">
        <v>0</v>
      </c>
      <c r="I15" s="84" t="b">
        <v>0</v>
      </c>
      <c r="J15" s="84" t="b">
        <v>0</v>
      </c>
      <c r="K15" s="84" t="b">
        <v>0</v>
      </c>
      <c r="L15" s="84" t="b">
        <v>0</v>
      </c>
    </row>
    <row r="16" spans="1:12" ht="15">
      <c r="A16" s="84" t="s">
        <v>251</v>
      </c>
      <c r="B16" s="84" t="s">
        <v>258</v>
      </c>
      <c r="C16" s="84">
        <v>3</v>
      </c>
      <c r="D16" s="118">
        <v>0.004840742397061594</v>
      </c>
      <c r="E16" s="118">
        <v>1.2327138260260873</v>
      </c>
      <c r="F16" s="84" t="s">
        <v>1492</v>
      </c>
      <c r="G16" s="84" t="b">
        <v>0</v>
      </c>
      <c r="H16" s="84" t="b">
        <v>0</v>
      </c>
      <c r="I16" s="84" t="b">
        <v>0</v>
      </c>
      <c r="J16" s="84" t="b">
        <v>0</v>
      </c>
      <c r="K16" s="84" t="b">
        <v>0</v>
      </c>
      <c r="L16" s="84" t="b">
        <v>0</v>
      </c>
    </row>
    <row r="17" spans="1:12" ht="15">
      <c r="A17" s="84" t="s">
        <v>1138</v>
      </c>
      <c r="B17" s="84" t="s">
        <v>258</v>
      </c>
      <c r="C17" s="84">
        <v>3</v>
      </c>
      <c r="D17" s="118">
        <v>0.004840742397061594</v>
      </c>
      <c r="E17" s="118">
        <v>1.2948617327749319</v>
      </c>
      <c r="F17" s="84" t="s">
        <v>1492</v>
      </c>
      <c r="G17" s="84" t="b">
        <v>0</v>
      </c>
      <c r="H17" s="84" t="b">
        <v>0</v>
      </c>
      <c r="I17" s="84" t="b">
        <v>0</v>
      </c>
      <c r="J17" s="84" t="b">
        <v>0</v>
      </c>
      <c r="K17" s="84" t="b">
        <v>0</v>
      </c>
      <c r="L17" s="84" t="b">
        <v>0</v>
      </c>
    </row>
    <row r="18" spans="1:12" ht="15">
      <c r="A18" s="84" t="s">
        <v>1380</v>
      </c>
      <c r="B18" s="84" t="s">
        <v>1160</v>
      </c>
      <c r="C18" s="84">
        <v>3</v>
      </c>
      <c r="D18" s="118">
        <v>0.004840742397061594</v>
      </c>
      <c r="E18" s="118">
        <v>1.9651075858490559</v>
      </c>
      <c r="F18" s="84" t="s">
        <v>1492</v>
      </c>
      <c r="G18" s="84" t="b">
        <v>0</v>
      </c>
      <c r="H18" s="84" t="b">
        <v>0</v>
      </c>
      <c r="I18" s="84" t="b">
        <v>0</v>
      </c>
      <c r="J18" s="84" t="b">
        <v>1</v>
      </c>
      <c r="K18" s="84" t="b">
        <v>0</v>
      </c>
      <c r="L18" s="84" t="b">
        <v>0</v>
      </c>
    </row>
    <row r="19" spans="1:12" ht="15">
      <c r="A19" s="84" t="s">
        <v>1386</v>
      </c>
      <c r="B19" s="84" t="s">
        <v>1400</v>
      </c>
      <c r="C19" s="84">
        <v>3</v>
      </c>
      <c r="D19" s="118">
        <v>0.004840742397061594</v>
      </c>
      <c r="E19" s="118">
        <v>2.2838663484734685</v>
      </c>
      <c r="F19" s="84" t="s">
        <v>1492</v>
      </c>
      <c r="G19" s="84" t="b">
        <v>0</v>
      </c>
      <c r="H19" s="84" t="b">
        <v>0</v>
      </c>
      <c r="I19" s="84" t="b">
        <v>0</v>
      </c>
      <c r="J19" s="84" t="b">
        <v>0</v>
      </c>
      <c r="K19" s="84" t="b">
        <v>0</v>
      </c>
      <c r="L19" s="84" t="b">
        <v>0</v>
      </c>
    </row>
    <row r="20" spans="1:12" ht="15">
      <c r="A20" s="84" t="s">
        <v>1381</v>
      </c>
      <c r="B20" s="84" t="s">
        <v>1375</v>
      </c>
      <c r="C20" s="84">
        <v>3</v>
      </c>
      <c r="D20" s="118">
        <v>0.004840742397061594</v>
      </c>
      <c r="E20" s="118">
        <v>1.818979550170818</v>
      </c>
      <c r="F20" s="84" t="s">
        <v>1492</v>
      </c>
      <c r="G20" s="84" t="b">
        <v>0</v>
      </c>
      <c r="H20" s="84" t="b">
        <v>0</v>
      </c>
      <c r="I20" s="84" t="b">
        <v>0</v>
      </c>
      <c r="J20" s="84" t="b">
        <v>0</v>
      </c>
      <c r="K20" s="84" t="b">
        <v>0</v>
      </c>
      <c r="L20" s="84" t="b">
        <v>0</v>
      </c>
    </row>
    <row r="21" spans="1:12" ht="15">
      <c r="A21" s="84" t="s">
        <v>251</v>
      </c>
      <c r="B21" s="84" t="s">
        <v>1168</v>
      </c>
      <c r="C21" s="84">
        <v>2</v>
      </c>
      <c r="D21" s="118">
        <v>0.003648432552719725</v>
      </c>
      <c r="E21" s="118">
        <v>1.7098350807457496</v>
      </c>
      <c r="F21" s="84" t="s">
        <v>1492</v>
      </c>
      <c r="G21" s="84" t="b">
        <v>0</v>
      </c>
      <c r="H21" s="84" t="b">
        <v>0</v>
      </c>
      <c r="I21" s="84" t="b">
        <v>0</v>
      </c>
      <c r="J21" s="84" t="b">
        <v>1</v>
      </c>
      <c r="K21" s="84" t="b">
        <v>0</v>
      </c>
      <c r="L21" s="84" t="b">
        <v>0</v>
      </c>
    </row>
    <row r="22" spans="1:12" ht="15">
      <c r="A22" s="84" t="s">
        <v>1168</v>
      </c>
      <c r="B22" s="84" t="s">
        <v>1169</v>
      </c>
      <c r="C22" s="84">
        <v>2</v>
      </c>
      <c r="D22" s="118">
        <v>0.003648432552719725</v>
      </c>
      <c r="E22" s="118">
        <v>2.5848963441374497</v>
      </c>
      <c r="F22" s="84" t="s">
        <v>1492</v>
      </c>
      <c r="G22" s="84" t="b">
        <v>1</v>
      </c>
      <c r="H22" s="84" t="b">
        <v>0</v>
      </c>
      <c r="I22" s="84" t="b">
        <v>0</v>
      </c>
      <c r="J22" s="84" t="b">
        <v>1</v>
      </c>
      <c r="K22" s="84" t="b">
        <v>0</v>
      </c>
      <c r="L22" s="84" t="b">
        <v>0</v>
      </c>
    </row>
    <row r="23" spans="1:12" ht="15">
      <c r="A23" s="84" t="s">
        <v>1169</v>
      </c>
      <c r="B23" s="84" t="s">
        <v>1170</v>
      </c>
      <c r="C23" s="84">
        <v>2</v>
      </c>
      <c r="D23" s="118">
        <v>0.003648432552719725</v>
      </c>
      <c r="E23" s="118">
        <v>2.4088050850817684</v>
      </c>
      <c r="F23" s="84" t="s">
        <v>1492</v>
      </c>
      <c r="G23" s="84" t="b">
        <v>1</v>
      </c>
      <c r="H23" s="84" t="b">
        <v>0</v>
      </c>
      <c r="I23" s="84" t="b">
        <v>0</v>
      </c>
      <c r="J23" s="84" t="b">
        <v>0</v>
      </c>
      <c r="K23" s="84" t="b">
        <v>0</v>
      </c>
      <c r="L23" s="84" t="b">
        <v>0</v>
      </c>
    </row>
    <row r="24" spans="1:12" ht="15">
      <c r="A24" s="84" t="s">
        <v>1170</v>
      </c>
      <c r="B24" s="84" t="s">
        <v>1166</v>
      </c>
      <c r="C24" s="84">
        <v>2</v>
      </c>
      <c r="D24" s="118">
        <v>0.003648432552719725</v>
      </c>
      <c r="E24" s="118">
        <v>2.2327138260260875</v>
      </c>
      <c r="F24" s="84" t="s">
        <v>1492</v>
      </c>
      <c r="G24" s="84" t="b">
        <v>0</v>
      </c>
      <c r="H24" s="84" t="b">
        <v>0</v>
      </c>
      <c r="I24" s="84" t="b">
        <v>0</v>
      </c>
      <c r="J24" s="84" t="b">
        <v>0</v>
      </c>
      <c r="K24" s="84" t="b">
        <v>0</v>
      </c>
      <c r="L24" s="84" t="b">
        <v>0</v>
      </c>
    </row>
    <row r="25" spans="1:12" ht="15">
      <c r="A25" s="84" t="s">
        <v>1391</v>
      </c>
      <c r="B25" s="84" t="s">
        <v>1392</v>
      </c>
      <c r="C25" s="84">
        <v>2</v>
      </c>
      <c r="D25" s="118">
        <v>0.003648432552719725</v>
      </c>
      <c r="E25" s="118">
        <v>2.4088050850817684</v>
      </c>
      <c r="F25" s="84" t="s">
        <v>1492</v>
      </c>
      <c r="G25" s="84" t="b">
        <v>1</v>
      </c>
      <c r="H25" s="84" t="b">
        <v>0</v>
      </c>
      <c r="I25" s="84" t="b">
        <v>0</v>
      </c>
      <c r="J25" s="84" t="b">
        <v>0</v>
      </c>
      <c r="K25" s="84" t="b">
        <v>0</v>
      </c>
      <c r="L25" s="84" t="b">
        <v>0</v>
      </c>
    </row>
    <row r="26" spans="1:12" ht="15">
      <c r="A26" s="84" t="s">
        <v>1392</v>
      </c>
      <c r="B26" s="84" t="s">
        <v>1374</v>
      </c>
      <c r="C26" s="84">
        <v>2</v>
      </c>
      <c r="D26" s="118">
        <v>0.003648432552719725</v>
      </c>
      <c r="E26" s="118">
        <v>1.806745093753806</v>
      </c>
      <c r="F26" s="84" t="s">
        <v>1492</v>
      </c>
      <c r="G26" s="84" t="b">
        <v>0</v>
      </c>
      <c r="H26" s="84" t="b">
        <v>0</v>
      </c>
      <c r="I26" s="84" t="b">
        <v>0</v>
      </c>
      <c r="J26" s="84" t="b">
        <v>0</v>
      </c>
      <c r="K26" s="84" t="b">
        <v>0</v>
      </c>
      <c r="L26" s="84" t="b">
        <v>0</v>
      </c>
    </row>
    <row r="27" spans="1:12" ht="15">
      <c r="A27" s="84" t="s">
        <v>1374</v>
      </c>
      <c r="B27" s="84" t="s">
        <v>1407</v>
      </c>
      <c r="C27" s="84">
        <v>2</v>
      </c>
      <c r="D27" s="118">
        <v>0.003648432552719725</v>
      </c>
      <c r="E27" s="118">
        <v>1.9828363528094874</v>
      </c>
      <c r="F27" s="84" t="s">
        <v>1492</v>
      </c>
      <c r="G27" s="84" t="b">
        <v>0</v>
      </c>
      <c r="H27" s="84" t="b">
        <v>0</v>
      </c>
      <c r="I27" s="84" t="b">
        <v>0</v>
      </c>
      <c r="J27" s="84" t="b">
        <v>0</v>
      </c>
      <c r="K27" s="84" t="b">
        <v>0</v>
      </c>
      <c r="L27" s="84" t="b">
        <v>0</v>
      </c>
    </row>
    <row r="28" spans="1:12" ht="15">
      <c r="A28" s="84" t="s">
        <v>1407</v>
      </c>
      <c r="B28" s="84" t="s">
        <v>1376</v>
      </c>
      <c r="C28" s="84">
        <v>2</v>
      </c>
      <c r="D28" s="118">
        <v>0.003648432552719725</v>
      </c>
      <c r="E28" s="118">
        <v>2.1077750894177876</v>
      </c>
      <c r="F28" s="84" t="s">
        <v>1492</v>
      </c>
      <c r="G28" s="84" t="b">
        <v>0</v>
      </c>
      <c r="H28" s="84" t="b">
        <v>0</v>
      </c>
      <c r="I28" s="84" t="b">
        <v>0</v>
      </c>
      <c r="J28" s="84" t="b">
        <v>0</v>
      </c>
      <c r="K28" s="84" t="b">
        <v>0</v>
      </c>
      <c r="L28" s="84" t="b">
        <v>0</v>
      </c>
    </row>
    <row r="29" spans="1:12" ht="15">
      <c r="A29" s="84" t="s">
        <v>1376</v>
      </c>
      <c r="B29" s="84" t="s">
        <v>1408</v>
      </c>
      <c r="C29" s="84">
        <v>2</v>
      </c>
      <c r="D29" s="118">
        <v>0.003648432552719725</v>
      </c>
      <c r="E29" s="118">
        <v>2.1077750894177876</v>
      </c>
      <c r="F29" s="84" t="s">
        <v>1492</v>
      </c>
      <c r="G29" s="84" t="b">
        <v>0</v>
      </c>
      <c r="H29" s="84" t="b">
        <v>0</v>
      </c>
      <c r="I29" s="84" t="b">
        <v>0</v>
      </c>
      <c r="J29" s="84" t="b">
        <v>0</v>
      </c>
      <c r="K29" s="84" t="b">
        <v>0</v>
      </c>
      <c r="L29" s="84" t="b">
        <v>0</v>
      </c>
    </row>
    <row r="30" spans="1:12" ht="15">
      <c r="A30" s="84" t="s">
        <v>1408</v>
      </c>
      <c r="B30" s="84" t="s">
        <v>1409</v>
      </c>
      <c r="C30" s="84">
        <v>2</v>
      </c>
      <c r="D30" s="118">
        <v>0.003648432552719725</v>
      </c>
      <c r="E30" s="118">
        <v>2.5848963441374497</v>
      </c>
      <c r="F30" s="84" t="s">
        <v>1492</v>
      </c>
      <c r="G30" s="84" t="b">
        <v>0</v>
      </c>
      <c r="H30" s="84" t="b">
        <v>0</v>
      </c>
      <c r="I30" s="84" t="b">
        <v>0</v>
      </c>
      <c r="J30" s="84" t="b">
        <v>0</v>
      </c>
      <c r="K30" s="84" t="b">
        <v>0</v>
      </c>
      <c r="L30" s="84" t="b">
        <v>0</v>
      </c>
    </row>
    <row r="31" spans="1:12" ht="15">
      <c r="A31" s="84" t="s">
        <v>1409</v>
      </c>
      <c r="B31" s="84" t="s">
        <v>1410</v>
      </c>
      <c r="C31" s="84">
        <v>2</v>
      </c>
      <c r="D31" s="118">
        <v>0.003648432552719725</v>
      </c>
      <c r="E31" s="118">
        <v>2.5848963441374497</v>
      </c>
      <c r="F31" s="84" t="s">
        <v>1492</v>
      </c>
      <c r="G31" s="84" t="b">
        <v>0</v>
      </c>
      <c r="H31" s="84" t="b">
        <v>0</v>
      </c>
      <c r="I31" s="84" t="b">
        <v>0</v>
      </c>
      <c r="J31" s="84" t="b">
        <v>0</v>
      </c>
      <c r="K31" s="84" t="b">
        <v>0</v>
      </c>
      <c r="L31" s="84" t="b">
        <v>0</v>
      </c>
    </row>
    <row r="32" spans="1:12" ht="15">
      <c r="A32" s="84" t="s">
        <v>1410</v>
      </c>
      <c r="B32" s="84" t="s">
        <v>1411</v>
      </c>
      <c r="C32" s="84">
        <v>2</v>
      </c>
      <c r="D32" s="118">
        <v>0.003648432552719725</v>
      </c>
      <c r="E32" s="118">
        <v>2.5848963441374497</v>
      </c>
      <c r="F32" s="84" t="s">
        <v>1492</v>
      </c>
      <c r="G32" s="84" t="b">
        <v>0</v>
      </c>
      <c r="H32" s="84" t="b">
        <v>0</v>
      </c>
      <c r="I32" s="84" t="b">
        <v>0</v>
      </c>
      <c r="J32" s="84" t="b">
        <v>0</v>
      </c>
      <c r="K32" s="84" t="b">
        <v>0</v>
      </c>
      <c r="L32" s="84" t="b">
        <v>0</v>
      </c>
    </row>
    <row r="33" spans="1:12" ht="15">
      <c r="A33" s="84" t="s">
        <v>1411</v>
      </c>
      <c r="B33" s="84" t="s">
        <v>1412</v>
      </c>
      <c r="C33" s="84">
        <v>2</v>
      </c>
      <c r="D33" s="118">
        <v>0.003648432552719725</v>
      </c>
      <c r="E33" s="118">
        <v>2.5848963441374497</v>
      </c>
      <c r="F33" s="84" t="s">
        <v>1492</v>
      </c>
      <c r="G33" s="84" t="b">
        <v>0</v>
      </c>
      <c r="H33" s="84" t="b">
        <v>0</v>
      </c>
      <c r="I33" s="84" t="b">
        <v>0</v>
      </c>
      <c r="J33" s="84" t="b">
        <v>0</v>
      </c>
      <c r="K33" s="84" t="b">
        <v>0</v>
      </c>
      <c r="L33" s="84" t="b">
        <v>0</v>
      </c>
    </row>
    <row r="34" spans="1:12" ht="15">
      <c r="A34" s="84" t="s">
        <v>1412</v>
      </c>
      <c r="B34" s="84" t="s">
        <v>1413</v>
      </c>
      <c r="C34" s="84">
        <v>2</v>
      </c>
      <c r="D34" s="118">
        <v>0.003648432552719725</v>
      </c>
      <c r="E34" s="118">
        <v>2.5848963441374497</v>
      </c>
      <c r="F34" s="84" t="s">
        <v>1492</v>
      </c>
      <c r="G34" s="84" t="b">
        <v>0</v>
      </c>
      <c r="H34" s="84" t="b">
        <v>0</v>
      </c>
      <c r="I34" s="84" t="b">
        <v>0</v>
      </c>
      <c r="J34" s="84" t="b">
        <v>0</v>
      </c>
      <c r="K34" s="84" t="b">
        <v>0</v>
      </c>
      <c r="L34" s="84" t="b">
        <v>0</v>
      </c>
    </row>
    <row r="35" spans="1:12" ht="15">
      <c r="A35" s="84" t="s">
        <v>1138</v>
      </c>
      <c r="B35" s="84" t="s">
        <v>1414</v>
      </c>
      <c r="C35" s="84">
        <v>2</v>
      </c>
      <c r="D35" s="118">
        <v>0.003648432552719725</v>
      </c>
      <c r="E35" s="118">
        <v>1.7719829874945943</v>
      </c>
      <c r="F35" s="84" t="s">
        <v>1492</v>
      </c>
      <c r="G35" s="84" t="b">
        <v>0</v>
      </c>
      <c r="H35" s="84" t="b">
        <v>0</v>
      </c>
      <c r="I35" s="84" t="b">
        <v>0</v>
      </c>
      <c r="J35" s="84" t="b">
        <v>0</v>
      </c>
      <c r="K35" s="84" t="b">
        <v>0</v>
      </c>
      <c r="L35" s="84" t="b">
        <v>0</v>
      </c>
    </row>
    <row r="36" spans="1:12" ht="15">
      <c r="A36" s="84" t="s">
        <v>1414</v>
      </c>
      <c r="B36" s="84" t="s">
        <v>1376</v>
      </c>
      <c r="C36" s="84">
        <v>2</v>
      </c>
      <c r="D36" s="118">
        <v>0.003648432552719725</v>
      </c>
      <c r="E36" s="118">
        <v>2.1077750894177876</v>
      </c>
      <c r="F36" s="84" t="s">
        <v>1492</v>
      </c>
      <c r="G36" s="84" t="b">
        <v>0</v>
      </c>
      <c r="H36" s="84" t="b">
        <v>0</v>
      </c>
      <c r="I36" s="84" t="b">
        <v>0</v>
      </c>
      <c r="J36" s="84" t="b">
        <v>0</v>
      </c>
      <c r="K36" s="84" t="b">
        <v>0</v>
      </c>
      <c r="L36" s="84" t="b">
        <v>0</v>
      </c>
    </row>
    <row r="37" spans="1:12" ht="15">
      <c r="A37" s="84" t="s">
        <v>1376</v>
      </c>
      <c r="B37" s="84" t="s">
        <v>1374</v>
      </c>
      <c r="C37" s="84">
        <v>2</v>
      </c>
      <c r="D37" s="118">
        <v>0.003648432552719725</v>
      </c>
      <c r="E37" s="118">
        <v>1.505715098089825</v>
      </c>
      <c r="F37" s="84" t="s">
        <v>1492</v>
      </c>
      <c r="G37" s="84" t="b">
        <v>0</v>
      </c>
      <c r="H37" s="84" t="b">
        <v>0</v>
      </c>
      <c r="I37" s="84" t="b">
        <v>0</v>
      </c>
      <c r="J37" s="84" t="b">
        <v>0</v>
      </c>
      <c r="K37" s="84" t="b">
        <v>0</v>
      </c>
      <c r="L37" s="84" t="b">
        <v>0</v>
      </c>
    </row>
    <row r="38" spans="1:12" ht="15">
      <c r="A38" s="84" t="s">
        <v>1374</v>
      </c>
      <c r="B38" s="84" t="s">
        <v>1415</v>
      </c>
      <c r="C38" s="84">
        <v>2</v>
      </c>
      <c r="D38" s="118">
        <v>0.003648432552719725</v>
      </c>
      <c r="E38" s="118">
        <v>1.9828363528094874</v>
      </c>
      <c r="F38" s="84" t="s">
        <v>1492</v>
      </c>
      <c r="G38" s="84" t="b">
        <v>0</v>
      </c>
      <c r="H38" s="84" t="b">
        <v>0</v>
      </c>
      <c r="I38" s="84" t="b">
        <v>0</v>
      </c>
      <c r="J38" s="84" t="b">
        <v>0</v>
      </c>
      <c r="K38" s="84" t="b">
        <v>0</v>
      </c>
      <c r="L38" s="84" t="b">
        <v>0</v>
      </c>
    </row>
    <row r="39" spans="1:12" ht="15">
      <c r="A39" s="84" t="s">
        <v>1415</v>
      </c>
      <c r="B39" s="84" t="s">
        <v>1416</v>
      </c>
      <c r="C39" s="84">
        <v>2</v>
      </c>
      <c r="D39" s="118">
        <v>0.003648432552719725</v>
      </c>
      <c r="E39" s="118">
        <v>2.5848963441374497</v>
      </c>
      <c r="F39" s="84" t="s">
        <v>1492</v>
      </c>
      <c r="G39" s="84" t="b">
        <v>0</v>
      </c>
      <c r="H39" s="84" t="b">
        <v>0</v>
      </c>
      <c r="I39" s="84" t="b">
        <v>0</v>
      </c>
      <c r="J39" s="84" t="b">
        <v>0</v>
      </c>
      <c r="K39" s="84" t="b">
        <v>0</v>
      </c>
      <c r="L39" s="84" t="b">
        <v>0</v>
      </c>
    </row>
    <row r="40" spans="1:12" ht="15">
      <c r="A40" s="84" t="s">
        <v>1416</v>
      </c>
      <c r="B40" s="84" t="s">
        <v>1373</v>
      </c>
      <c r="C40" s="84">
        <v>2</v>
      </c>
      <c r="D40" s="118">
        <v>0.003648432552719725</v>
      </c>
      <c r="E40" s="118">
        <v>1.9828363528094874</v>
      </c>
      <c r="F40" s="84" t="s">
        <v>1492</v>
      </c>
      <c r="G40" s="84" t="b">
        <v>0</v>
      </c>
      <c r="H40" s="84" t="b">
        <v>0</v>
      </c>
      <c r="I40" s="84" t="b">
        <v>0</v>
      </c>
      <c r="J40" s="84" t="b">
        <v>0</v>
      </c>
      <c r="K40" s="84" t="b">
        <v>0</v>
      </c>
      <c r="L40" s="84" t="b">
        <v>0</v>
      </c>
    </row>
    <row r="41" spans="1:12" ht="15">
      <c r="A41" s="84" t="s">
        <v>1373</v>
      </c>
      <c r="B41" s="84" t="s">
        <v>1417</v>
      </c>
      <c r="C41" s="84">
        <v>2</v>
      </c>
      <c r="D41" s="118">
        <v>0.003648432552719725</v>
      </c>
      <c r="E41" s="118">
        <v>1.9828363528094874</v>
      </c>
      <c r="F41" s="84" t="s">
        <v>1492</v>
      </c>
      <c r="G41" s="84" t="b">
        <v>0</v>
      </c>
      <c r="H41" s="84" t="b">
        <v>0</v>
      </c>
      <c r="I41" s="84" t="b">
        <v>0</v>
      </c>
      <c r="J41" s="84" t="b">
        <v>0</v>
      </c>
      <c r="K41" s="84" t="b">
        <v>0</v>
      </c>
      <c r="L41" s="84" t="b">
        <v>0</v>
      </c>
    </row>
    <row r="42" spans="1:12" ht="15">
      <c r="A42" s="84" t="s">
        <v>1417</v>
      </c>
      <c r="B42" s="84" t="s">
        <v>1374</v>
      </c>
      <c r="C42" s="84">
        <v>2</v>
      </c>
      <c r="D42" s="118">
        <v>0.003648432552719725</v>
      </c>
      <c r="E42" s="118">
        <v>1.9828363528094874</v>
      </c>
      <c r="F42" s="84" t="s">
        <v>1492</v>
      </c>
      <c r="G42" s="84" t="b">
        <v>0</v>
      </c>
      <c r="H42" s="84" t="b">
        <v>0</v>
      </c>
      <c r="I42" s="84" t="b">
        <v>0</v>
      </c>
      <c r="J42" s="84" t="b">
        <v>0</v>
      </c>
      <c r="K42" s="84" t="b">
        <v>0</v>
      </c>
      <c r="L42" s="84" t="b">
        <v>0</v>
      </c>
    </row>
    <row r="43" spans="1:12" ht="15">
      <c r="A43" s="84" t="s">
        <v>1374</v>
      </c>
      <c r="B43" s="84" t="s">
        <v>1418</v>
      </c>
      <c r="C43" s="84">
        <v>2</v>
      </c>
      <c r="D43" s="118">
        <v>0.003648432552719725</v>
      </c>
      <c r="E43" s="118">
        <v>1.9828363528094874</v>
      </c>
      <c r="F43" s="84" t="s">
        <v>1492</v>
      </c>
      <c r="G43" s="84" t="b">
        <v>0</v>
      </c>
      <c r="H43" s="84" t="b">
        <v>0</v>
      </c>
      <c r="I43" s="84" t="b">
        <v>0</v>
      </c>
      <c r="J43" s="84" t="b">
        <v>0</v>
      </c>
      <c r="K43" s="84" t="b">
        <v>0</v>
      </c>
      <c r="L43" s="84" t="b">
        <v>0</v>
      </c>
    </row>
    <row r="44" spans="1:12" ht="15">
      <c r="A44" s="84" t="s">
        <v>1138</v>
      </c>
      <c r="B44" s="84" t="s">
        <v>1377</v>
      </c>
      <c r="C44" s="84">
        <v>2</v>
      </c>
      <c r="D44" s="118">
        <v>0.003648432552719725</v>
      </c>
      <c r="E44" s="118">
        <v>1.2948617327749319</v>
      </c>
      <c r="F44" s="84" t="s">
        <v>1492</v>
      </c>
      <c r="G44" s="84" t="b">
        <v>0</v>
      </c>
      <c r="H44" s="84" t="b">
        <v>0</v>
      </c>
      <c r="I44" s="84" t="b">
        <v>0</v>
      </c>
      <c r="J44" s="84" t="b">
        <v>0</v>
      </c>
      <c r="K44" s="84" t="b">
        <v>0</v>
      </c>
      <c r="L44" s="84" t="b">
        <v>0</v>
      </c>
    </row>
    <row r="45" spans="1:12" ht="15">
      <c r="A45" s="84" t="s">
        <v>1420</v>
      </c>
      <c r="B45" s="84" t="s">
        <v>1421</v>
      </c>
      <c r="C45" s="84">
        <v>2</v>
      </c>
      <c r="D45" s="118">
        <v>0.003648432552719725</v>
      </c>
      <c r="E45" s="118">
        <v>2.5848963441374497</v>
      </c>
      <c r="F45" s="84" t="s">
        <v>1492</v>
      </c>
      <c r="G45" s="84" t="b">
        <v>0</v>
      </c>
      <c r="H45" s="84" t="b">
        <v>0</v>
      </c>
      <c r="I45" s="84" t="b">
        <v>0</v>
      </c>
      <c r="J45" s="84" t="b">
        <v>0</v>
      </c>
      <c r="K45" s="84" t="b">
        <v>0</v>
      </c>
      <c r="L45" s="84" t="b">
        <v>0</v>
      </c>
    </row>
    <row r="46" spans="1:12" ht="15">
      <c r="A46" s="84" t="s">
        <v>1394</v>
      </c>
      <c r="B46" s="84" t="s">
        <v>1422</v>
      </c>
      <c r="C46" s="84">
        <v>2</v>
      </c>
      <c r="D46" s="118">
        <v>0.003648432552719725</v>
      </c>
      <c r="E46" s="118">
        <v>2.4088050850817684</v>
      </c>
      <c r="F46" s="84" t="s">
        <v>1492</v>
      </c>
      <c r="G46" s="84" t="b">
        <v>0</v>
      </c>
      <c r="H46" s="84" t="b">
        <v>0</v>
      </c>
      <c r="I46" s="84" t="b">
        <v>0</v>
      </c>
      <c r="J46" s="84" t="b">
        <v>0</v>
      </c>
      <c r="K46" s="84" t="b">
        <v>0</v>
      </c>
      <c r="L46" s="84" t="b">
        <v>0</v>
      </c>
    </row>
    <row r="47" spans="1:12" ht="15">
      <c r="A47" s="84" t="s">
        <v>1422</v>
      </c>
      <c r="B47" s="84" t="s">
        <v>1423</v>
      </c>
      <c r="C47" s="84">
        <v>2</v>
      </c>
      <c r="D47" s="118">
        <v>0.003648432552719725</v>
      </c>
      <c r="E47" s="118">
        <v>2.5848963441374497</v>
      </c>
      <c r="F47" s="84" t="s">
        <v>1492</v>
      </c>
      <c r="G47" s="84" t="b">
        <v>0</v>
      </c>
      <c r="H47" s="84" t="b">
        <v>0</v>
      </c>
      <c r="I47" s="84" t="b">
        <v>0</v>
      </c>
      <c r="J47" s="84" t="b">
        <v>0</v>
      </c>
      <c r="K47" s="84" t="b">
        <v>0</v>
      </c>
      <c r="L47" s="84" t="b">
        <v>0</v>
      </c>
    </row>
    <row r="48" spans="1:12" ht="15">
      <c r="A48" s="84" t="s">
        <v>1423</v>
      </c>
      <c r="B48" s="84" t="s">
        <v>1424</v>
      </c>
      <c r="C48" s="84">
        <v>2</v>
      </c>
      <c r="D48" s="118">
        <v>0.003648432552719725</v>
      </c>
      <c r="E48" s="118">
        <v>2.5848963441374497</v>
      </c>
      <c r="F48" s="84" t="s">
        <v>1492</v>
      </c>
      <c r="G48" s="84" t="b">
        <v>0</v>
      </c>
      <c r="H48" s="84" t="b">
        <v>0</v>
      </c>
      <c r="I48" s="84" t="b">
        <v>0</v>
      </c>
      <c r="J48" s="84" t="b">
        <v>0</v>
      </c>
      <c r="K48" s="84" t="b">
        <v>0</v>
      </c>
      <c r="L48" s="84" t="b">
        <v>0</v>
      </c>
    </row>
    <row r="49" spans="1:12" ht="15">
      <c r="A49" s="84" t="s">
        <v>1424</v>
      </c>
      <c r="B49" s="84" t="s">
        <v>1395</v>
      </c>
      <c r="C49" s="84">
        <v>2</v>
      </c>
      <c r="D49" s="118">
        <v>0.003648432552719725</v>
      </c>
      <c r="E49" s="118">
        <v>2.4088050850817684</v>
      </c>
      <c r="F49" s="84" t="s">
        <v>1492</v>
      </c>
      <c r="G49" s="84" t="b">
        <v>0</v>
      </c>
      <c r="H49" s="84" t="b">
        <v>0</v>
      </c>
      <c r="I49" s="84" t="b">
        <v>0</v>
      </c>
      <c r="J49" s="84" t="b">
        <v>0</v>
      </c>
      <c r="K49" s="84" t="b">
        <v>0</v>
      </c>
      <c r="L49" s="84" t="b">
        <v>0</v>
      </c>
    </row>
    <row r="50" spans="1:12" ht="15">
      <c r="A50" s="84" t="s">
        <v>1395</v>
      </c>
      <c r="B50" s="84" t="s">
        <v>1425</v>
      </c>
      <c r="C50" s="84">
        <v>2</v>
      </c>
      <c r="D50" s="118">
        <v>0.003648432552719725</v>
      </c>
      <c r="E50" s="118">
        <v>2.4088050850817684</v>
      </c>
      <c r="F50" s="84" t="s">
        <v>1492</v>
      </c>
      <c r="G50" s="84" t="b">
        <v>0</v>
      </c>
      <c r="H50" s="84" t="b">
        <v>0</v>
      </c>
      <c r="I50" s="84" t="b">
        <v>0</v>
      </c>
      <c r="J50" s="84" t="b">
        <v>0</v>
      </c>
      <c r="K50" s="84" t="b">
        <v>0</v>
      </c>
      <c r="L50" s="84" t="b">
        <v>0</v>
      </c>
    </row>
    <row r="51" spans="1:12" ht="15">
      <c r="A51" s="84" t="s">
        <v>1425</v>
      </c>
      <c r="B51" s="84" t="s">
        <v>1426</v>
      </c>
      <c r="C51" s="84">
        <v>2</v>
      </c>
      <c r="D51" s="118">
        <v>0.003648432552719725</v>
      </c>
      <c r="E51" s="118">
        <v>2.5848963441374497</v>
      </c>
      <c r="F51" s="84" t="s">
        <v>1492</v>
      </c>
      <c r="G51" s="84" t="b">
        <v>0</v>
      </c>
      <c r="H51" s="84" t="b">
        <v>0</v>
      </c>
      <c r="I51" s="84" t="b">
        <v>0</v>
      </c>
      <c r="J51" s="84" t="b">
        <v>0</v>
      </c>
      <c r="K51" s="84" t="b">
        <v>1</v>
      </c>
      <c r="L51" s="84" t="b">
        <v>0</v>
      </c>
    </row>
    <row r="52" spans="1:12" ht="15">
      <c r="A52" s="84" t="s">
        <v>1426</v>
      </c>
      <c r="B52" s="84" t="s">
        <v>1383</v>
      </c>
      <c r="C52" s="84">
        <v>2</v>
      </c>
      <c r="D52" s="118">
        <v>0.003648432552719725</v>
      </c>
      <c r="E52" s="118">
        <v>2.2838663484734685</v>
      </c>
      <c r="F52" s="84" t="s">
        <v>1492</v>
      </c>
      <c r="G52" s="84" t="b">
        <v>0</v>
      </c>
      <c r="H52" s="84" t="b">
        <v>1</v>
      </c>
      <c r="I52" s="84" t="b">
        <v>0</v>
      </c>
      <c r="J52" s="84" t="b">
        <v>0</v>
      </c>
      <c r="K52" s="84" t="b">
        <v>0</v>
      </c>
      <c r="L52" s="84" t="b">
        <v>0</v>
      </c>
    </row>
    <row r="53" spans="1:12" ht="15">
      <c r="A53" s="84" t="s">
        <v>1383</v>
      </c>
      <c r="B53" s="84" t="s">
        <v>1427</v>
      </c>
      <c r="C53" s="84">
        <v>2</v>
      </c>
      <c r="D53" s="118">
        <v>0.003648432552719725</v>
      </c>
      <c r="E53" s="118">
        <v>2.4088050850817684</v>
      </c>
      <c r="F53" s="84" t="s">
        <v>1492</v>
      </c>
      <c r="G53" s="84" t="b">
        <v>0</v>
      </c>
      <c r="H53" s="84" t="b">
        <v>0</v>
      </c>
      <c r="I53" s="84" t="b">
        <v>0</v>
      </c>
      <c r="J53" s="84" t="b">
        <v>0</v>
      </c>
      <c r="K53" s="84" t="b">
        <v>0</v>
      </c>
      <c r="L53" s="84" t="b">
        <v>0</v>
      </c>
    </row>
    <row r="54" spans="1:12" ht="15">
      <c r="A54" s="84" t="s">
        <v>1427</v>
      </c>
      <c r="B54" s="84" t="s">
        <v>1396</v>
      </c>
      <c r="C54" s="84">
        <v>2</v>
      </c>
      <c r="D54" s="118">
        <v>0.003648432552719725</v>
      </c>
      <c r="E54" s="118">
        <v>2.4088050850817684</v>
      </c>
      <c r="F54" s="84" t="s">
        <v>1492</v>
      </c>
      <c r="G54" s="84" t="b">
        <v>0</v>
      </c>
      <c r="H54" s="84" t="b">
        <v>0</v>
      </c>
      <c r="I54" s="84" t="b">
        <v>0</v>
      </c>
      <c r="J54" s="84" t="b">
        <v>0</v>
      </c>
      <c r="K54" s="84" t="b">
        <v>0</v>
      </c>
      <c r="L54" s="84" t="b">
        <v>0</v>
      </c>
    </row>
    <row r="55" spans="1:12" ht="15">
      <c r="A55" s="84" t="s">
        <v>1396</v>
      </c>
      <c r="B55" s="84" t="s">
        <v>1397</v>
      </c>
      <c r="C55" s="84">
        <v>2</v>
      </c>
      <c r="D55" s="118">
        <v>0.003648432552719725</v>
      </c>
      <c r="E55" s="118">
        <v>2.2327138260260875</v>
      </c>
      <c r="F55" s="84" t="s">
        <v>1492</v>
      </c>
      <c r="G55" s="84" t="b">
        <v>0</v>
      </c>
      <c r="H55" s="84" t="b">
        <v>0</v>
      </c>
      <c r="I55" s="84" t="b">
        <v>0</v>
      </c>
      <c r="J55" s="84" t="b">
        <v>1</v>
      </c>
      <c r="K55" s="84" t="b">
        <v>0</v>
      </c>
      <c r="L55" s="84" t="b">
        <v>0</v>
      </c>
    </row>
    <row r="56" spans="1:12" ht="15">
      <c r="A56" s="84" t="s">
        <v>1397</v>
      </c>
      <c r="B56" s="84" t="s">
        <v>1383</v>
      </c>
      <c r="C56" s="84">
        <v>2</v>
      </c>
      <c r="D56" s="118">
        <v>0.003648432552719725</v>
      </c>
      <c r="E56" s="118">
        <v>2.2838663484734685</v>
      </c>
      <c r="F56" s="84" t="s">
        <v>1492</v>
      </c>
      <c r="G56" s="84" t="b">
        <v>1</v>
      </c>
      <c r="H56" s="84" t="b">
        <v>0</v>
      </c>
      <c r="I56" s="84" t="b">
        <v>0</v>
      </c>
      <c r="J56" s="84" t="b">
        <v>0</v>
      </c>
      <c r="K56" s="84" t="b">
        <v>0</v>
      </c>
      <c r="L56" s="84" t="b">
        <v>0</v>
      </c>
    </row>
    <row r="57" spans="1:12" ht="15">
      <c r="A57" s="84" t="s">
        <v>1428</v>
      </c>
      <c r="B57" s="84" t="s">
        <v>1429</v>
      </c>
      <c r="C57" s="84">
        <v>2</v>
      </c>
      <c r="D57" s="118">
        <v>0.0043686000064613074</v>
      </c>
      <c r="E57" s="118">
        <v>2.5848963441374497</v>
      </c>
      <c r="F57" s="84" t="s">
        <v>1492</v>
      </c>
      <c r="G57" s="84" t="b">
        <v>0</v>
      </c>
      <c r="H57" s="84" t="b">
        <v>0</v>
      </c>
      <c r="I57" s="84" t="b">
        <v>0</v>
      </c>
      <c r="J57" s="84" t="b">
        <v>1</v>
      </c>
      <c r="K57" s="84" t="b">
        <v>0</v>
      </c>
      <c r="L57" s="84" t="b">
        <v>0</v>
      </c>
    </row>
    <row r="58" spans="1:12" ht="15">
      <c r="A58" s="84" t="s">
        <v>1398</v>
      </c>
      <c r="B58" s="84" t="s">
        <v>1431</v>
      </c>
      <c r="C58" s="84">
        <v>2</v>
      </c>
      <c r="D58" s="118">
        <v>0.003648432552719725</v>
      </c>
      <c r="E58" s="118">
        <v>2.4088050850817684</v>
      </c>
      <c r="F58" s="84" t="s">
        <v>1492</v>
      </c>
      <c r="G58" s="84" t="b">
        <v>0</v>
      </c>
      <c r="H58" s="84" t="b">
        <v>0</v>
      </c>
      <c r="I58" s="84" t="b">
        <v>0</v>
      </c>
      <c r="J58" s="84" t="b">
        <v>0</v>
      </c>
      <c r="K58" s="84" t="b">
        <v>0</v>
      </c>
      <c r="L58" s="84" t="b">
        <v>0</v>
      </c>
    </row>
    <row r="59" spans="1:12" ht="15">
      <c r="A59" s="84" t="s">
        <v>1431</v>
      </c>
      <c r="B59" s="84" t="s">
        <v>1432</v>
      </c>
      <c r="C59" s="84">
        <v>2</v>
      </c>
      <c r="D59" s="118">
        <v>0.003648432552719725</v>
      </c>
      <c r="E59" s="118">
        <v>2.5848963441374497</v>
      </c>
      <c r="F59" s="84" t="s">
        <v>1492</v>
      </c>
      <c r="G59" s="84" t="b">
        <v>0</v>
      </c>
      <c r="H59" s="84" t="b">
        <v>0</v>
      </c>
      <c r="I59" s="84" t="b">
        <v>0</v>
      </c>
      <c r="J59" s="84" t="b">
        <v>0</v>
      </c>
      <c r="K59" s="84" t="b">
        <v>0</v>
      </c>
      <c r="L59" s="84" t="b">
        <v>0</v>
      </c>
    </row>
    <row r="60" spans="1:12" ht="15">
      <c r="A60" s="84" t="s">
        <v>1432</v>
      </c>
      <c r="B60" s="84" t="s">
        <v>1137</v>
      </c>
      <c r="C60" s="84">
        <v>2</v>
      </c>
      <c r="D60" s="118">
        <v>0.003648432552719725</v>
      </c>
      <c r="E60" s="118">
        <v>1.7719829874945943</v>
      </c>
      <c r="F60" s="84" t="s">
        <v>1492</v>
      </c>
      <c r="G60" s="84" t="b">
        <v>0</v>
      </c>
      <c r="H60" s="84" t="b">
        <v>0</v>
      </c>
      <c r="I60" s="84" t="b">
        <v>0</v>
      </c>
      <c r="J60" s="84" t="b">
        <v>0</v>
      </c>
      <c r="K60" s="84" t="b">
        <v>0</v>
      </c>
      <c r="L60" s="84" t="b">
        <v>0</v>
      </c>
    </row>
    <row r="61" spans="1:12" ht="15">
      <c r="A61" s="84" t="s">
        <v>1137</v>
      </c>
      <c r="B61" s="84" t="s">
        <v>1433</v>
      </c>
      <c r="C61" s="84">
        <v>2</v>
      </c>
      <c r="D61" s="118">
        <v>0.003648432552719725</v>
      </c>
      <c r="E61" s="118">
        <v>1.739798304123193</v>
      </c>
      <c r="F61" s="84" t="s">
        <v>1492</v>
      </c>
      <c r="G61" s="84" t="b">
        <v>0</v>
      </c>
      <c r="H61" s="84" t="b">
        <v>0</v>
      </c>
      <c r="I61" s="84" t="b">
        <v>0</v>
      </c>
      <c r="J61" s="84" t="b">
        <v>0</v>
      </c>
      <c r="K61" s="84" t="b">
        <v>0</v>
      </c>
      <c r="L61" s="84" t="b">
        <v>0</v>
      </c>
    </row>
    <row r="62" spans="1:12" ht="15">
      <c r="A62" s="84" t="s">
        <v>1433</v>
      </c>
      <c r="B62" s="84" t="s">
        <v>1434</v>
      </c>
      <c r="C62" s="84">
        <v>2</v>
      </c>
      <c r="D62" s="118">
        <v>0.003648432552719725</v>
      </c>
      <c r="E62" s="118">
        <v>2.5848963441374497</v>
      </c>
      <c r="F62" s="84" t="s">
        <v>1492</v>
      </c>
      <c r="G62" s="84" t="b">
        <v>0</v>
      </c>
      <c r="H62" s="84" t="b">
        <v>0</v>
      </c>
      <c r="I62" s="84" t="b">
        <v>0</v>
      </c>
      <c r="J62" s="84" t="b">
        <v>0</v>
      </c>
      <c r="K62" s="84" t="b">
        <v>0</v>
      </c>
      <c r="L62" s="84" t="b">
        <v>0</v>
      </c>
    </row>
    <row r="63" spans="1:12" ht="15">
      <c r="A63" s="84" t="s">
        <v>1434</v>
      </c>
      <c r="B63" s="84" t="s">
        <v>1435</v>
      </c>
      <c r="C63" s="84">
        <v>2</v>
      </c>
      <c r="D63" s="118">
        <v>0.003648432552719725</v>
      </c>
      <c r="E63" s="118">
        <v>2.5848963441374497</v>
      </c>
      <c r="F63" s="84" t="s">
        <v>1492</v>
      </c>
      <c r="G63" s="84" t="b">
        <v>0</v>
      </c>
      <c r="H63" s="84" t="b">
        <v>0</v>
      </c>
      <c r="I63" s="84" t="b">
        <v>0</v>
      </c>
      <c r="J63" s="84" t="b">
        <v>0</v>
      </c>
      <c r="K63" s="84" t="b">
        <v>0</v>
      </c>
      <c r="L63" s="84" t="b">
        <v>0</v>
      </c>
    </row>
    <row r="64" spans="1:12" ht="15">
      <c r="A64" s="84" t="s">
        <v>1435</v>
      </c>
      <c r="B64" s="84" t="s">
        <v>1384</v>
      </c>
      <c r="C64" s="84">
        <v>2</v>
      </c>
      <c r="D64" s="118">
        <v>0.003648432552719725</v>
      </c>
      <c r="E64" s="118">
        <v>2.2838663484734685</v>
      </c>
      <c r="F64" s="84" t="s">
        <v>1492</v>
      </c>
      <c r="G64" s="84" t="b">
        <v>0</v>
      </c>
      <c r="H64" s="84" t="b">
        <v>0</v>
      </c>
      <c r="I64" s="84" t="b">
        <v>0</v>
      </c>
      <c r="J64" s="84" t="b">
        <v>0</v>
      </c>
      <c r="K64" s="84" t="b">
        <v>0</v>
      </c>
      <c r="L64" s="84" t="b">
        <v>0</v>
      </c>
    </row>
    <row r="65" spans="1:12" ht="15">
      <c r="A65" s="84" t="s">
        <v>1384</v>
      </c>
      <c r="B65" s="84" t="s">
        <v>1436</v>
      </c>
      <c r="C65" s="84">
        <v>2</v>
      </c>
      <c r="D65" s="118">
        <v>0.003648432552719725</v>
      </c>
      <c r="E65" s="118">
        <v>2.2838663484734685</v>
      </c>
      <c r="F65" s="84" t="s">
        <v>1492</v>
      </c>
      <c r="G65" s="84" t="b">
        <v>0</v>
      </c>
      <c r="H65" s="84" t="b">
        <v>0</v>
      </c>
      <c r="I65" s="84" t="b">
        <v>0</v>
      </c>
      <c r="J65" s="84" t="b">
        <v>0</v>
      </c>
      <c r="K65" s="84" t="b">
        <v>1</v>
      </c>
      <c r="L65" s="84" t="b">
        <v>0</v>
      </c>
    </row>
    <row r="66" spans="1:12" ht="15">
      <c r="A66" s="84" t="s">
        <v>1436</v>
      </c>
      <c r="B66" s="84" t="s">
        <v>1437</v>
      </c>
      <c r="C66" s="84">
        <v>2</v>
      </c>
      <c r="D66" s="118">
        <v>0.003648432552719725</v>
      </c>
      <c r="E66" s="118">
        <v>2.5848963441374497</v>
      </c>
      <c r="F66" s="84" t="s">
        <v>1492</v>
      </c>
      <c r="G66" s="84" t="b">
        <v>0</v>
      </c>
      <c r="H66" s="84" t="b">
        <v>1</v>
      </c>
      <c r="I66" s="84" t="b">
        <v>0</v>
      </c>
      <c r="J66" s="84" t="b">
        <v>0</v>
      </c>
      <c r="K66" s="84" t="b">
        <v>0</v>
      </c>
      <c r="L66" s="84" t="b">
        <v>0</v>
      </c>
    </row>
    <row r="67" spans="1:12" ht="15">
      <c r="A67" s="84" t="s">
        <v>1437</v>
      </c>
      <c r="B67" s="84" t="s">
        <v>1438</v>
      </c>
      <c r="C67" s="84">
        <v>2</v>
      </c>
      <c r="D67" s="118">
        <v>0.003648432552719725</v>
      </c>
      <c r="E67" s="118">
        <v>2.5848963441374497</v>
      </c>
      <c r="F67" s="84" t="s">
        <v>1492</v>
      </c>
      <c r="G67" s="84" t="b">
        <v>0</v>
      </c>
      <c r="H67" s="84" t="b">
        <v>0</v>
      </c>
      <c r="I67" s="84" t="b">
        <v>0</v>
      </c>
      <c r="J67" s="84" t="b">
        <v>0</v>
      </c>
      <c r="K67" s="84" t="b">
        <v>1</v>
      </c>
      <c r="L67" s="84" t="b">
        <v>0</v>
      </c>
    </row>
    <row r="68" spans="1:12" ht="15">
      <c r="A68" s="84" t="s">
        <v>1438</v>
      </c>
      <c r="B68" s="84" t="s">
        <v>1439</v>
      </c>
      <c r="C68" s="84">
        <v>2</v>
      </c>
      <c r="D68" s="118">
        <v>0.003648432552719725</v>
      </c>
      <c r="E68" s="118">
        <v>2.5848963441374497</v>
      </c>
      <c r="F68" s="84" t="s">
        <v>1492</v>
      </c>
      <c r="G68" s="84" t="b">
        <v>0</v>
      </c>
      <c r="H68" s="84" t="b">
        <v>1</v>
      </c>
      <c r="I68" s="84" t="b">
        <v>0</v>
      </c>
      <c r="J68" s="84" t="b">
        <v>0</v>
      </c>
      <c r="K68" s="84" t="b">
        <v>0</v>
      </c>
      <c r="L68" s="84" t="b">
        <v>0</v>
      </c>
    </row>
    <row r="69" spans="1:12" ht="15">
      <c r="A69" s="84" t="s">
        <v>1440</v>
      </c>
      <c r="B69" s="84" t="s">
        <v>1378</v>
      </c>
      <c r="C69" s="84">
        <v>2</v>
      </c>
      <c r="D69" s="118">
        <v>0.003648432552719725</v>
      </c>
      <c r="E69" s="118">
        <v>2.1869563354654122</v>
      </c>
      <c r="F69" s="84" t="s">
        <v>1492</v>
      </c>
      <c r="G69" s="84" t="b">
        <v>0</v>
      </c>
      <c r="H69" s="84" t="b">
        <v>0</v>
      </c>
      <c r="I69" s="84" t="b">
        <v>0</v>
      </c>
      <c r="J69" s="84" t="b">
        <v>0</v>
      </c>
      <c r="K69" s="84" t="b">
        <v>0</v>
      </c>
      <c r="L69" s="84" t="b">
        <v>0</v>
      </c>
    </row>
    <row r="70" spans="1:12" ht="15">
      <c r="A70" s="84" t="s">
        <v>1156</v>
      </c>
      <c r="B70" s="84" t="s">
        <v>1157</v>
      </c>
      <c r="C70" s="84">
        <v>2</v>
      </c>
      <c r="D70" s="118">
        <v>0.0043686000064613074</v>
      </c>
      <c r="E70" s="118">
        <v>2.1077750894177876</v>
      </c>
      <c r="F70" s="84" t="s">
        <v>1492</v>
      </c>
      <c r="G70" s="84" t="b">
        <v>0</v>
      </c>
      <c r="H70" s="84" t="b">
        <v>0</v>
      </c>
      <c r="I70" s="84" t="b">
        <v>0</v>
      </c>
      <c r="J70" s="84" t="b">
        <v>0</v>
      </c>
      <c r="K70" s="84" t="b">
        <v>0</v>
      </c>
      <c r="L70" s="84" t="b">
        <v>0</v>
      </c>
    </row>
    <row r="71" spans="1:12" ht="15">
      <c r="A71" s="84" t="s">
        <v>1174</v>
      </c>
      <c r="B71" s="84" t="s">
        <v>1175</v>
      </c>
      <c r="C71" s="84">
        <v>2</v>
      </c>
      <c r="D71" s="118">
        <v>0.003648432552719725</v>
      </c>
      <c r="E71" s="118">
        <v>2.5848963441374497</v>
      </c>
      <c r="F71" s="84" t="s">
        <v>1492</v>
      </c>
      <c r="G71" s="84" t="b">
        <v>0</v>
      </c>
      <c r="H71" s="84" t="b">
        <v>0</v>
      </c>
      <c r="I71" s="84" t="b">
        <v>0</v>
      </c>
      <c r="J71" s="84" t="b">
        <v>0</v>
      </c>
      <c r="K71" s="84" t="b">
        <v>0</v>
      </c>
      <c r="L71" s="84" t="b">
        <v>0</v>
      </c>
    </row>
    <row r="72" spans="1:12" ht="15">
      <c r="A72" s="84" t="s">
        <v>1175</v>
      </c>
      <c r="B72" s="84" t="s">
        <v>1176</v>
      </c>
      <c r="C72" s="84">
        <v>2</v>
      </c>
      <c r="D72" s="118">
        <v>0.003648432552719725</v>
      </c>
      <c r="E72" s="118">
        <v>2.4088050850817684</v>
      </c>
      <c r="F72" s="84" t="s">
        <v>1492</v>
      </c>
      <c r="G72" s="84" t="b">
        <v>0</v>
      </c>
      <c r="H72" s="84" t="b">
        <v>0</v>
      </c>
      <c r="I72" s="84" t="b">
        <v>0</v>
      </c>
      <c r="J72" s="84" t="b">
        <v>0</v>
      </c>
      <c r="K72" s="84" t="b">
        <v>0</v>
      </c>
      <c r="L72" s="84" t="b">
        <v>0</v>
      </c>
    </row>
    <row r="73" spans="1:12" ht="15">
      <c r="A73" s="84" t="s">
        <v>1176</v>
      </c>
      <c r="B73" s="84" t="s">
        <v>1150</v>
      </c>
      <c r="C73" s="84">
        <v>2</v>
      </c>
      <c r="D73" s="118">
        <v>0.003648432552719725</v>
      </c>
      <c r="E73" s="118">
        <v>1.7555925713064249</v>
      </c>
      <c r="F73" s="84" t="s">
        <v>1492</v>
      </c>
      <c r="G73" s="84" t="b">
        <v>0</v>
      </c>
      <c r="H73" s="84" t="b">
        <v>0</v>
      </c>
      <c r="I73" s="84" t="b">
        <v>0</v>
      </c>
      <c r="J73" s="84" t="b">
        <v>0</v>
      </c>
      <c r="K73" s="84" t="b">
        <v>0</v>
      </c>
      <c r="L73" s="84" t="b">
        <v>0</v>
      </c>
    </row>
    <row r="74" spans="1:12" ht="15">
      <c r="A74" s="84" t="s">
        <v>1150</v>
      </c>
      <c r="B74" s="84" t="s">
        <v>1177</v>
      </c>
      <c r="C74" s="84">
        <v>2</v>
      </c>
      <c r="D74" s="118">
        <v>0.003648432552719725</v>
      </c>
      <c r="E74" s="118">
        <v>1.844533654643206</v>
      </c>
      <c r="F74" s="84" t="s">
        <v>1492</v>
      </c>
      <c r="G74" s="84" t="b">
        <v>0</v>
      </c>
      <c r="H74" s="84" t="b">
        <v>0</v>
      </c>
      <c r="I74" s="84" t="b">
        <v>0</v>
      </c>
      <c r="J74" s="84" t="b">
        <v>0</v>
      </c>
      <c r="K74" s="84" t="b">
        <v>0</v>
      </c>
      <c r="L74" s="84" t="b">
        <v>0</v>
      </c>
    </row>
    <row r="75" spans="1:12" ht="15">
      <c r="A75" s="84" t="s">
        <v>1177</v>
      </c>
      <c r="B75" s="84" t="s">
        <v>1178</v>
      </c>
      <c r="C75" s="84">
        <v>2</v>
      </c>
      <c r="D75" s="118">
        <v>0.003648432552719725</v>
      </c>
      <c r="E75" s="118">
        <v>2.5848963441374497</v>
      </c>
      <c r="F75" s="84" t="s">
        <v>1492</v>
      </c>
      <c r="G75" s="84" t="b">
        <v>0</v>
      </c>
      <c r="H75" s="84" t="b">
        <v>0</v>
      </c>
      <c r="I75" s="84" t="b">
        <v>0</v>
      </c>
      <c r="J75" s="84" t="b">
        <v>0</v>
      </c>
      <c r="K75" s="84" t="b">
        <v>0</v>
      </c>
      <c r="L75" s="84" t="b">
        <v>0</v>
      </c>
    </row>
    <row r="76" spans="1:12" ht="15">
      <c r="A76" s="84" t="s">
        <v>1178</v>
      </c>
      <c r="B76" s="84" t="s">
        <v>1179</v>
      </c>
      <c r="C76" s="84">
        <v>2</v>
      </c>
      <c r="D76" s="118">
        <v>0.003648432552719725</v>
      </c>
      <c r="E76" s="118">
        <v>2.2838663484734685</v>
      </c>
      <c r="F76" s="84" t="s">
        <v>1492</v>
      </c>
      <c r="G76" s="84" t="b">
        <v>0</v>
      </c>
      <c r="H76" s="84" t="b">
        <v>0</v>
      </c>
      <c r="I76" s="84" t="b">
        <v>0</v>
      </c>
      <c r="J76" s="84" t="b">
        <v>0</v>
      </c>
      <c r="K76" s="84" t="b">
        <v>0</v>
      </c>
      <c r="L76" s="84" t="b">
        <v>0</v>
      </c>
    </row>
    <row r="77" spans="1:12" ht="15">
      <c r="A77" s="84" t="s">
        <v>1179</v>
      </c>
      <c r="B77" s="84" t="s">
        <v>1180</v>
      </c>
      <c r="C77" s="84">
        <v>2</v>
      </c>
      <c r="D77" s="118">
        <v>0.003648432552719725</v>
      </c>
      <c r="E77" s="118">
        <v>2.2838663484734685</v>
      </c>
      <c r="F77" s="84" t="s">
        <v>1492</v>
      </c>
      <c r="G77" s="84" t="b">
        <v>0</v>
      </c>
      <c r="H77" s="84" t="b">
        <v>0</v>
      </c>
      <c r="I77" s="84" t="b">
        <v>0</v>
      </c>
      <c r="J77" s="84" t="b">
        <v>0</v>
      </c>
      <c r="K77" s="84" t="b">
        <v>0</v>
      </c>
      <c r="L77" s="84" t="b">
        <v>0</v>
      </c>
    </row>
    <row r="78" spans="1:12" ht="15">
      <c r="A78" s="84" t="s">
        <v>1180</v>
      </c>
      <c r="B78" s="84" t="s">
        <v>1181</v>
      </c>
      <c r="C78" s="84">
        <v>2</v>
      </c>
      <c r="D78" s="118">
        <v>0.003648432552719725</v>
      </c>
      <c r="E78" s="118">
        <v>2.5848963441374497</v>
      </c>
      <c r="F78" s="84" t="s">
        <v>1492</v>
      </c>
      <c r="G78" s="84" t="b">
        <v>0</v>
      </c>
      <c r="H78" s="84" t="b">
        <v>0</v>
      </c>
      <c r="I78" s="84" t="b">
        <v>0</v>
      </c>
      <c r="J78" s="84" t="b">
        <v>0</v>
      </c>
      <c r="K78" s="84" t="b">
        <v>0</v>
      </c>
      <c r="L78" s="84" t="b">
        <v>0</v>
      </c>
    </row>
    <row r="79" spans="1:12" ht="15">
      <c r="A79" s="84" t="s">
        <v>258</v>
      </c>
      <c r="B79" s="84" t="s">
        <v>1446</v>
      </c>
      <c r="C79" s="84">
        <v>2</v>
      </c>
      <c r="D79" s="118">
        <v>0.003648432552719725</v>
      </c>
      <c r="E79" s="118">
        <v>1.931683830362106</v>
      </c>
      <c r="F79" s="84" t="s">
        <v>1492</v>
      </c>
      <c r="G79" s="84" t="b">
        <v>0</v>
      </c>
      <c r="H79" s="84" t="b">
        <v>0</v>
      </c>
      <c r="I79" s="84" t="b">
        <v>0</v>
      </c>
      <c r="J79" s="84" t="b">
        <v>0</v>
      </c>
      <c r="K79" s="84" t="b">
        <v>0</v>
      </c>
      <c r="L79" s="84" t="b">
        <v>0</v>
      </c>
    </row>
    <row r="80" spans="1:12" ht="15">
      <c r="A80" s="84" t="s">
        <v>1446</v>
      </c>
      <c r="B80" s="84" t="s">
        <v>1373</v>
      </c>
      <c r="C80" s="84">
        <v>2</v>
      </c>
      <c r="D80" s="118">
        <v>0.003648432552719725</v>
      </c>
      <c r="E80" s="118">
        <v>1.9828363528094874</v>
      </c>
      <c r="F80" s="84" t="s">
        <v>1492</v>
      </c>
      <c r="G80" s="84" t="b">
        <v>0</v>
      </c>
      <c r="H80" s="84" t="b">
        <v>0</v>
      </c>
      <c r="I80" s="84" t="b">
        <v>0</v>
      </c>
      <c r="J80" s="84" t="b">
        <v>0</v>
      </c>
      <c r="K80" s="84" t="b">
        <v>0</v>
      </c>
      <c r="L80" s="84" t="b">
        <v>0</v>
      </c>
    </row>
    <row r="81" spans="1:12" ht="15">
      <c r="A81" s="84" t="s">
        <v>1373</v>
      </c>
      <c r="B81" s="84" t="s">
        <v>1154</v>
      </c>
      <c r="C81" s="84">
        <v>2</v>
      </c>
      <c r="D81" s="118">
        <v>0.003648432552719725</v>
      </c>
      <c r="E81" s="118">
        <v>1.3296238390341437</v>
      </c>
      <c r="F81" s="84" t="s">
        <v>1492</v>
      </c>
      <c r="G81" s="84" t="b">
        <v>0</v>
      </c>
      <c r="H81" s="84" t="b">
        <v>0</v>
      </c>
      <c r="I81" s="84" t="b">
        <v>0</v>
      </c>
      <c r="J81" s="84" t="b">
        <v>0</v>
      </c>
      <c r="K81" s="84" t="b">
        <v>0</v>
      </c>
      <c r="L81" s="84" t="b">
        <v>0</v>
      </c>
    </row>
    <row r="82" spans="1:12" ht="15">
      <c r="A82" s="84" t="s">
        <v>1155</v>
      </c>
      <c r="B82" s="84" t="s">
        <v>1447</v>
      </c>
      <c r="C82" s="84">
        <v>2</v>
      </c>
      <c r="D82" s="118">
        <v>0.003648432552719725</v>
      </c>
      <c r="E82" s="118">
        <v>2.1077750894177876</v>
      </c>
      <c r="F82" s="84" t="s">
        <v>1492</v>
      </c>
      <c r="G82" s="84" t="b">
        <v>0</v>
      </c>
      <c r="H82" s="84" t="b">
        <v>0</v>
      </c>
      <c r="I82" s="84" t="b">
        <v>0</v>
      </c>
      <c r="J82" s="84" t="b">
        <v>0</v>
      </c>
      <c r="K82" s="84" t="b">
        <v>0</v>
      </c>
      <c r="L82" s="84" t="b">
        <v>0</v>
      </c>
    </row>
    <row r="83" spans="1:12" ht="15">
      <c r="A83" s="84" t="s">
        <v>1447</v>
      </c>
      <c r="B83" s="84" t="s">
        <v>1150</v>
      </c>
      <c r="C83" s="84">
        <v>2</v>
      </c>
      <c r="D83" s="118">
        <v>0.003648432552719725</v>
      </c>
      <c r="E83" s="118">
        <v>1.931683830362106</v>
      </c>
      <c r="F83" s="84" t="s">
        <v>1492</v>
      </c>
      <c r="G83" s="84" t="b">
        <v>0</v>
      </c>
      <c r="H83" s="84" t="b">
        <v>0</v>
      </c>
      <c r="I83" s="84" t="b">
        <v>0</v>
      </c>
      <c r="J83" s="84" t="b">
        <v>0</v>
      </c>
      <c r="K83" s="84" t="b">
        <v>0</v>
      </c>
      <c r="L83" s="84" t="b">
        <v>0</v>
      </c>
    </row>
    <row r="84" spans="1:12" ht="15">
      <c r="A84" s="84" t="s">
        <v>1150</v>
      </c>
      <c r="B84" s="84" t="s">
        <v>1380</v>
      </c>
      <c r="C84" s="84">
        <v>2</v>
      </c>
      <c r="D84" s="118">
        <v>0.003648432552719725</v>
      </c>
      <c r="E84" s="118">
        <v>1.4465936459711684</v>
      </c>
      <c r="F84" s="84" t="s">
        <v>1492</v>
      </c>
      <c r="G84" s="84" t="b">
        <v>0</v>
      </c>
      <c r="H84" s="84" t="b">
        <v>0</v>
      </c>
      <c r="I84" s="84" t="b">
        <v>0</v>
      </c>
      <c r="J84" s="84" t="b">
        <v>0</v>
      </c>
      <c r="K84" s="84" t="b">
        <v>0</v>
      </c>
      <c r="L84" s="84" t="b">
        <v>0</v>
      </c>
    </row>
    <row r="85" spans="1:12" ht="15">
      <c r="A85" s="84" t="s">
        <v>1160</v>
      </c>
      <c r="B85" s="84" t="s">
        <v>1448</v>
      </c>
      <c r="C85" s="84">
        <v>2</v>
      </c>
      <c r="D85" s="118">
        <v>0.003648432552719725</v>
      </c>
      <c r="E85" s="118">
        <v>2.1869563354654122</v>
      </c>
      <c r="F85" s="84" t="s">
        <v>1492</v>
      </c>
      <c r="G85" s="84" t="b">
        <v>1</v>
      </c>
      <c r="H85" s="84" t="b">
        <v>0</v>
      </c>
      <c r="I85" s="84" t="b">
        <v>0</v>
      </c>
      <c r="J85" s="84" t="b">
        <v>0</v>
      </c>
      <c r="K85" s="84" t="b">
        <v>0</v>
      </c>
      <c r="L85" s="84" t="b">
        <v>0</v>
      </c>
    </row>
    <row r="86" spans="1:12" ht="15">
      <c r="A86" s="84" t="s">
        <v>1448</v>
      </c>
      <c r="B86" s="84" t="s">
        <v>1159</v>
      </c>
      <c r="C86" s="84">
        <v>2</v>
      </c>
      <c r="D86" s="118">
        <v>0.003648432552719725</v>
      </c>
      <c r="E86" s="118">
        <v>2.2838663484734685</v>
      </c>
      <c r="F86" s="84" t="s">
        <v>1492</v>
      </c>
      <c r="G86" s="84" t="b">
        <v>0</v>
      </c>
      <c r="H86" s="84" t="b">
        <v>0</v>
      </c>
      <c r="I86" s="84" t="b">
        <v>0</v>
      </c>
      <c r="J86" s="84" t="b">
        <v>0</v>
      </c>
      <c r="K86" s="84" t="b">
        <v>0</v>
      </c>
      <c r="L86" s="84" t="b">
        <v>0</v>
      </c>
    </row>
    <row r="87" spans="1:12" ht="15">
      <c r="A87" s="84" t="s">
        <v>1159</v>
      </c>
      <c r="B87" s="84" t="s">
        <v>1160</v>
      </c>
      <c r="C87" s="84">
        <v>2</v>
      </c>
      <c r="D87" s="118">
        <v>0.003648432552719725</v>
      </c>
      <c r="E87" s="118">
        <v>1.885926339801431</v>
      </c>
      <c r="F87" s="84" t="s">
        <v>1492</v>
      </c>
      <c r="G87" s="84" t="b">
        <v>0</v>
      </c>
      <c r="H87" s="84" t="b">
        <v>0</v>
      </c>
      <c r="I87" s="84" t="b">
        <v>0</v>
      </c>
      <c r="J87" s="84" t="b">
        <v>1</v>
      </c>
      <c r="K87" s="84" t="b">
        <v>0</v>
      </c>
      <c r="L87" s="84" t="b">
        <v>0</v>
      </c>
    </row>
    <row r="88" spans="1:12" ht="15">
      <c r="A88" s="84" t="s">
        <v>1160</v>
      </c>
      <c r="B88" s="84" t="s">
        <v>1449</v>
      </c>
      <c r="C88" s="84">
        <v>2</v>
      </c>
      <c r="D88" s="118">
        <v>0.003648432552719725</v>
      </c>
      <c r="E88" s="118">
        <v>2.1869563354654122</v>
      </c>
      <c r="F88" s="84" t="s">
        <v>1492</v>
      </c>
      <c r="G88" s="84" t="b">
        <v>1</v>
      </c>
      <c r="H88" s="84" t="b">
        <v>0</v>
      </c>
      <c r="I88" s="84" t="b">
        <v>0</v>
      </c>
      <c r="J88" s="84" t="b">
        <v>0</v>
      </c>
      <c r="K88" s="84" t="b">
        <v>0</v>
      </c>
      <c r="L88" s="84" t="b">
        <v>0</v>
      </c>
    </row>
    <row r="89" spans="1:12" ht="15">
      <c r="A89" s="84" t="s">
        <v>1449</v>
      </c>
      <c r="B89" s="84" t="s">
        <v>1450</v>
      </c>
      <c r="C89" s="84">
        <v>2</v>
      </c>
      <c r="D89" s="118">
        <v>0.003648432552719725</v>
      </c>
      <c r="E89" s="118">
        <v>2.5848963441374497</v>
      </c>
      <c r="F89" s="84" t="s">
        <v>1492</v>
      </c>
      <c r="G89" s="84" t="b">
        <v>0</v>
      </c>
      <c r="H89" s="84" t="b">
        <v>0</v>
      </c>
      <c r="I89" s="84" t="b">
        <v>0</v>
      </c>
      <c r="J89" s="84" t="b">
        <v>0</v>
      </c>
      <c r="K89" s="84" t="b">
        <v>0</v>
      </c>
      <c r="L89" s="84" t="b">
        <v>0</v>
      </c>
    </row>
    <row r="90" spans="1:12" ht="15">
      <c r="A90" s="84" t="s">
        <v>1162</v>
      </c>
      <c r="B90" s="84" t="s">
        <v>1451</v>
      </c>
      <c r="C90" s="84">
        <v>2</v>
      </c>
      <c r="D90" s="118">
        <v>0.003648432552719725</v>
      </c>
      <c r="E90" s="118">
        <v>2.5848963441374497</v>
      </c>
      <c r="F90" s="84" t="s">
        <v>1492</v>
      </c>
      <c r="G90" s="84" t="b">
        <v>0</v>
      </c>
      <c r="H90" s="84" t="b">
        <v>0</v>
      </c>
      <c r="I90" s="84" t="b">
        <v>0</v>
      </c>
      <c r="J90" s="84" t="b">
        <v>0</v>
      </c>
      <c r="K90" s="84" t="b">
        <v>0</v>
      </c>
      <c r="L90" s="84" t="b">
        <v>0</v>
      </c>
    </row>
    <row r="91" spans="1:12" ht="15">
      <c r="A91" s="84" t="s">
        <v>1387</v>
      </c>
      <c r="B91" s="84" t="s">
        <v>1381</v>
      </c>
      <c r="C91" s="84">
        <v>2</v>
      </c>
      <c r="D91" s="118">
        <v>0.003648432552719725</v>
      </c>
      <c r="E91" s="118">
        <v>1.885926339801431</v>
      </c>
      <c r="F91" s="84" t="s">
        <v>1492</v>
      </c>
      <c r="G91" s="84" t="b">
        <v>0</v>
      </c>
      <c r="H91" s="84" t="b">
        <v>0</v>
      </c>
      <c r="I91" s="84" t="b">
        <v>0</v>
      </c>
      <c r="J91" s="84" t="b">
        <v>0</v>
      </c>
      <c r="K91" s="84" t="b">
        <v>0</v>
      </c>
      <c r="L91" s="84" t="b">
        <v>0</v>
      </c>
    </row>
    <row r="92" spans="1:12" ht="15">
      <c r="A92" s="84" t="s">
        <v>1454</v>
      </c>
      <c r="B92" s="84" t="s">
        <v>1455</v>
      </c>
      <c r="C92" s="84">
        <v>2</v>
      </c>
      <c r="D92" s="118">
        <v>0.003648432552719725</v>
      </c>
      <c r="E92" s="118">
        <v>2.5848963441374497</v>
      </c>
      <c r="F92" s="84" t="s">
        <v>1492</v>
      </c>
      <c r="G92" s="84" t="b">
        <v>0</v>
      </c>
      <c r="H92" s="84" t="b">
        <v>0</v>
      </c>
      <c r="I92" s="84" t="b">
        <v>0</v>
      </c>
      <c r="J92" s="84" t="b">
        <v>0</v>
      </c>
      <c r="K92" s="84" t="b">
        <v>0</v>
      </c>
      <c r="L92" s="84" t="b">
        <v>0</v>
      </c>
    </row>
    <row r="93" spans="1:12" ht="15">
      <c r="A93" s="84" t="s">
        <v>1455</v>
      </c>
      <c r="B93" s="84" t="s">
        <v>1456</v>
      </c>
      <c r="C93" s="84">
        <v>2</v>
      </c>
      <c r="D93" s="118">
        <v>0.003648432552719725</v>
      </c>
      <c r="E93" s="118">
        <v>2.5848963441374497</v>
      </c>
      <c r="F93" s="84" t="s">
        <v>1492</v>
      </c>
      <c r="G93" s="84" t="b">
        <v>0</v>
      </c>
      <c r="H93" s="84" t="b">
        <v>0</v>
      </c>
      <c r="I93" s="84" t="b">
        <v>0</v>
      </c>
      <c r="J93" s="84" t="b">
        <v>0</v>
      </c>
      <c r="K93" s="84" t="b">
        <v>0</v>
      </c>
      <c r="L93" s="84" t="b">
        <v>0</v>
      </c>
    </row>
    <row r="94" spans="1:12" ht="15">
      <c r="A94" s="84" t="s">
        <v>1456</v>
      </c>
      <c r="B94" s="84" t="s">
        <v>1154</v>
      </c>
      <c r="C94" s="84">
        <v>2</v>
      </c>
      <c r="D94" s="118">
        <v>0.003648432552719725</v>
      </c>
      <c r="E94" s="118">
        <v>1.931683830362106</v>
      </c>
      <c r="F94" s="84" t="s">
        <v>1492</v>
      </c>
      <c r="G94" s="84" t="b">
        <v>0</v>
      </c>
      <c r="H94" s="84" t="b">
        <v>0</v>
      </c>
      <c r="I94" s="84" t="b">
        <v>0</v>
      </c>
      <c r="J94" s="84" t="b">
        <v>0</v>
      </c>
      <c r="K94" s="84" t="b">
        <v>0</v>
      </c>
      <c r="L94" s="84" t="b">
        <v>0</v>
      </c>
    </row>
    <row r="95" spans="1:12" ht="15">
      <c r="A95" s="84" t="s">
        <v>251</v>
      </c>
      <c r="B95" s="84" t="s">
        <v>1377</v>
      </c>
      <c r="C95" s="84">
        <v>2</v>
      </c>
      <c r="D95" s="118">
        <v>0.003648432552719725</v>
      </c>
      <c r="E95" s="118">
        <v>1.2327138260260873</v>
      </c>
      <c r="F95" s="84" t="s">
        <v>1492</v>
      </c>
      <c r="G95" s="84" t="b">
        <v>0</v>
      </c>
      <c r="H95" s="84" t="b">
        <v>0</v>
      </c>
      <c r="I95" s="84" t="b">
        <v>0</v>
      </c>
      <c r="J95" s="84" t="b">
        <v>0</v>
      </c>
      <c r="K95" s="84" t="b">
        <v>0</v>
      </c>
      <c r="L95" s="84" t="b">
        <v>0</v>
      </c>
    </row>
    <row r="96" spans="1:12" ht="15">
      <c r="A96" s="84" t="s">
        <v>1379</v>
      </c>
      <c r="B96" s="84" t="s">
        <v>1385</v>
      </c>
      <c r="C96" s="84">
        <v>2</v>
      </c>
      <c r="D96" s="118">
        <v>0.003648432552719725</v>
      </c>
      <c r="E96" s="118">
        <v>1.885926339801431</v>
      </c>
      <c r="F96" s="84" t="s">
        <v>1492</v>
      </c>
      <c r="G96" s="84" t="b">
        <v>0</v>
      </c>
      <c r="H96" s="84" t="b">
        <v>0</v>
      </c>
      <c r="I96" s="84" t="b">
        <v>0</v>
      </c>
      <c r="J96" s="84" t="b">
        <v>0</v>
      </c>
      <c r="K96" s="84" t="b">
        <v>0</v>
      </c>
      <c r="L96" s="84" t="b">
        <v>0</v>
      </c>
    </row>
    <row r="97" spans="1:12" ht="15">
      <c r="A97" s="84" t="s">
        <v>1385</v>
      </c>
      <c r="B97" s="84" t="s">
        <v>1459</v>
      </c>
      <c r="C97" s="84">
        <v>2</v>
      </c>
      <c r="D97" s="118">
        <v>0.003648432552719725</v>
      </c>
      <c r="E97" s="118">
        <v>2.4088050850817684</v>
      </c>
      <c r="F97" s="84" t="s">
        <v>1492</v>
      </c>
      <c r="G97" s="84" t="b">
        <v>0</v>
      </c>
      <c r="H97" s="84" t="b">
        <v>0</v>
      </c>
      <c r="I97" s="84" t="b">
        <v>0</v>
      </c>
      <c r="J97" s="84" t="b">
        <v>0</v>
      </c>
      <c r="K97" s="84" t="b">
        <v>0</v>
      </c>
      <c r="L97" s="84" t="b">
        <v>0</v>
      </c>
    </row>
    <row r="98" spans="1:12" ht="15">
      <c r="A98" s="84" t="s">
        <v>1459</v>
      </c>
      <c r="B98" s="84" t="s">
        <v>1460</v>
      </c>
      <c r="C98" s="84">
        <v>2</v>
      </c>
      <c r="D98" s="118">
        <v>0.003648432552719725</v>
      </c>
      <c r="E98" s="118">
        <v>2.5848963441374497</v>
      </c>
      <c r="F98" s="84" t="s">
        <v>1492</v>
      </c>
      <c r="G98" s="84" t="b">
        <v>0</v>
      </c>
      <c r="H98" s="84" t="b">
        <v>0</v>
      </c>
      <c r="I98" s="84" t="b">
        <v>0</v>
      </c>
      <c r="J98" s="84" t="b">
        <v>0</v>
      </c>
      <c r="K98" s="84" t="b">
        <v>0</v>
      </c>
      <c r="L98" s="84" t="b">
        <v>0</v>
      </c>
    </row>
    <row r="99" spans="1:12" ht="15">
      <c r="A99" s="84" t="s">
        <v>1460</v>
      </c>
      <c r="B99" s="84" t="s">
        <v>1461</v>
      </c>
      <c r="C99" s="84">
        <v>2</v>
      </c>
      <c r="D99" s="118">
        <v>0.003648432552719725</v>
      </c>
      <c r="E99" s="118">
        <v>2.5848963441374497</v>
      </c>
      <c r="F99" s="84" t="s">
        <v>1492</v>
      </c>
      <c r="G99" s="84" t="b">
        <v>0</v>
      </c>
      <c r="H99" s="84" t="b">
        <v>0</v>
      </c>
      <c r="I99" s="84" t="b">
        <v>0</v>
      </c>
      <c r="J99" s="84" t="b">
        <v>0</v>
      </c>
      <c r="K99" s="84" t="b">
        <v>0</v>
      </c>
      <c r="L99" s="84" t="b">
        <v>0</v>
      </c>
    </row>
    <row r="100" spans="1:12" ht="15">
      <c r="A100" s="84" t="s">
        <v>1461</v>
      </c>
      <c r="B100" s="84" t="s">
        <v>1462</v>
      </c>
      <c r="C100" s="84">
        <v>2</v>
      </c>
      <c r="D100" s="118">
        <v>0.003648432552719725</v>
      </c>
      <c r="E100" s="118">
        <v>2.5848963441374497</v>
      </c>
      <c r="F100" s="84" t="s">
        <v>1492</v>
      </c>
      <c r="G100" s="84" t="b">
        <v>0</v>
      </c>
      <c r="H100" s="84" t="b">
        <v>0</v>
      </c>
      <c r="I100" s="84" t="b">
        <v>0</v>
      </c>
      <c r="J100" s="84" t="b">
        <v>0</v>
      </c>
      <c r="K100" s="84" t="b">
        <v>0</v>
      </c>
      <c r="L100" s="84" t="b">
        <v>0</v>
      </c>
    </row>
    <row r="101" spans="1:12" ht="15">
      <c r="A101" s="84" t="s">
        <v>1462</v>
      </c>
      <c r="B101" s="84" t="s">
        <v>1388</v>
      </c>
      <c r="C101" s="84">
        <v>2</v>
      </c>
      <c r="D101" s="118">
        <v>0.003648432552719725</v>
      </c>
      <c r="E101" s="118">
        <v>2.2838663484734685</v>
      </c>
      <c r="F101" s="84" t="s">
        <v>1492</v>
      </c>
      <c r="G101" s="84" t="b">
        <v>0</v>
      </c>
      <c r="H101" s="84" t="b">
        <v>0</v>
      </c>
      <c r="I101" s="84" t="b">
        <v>0</v>
      </c>
      <c r="J101" s="84" t="b">
        <v>0</v>
      </c>
      <c r="K101" s="84" t="b">
        <v>0</v>
      </c>
      <c r="L101" s="84" t="b">
        <v>0</v>
      </c>
    </row>
    <row r="102" spans="1:12" ht="15">
      <c r="A102" s="84" t="s">
        <v>1388</v>
      </c>
      <c r="B102" s="84" t="s">
        <v>1379</v>
      </c>
      <c r="C102" s="84">
        <v>2</v>
      </c>
      <c r="D102" s="118">
        <v>0.003648432552719725</v>
      </c>
      <c r="E102" s="118">
        <v>1.9828363528094874</v>
      </c>
      <c r="F102" s="84" t="s">
        <v>1492</v>
      </c>
      <c r="G102" s="84" t="b">
        <v>0</v>
      </c>
      <c r="H102" s="84" t="b">
        <v>0</v>
      </c>
      <c r="I102" s="84" t="b">
        <v>0</v>
      </c>
      <c r="J102" s="84" t="b">
        <v>0</v>
      </c>
      <c r="K102" s="84" t="b">
        <v>0</v>
      </c>
      <c r="L102" s="84" t="b">
        <v>0</v>
      </c>
    </row>
    <row r="103" spans="1:12" ht="15">
      <c r="A103" s="84" t="s">
        <v>1379</v>
      </c>
      <c r="B103" s="84" t="s">
        <v>1463</v>
      </c>
      <c r="C103" s="84">
        <v>2</v>
      </c>
      <c r="D103" s="118">
        <v>0.003648432552719725</v>
      </c>
      <c r="E103" s="118">
        <v>2.1869563354654122</v>
      </c>
      <c r="F103" s="84" t="s">
        <v>1492</v>
      </c>
      <c r="G103" s="84" t="b">
        <v>0</v>
      </c>
      <c r="H103" s="84" t="b">
        <v>0</v>
      </c>
      <c r="I103" s="84" t="b">
        <v>0</v>
      </c>
      <c r="J103" s="84" t="b">
        <v>0</v>
      </c>
      <c r="K103" s="84" t="b">
        <v>0</v>
      </c>
      <c r="L103" s="84" t="b">
        <v>0</v>
      </c>
    </row>
    <row r="104" spans="1:12" ht="15">
      <c r="A104" s="84" t="s">
        <v>1463</v>
      </c>
      <c r="B104" s="84" t="s">
        <v>1386</v>
      </c>
      <c r="C104" s="84">
        <v>2</v>
      </c>
      <c r="D104" s="118">
        <v>0.003648432552719725</v>
      </c>
      <c r="E104" s="118">
        <v>2.2838663484734685</v>
      </c>
      <c r="F104" s="84" t="s">
        <v>1492</v>
      </c>
      <c r="G104" s="84" t="b">
        <v>0</v>
      </c>
      <c r="H104" s="84" t="b">
        <v>0</v>
      </c>
      <c r="I104" s="84" t="b">
        <v>0</v>
      </c>
      <c r="J104" s="84" t="b">
        <v>0</v>
      </c>
      <c r="K104" s="84" t="b">
        <v>0</v>
      </c>
      <c r="L104" s="84" t="b">
        <v>0</v>
      </c>
    </row>
    <row r="105" spans="1:12" ht="15">
      <c r="A105" s="84" t="s">
        <v>1400</v>
      </c>
      <c r="B105" s="84" t="s">
        <v>1464</v>
      </c>
      <c r="C105" s="84">
        <v>2</v>
      </c>
      <c r="D105" s="118">
        <v>0.003648432552719725</v>
      </c>
      <c r="E105" s="118">
        <v>2.4088050850817684</v>
      </c>
      <c r="F105" s="84" t="s">
        <v>1492</v>
      </c>
      <c r="G105" s="84" t="b">
        <v>0</v>
      </c>
      <c r="H105" s="84" t="b">
        <v>0</v>
      </c>
      <c r="I105" s="84" t="b">
        <v>0</v>
      </c>
      <c r="J105" s="84" t="b">
        <v>0</v>
      </c>
      <c r="K105" s="84" t="b">
        <v>0</v>
      </c>
      <c r="L105" s="84" t="b">
        <v>0</v>
      </c>
    </row>
    <row r="106" spans="1:12" ht="15">
      <c r="A106" s="84" t="s">
        <v>1464</v>
      </c>
      <c r="B106" s="84" t="s">
        <v>1138</v>
      </c>
      <c r="C106" s="84">
        <v>2</v>
      </c>
      <c r="D106" s="118">
        <v>0.003648432552719725</v>
      </c>
      <c r="E106" s="118">
        <v>1.885926339801431</v>
      </c>
      <c r="F106" s="84" t="s">
        <v>1492</v>
      </c>
      <c r="G106" s="84" t="b">
        <v>0</v>
      </c>
      <c r="H106" s="84" t="b">
        <v>0</v>
      </c>
      <c r="I106" s="84" t="b">
        <v>0</v>
      </c>
      <c r="J106" s="84" t="b">
        <v>0</v>
      </c>
      <c r="K106" s="84" t="b">
        <v>0</v>
      </c>
      <c r="L106" s="84" t="b">
        <v>0</v>
      </c>
    </row>
    <row r="107" spans="1:12" ht="15">
      <c r="A107" s="84" t="s">
        <v>1138</v>
      </c>
      <c r="B107" s="84" t="s">
        <v>251</v>
      </c>
      <c r="C107" s="84">
        <v>2</v>
      </c>
      <c r="D107" s="118">
        <v>0.003648432552719725</v>
      </c>
      <c r="E107" s="118">
        <v>0.9268849474803375</v>
      </c>
      <c r="F107" s="84" t="s">
        <v>1492</v>
      </c>
      <c r="G107" s="84" t="b">
        <v>0</v>
      </c>
      <c r="H107" s="84" t="b">
        <v>0</v>
      </c>
      <c r="I107" s="84" t="b">
        <v>0</v>
      </c>
      <c r="J107" s="84" t="b">
        <v>0</v>
      </c>
      <c r="K107" s="84" t="b">
        <v>0</v>
      </c>
      <c r="L107" s="84" t="b">
        <v>0</v>
      </c>
    </row>
    <row r="108" spans="1:12" ht="15">
      <c r="A108" s="84" t="s">
        <v>1470</v>
      </c>
      <c r="B108" s="84" t="s">
        <v>1471</v>
      </c>
      <c r="C108" s="84">
        <v>2</v>
      </c>
      <c r="D108" s="118">
        <v>0.0043686000064613074</v>
      </c>
      <c r="E108" s="118">
        <v>2.5848963441374497</v>
      </c>
      <c r="F108" s="84" t="s">
        <v>1492</v>
      </c>
      <c r="G108" s="84" t="b">
        <v>0</v>
      </c>
      <c r="H108" s="84" t="b">
        <v>0</v>
      </c>
      <c r="I108" s="84" t="b">
        <v>0</v>
      </c>
      <c r="J108" s="84" t="b">
        <v>0</v>
      </c>
      <c r="K108" s="84" t="b">
        <v>0</v>
      </c>
      <c r="L108" s="84" t="b">
        <v>0</v>
      </c>
    </row>
    <row r="109" spans="1:12" ht="15">
      <c r="A109" s="84" t="s">
        <v>1138</v>
      </c>
      <c r="B109" s="84" t="s">
        <v>1373</v>
      </c>
      <c r="C109" s="84">
        <v>2</v>
      </c>
      <c r="D109" s="118">
        <v>0.003648432552719725</v>
      </c>
      <c r="E109" s="118">
        <v>1.1699229961666318</v>
      </c>
      <c r="F109" s="84" t="s">
        <v>1492</v>
      </c>
      <c r="G109" s="84" t="b">
        <v>0</v>
      </c>
      <c r="H109" s="84" t="b">
        <v>0</v>
      </c>
      <c r="I109" s="84" t="b">
        <v>0</v>
      </c>
      <c r="J109" s="84" t="b">
        <v>0</v>
      </c>
      <c r="K109" s="84" t="b">
        <v>0</v>
      </c>
      <c r="L109" s="84" t="b">
        <v>0</v>
      </c>
    </row>
    <row r="110" spans="1:12" ht="15">
      <c r="A110" s="84" t="s">
        <v>1373</v>
      </c>
      <c r="B110" s="84" t="s">
        <v>1473</v>
      </c>
      <c r="C110" s="84">
        <v>2</v>
      </c>
      <c r="D110" s="118">
        <v>0.003648432552719725</v>
      </c>
      <c r="E110" s="118">
        <v>1.9828363528094874</v>
      </c>
      <c r="F110" s="84" t="s">
        <v>1492</v>
      </c>
      <c r="G110" s="84" t="b">
        <v>0</v>
      </c>
      <c r="H110" s="84" t="b">
        <v>0</v>
      </c>
      <c r="I110" s="84" t="b">
        <v>0</v>
      </c>
      <c r="J110" s="84" t="b">
        <v>0</v>
      </c>
      <c r="K110" s="84" t="b">
        <v>0</v>
      </c>
      <c r="L110" s="84" t="b">
        <v>0</v>
      </c>
    </row>
    <row r="111" spans="1:12" ht="15">
      <c r="A111" s="84" t="s">
        <v>1473</v>
      </c>
      <c r="B111" s="84" t="s">
        <v>1474</v>
      </c>
      <c r="C111" s="84">
        <v>2</v>
      </c>
      <c r="D111" s="118">
        <v>0.003648432552719725</v>
      </c>
      <c r="E111" s="118">
        <v>2.5848963441374497</v>
      </c>
      <c r="F111" s="84" t="s">
        <v>1492</v>
      </c>
      <c r="G111" s="84" t="b">
        <v>0</v>
      </c>
      <c r="H111" s="84" t="b">
        <v>0</v>
      </c>
      <c r="I111" s="84" t="b">
        <v>0</v>
      </c>
      <c r="J111" s="84" t="b">
        <v>0</v>
      </c>
      <c r="K111" s="84" t="b">
        <v>0</v>
      </c>
      <c r="L111" s="84" t="b">
        <v>0</v>
      </c>
    </row>
    <row r="112" spans="1:12" ht="15">
      <c r="A112" s="84" t="s">
        <v>1474</v>
      </c>
      <c r="B112" s="84" t="s">
        <v>1384</v>
      </c>
      <c r="C112" s="84">
        <v>2</v>
      </c>
      <c r="D112" s="118">
        <v>0.003648432552719725</v>
      </c>
      <c r="E112" s="118">
        <v>2.2838663484734685</v>
      </c>
      <c r="F112" s="84" t="s">
        <v>1492</v>
      </c>
      <c r="G112" s="84" t="b">
        <v>0</v>
      </c>
      <c r="H112" s="84" t="b">
        <v>0</v>
      </c>
      <c r="I112" s="84" t="b">
        <v>0</v>
      </c>
      <c r="J112" s="84" t="b">
        <v>0</v>
      </c>
      <c r="K112" s="84" t="b">
        <v>0</v>
      </c>
      <c r="L112" s="84" t="b">
        <v>0</v>
      </c>
    </row>
    <row r="113" spans="1:12" ht="15">
      <c r="A113" s="84" t="s">
        <v>1384</v>
      </c>
      <c r="B113" s="84" t="s">
        <v>1475</v>
      </c>
      <c r="C113" s="84">
        <v>2</v>
      </c>
      <c r="D113" s="118">
        <v>0.003648432552719725</v>
      </c>
      <c r="E113" s="118">
        <v>2.2838663484734685</v>
      </c>
      <c r="F113" s="84" t="s">
        <v>1492</v>
      </c>
      <c r="G113" s="84" t="b">
        <v>0</v>
      </c>
      <c r="H113" s="84" t="b">
        <v>0</v>
      </c>
      <c r="I113" s="84" t="b">
        <v>0</v>
      </c>
      <c r="J113" s="84" t="b">
        <v>0</v>
      </c>
      <c r="K113" s="84" t="b">
        <v>1</v>
      </c>
      <c r="L113" s="84" t="b">
        <v>0</v>
      </c>
    </row>
    <row r="114" spans="1:12" ht="15">
      <c r="A114" s="84" t="s">
        <v>1475</v>
      </c>
      <c r="B114" s="84" t="s">
        <v>1476</v>
      </c>
      <c r="C114" s="84">
        <v>2</v>
      </c>
      <c r="D114" s="118">
        <v>0.003648432552719725</v>
      </c>
      <c r="E114" s="118">
        <v>2.5848963441374497</v>
      </c>
      <c r="F114" s="84" t="s">
        <v>1492</v>
      </c>
      <c r="G114" s="84" t="b">
        <v>0</v>
      </c>
      <c r="H114" s="84" t="b">
        <v>1</v>
      </c>
      <c r="I114" s="84" t="b">
        <v>0</v>
      </c>
      <c r="J114" s="84" t="b">
        <v>0</v>
      </c>
      <c r="K114" s="84" t="b">
        <v>0</v>
      </c>
      <c r="L114" s="84" t="b">
        <v>0</v>
      </c>
    </row>
    <row r="115" spans="1:12" ht="15">
      <c r="A115" s="84" t="s">
        <v>1476</v>
      </c>
      <c r="B115" s="84" t="s">
        <v>1477</v>
      </c>
      <c r="C115" s="84">
        <v>2</v>
      </c>
      <c r="D115" s="118">
        <v>0.003648432552719725</v>
      </c>
      <c r="E115" s="118">
        <v>2.5848963441374497</v>
      </c>
      <c r="F115" s="84" t="s">
        <v>1492</v>
      </c>
      <c r="G115" s="84" t="b">
        <v>0</v>
      </c>
      <c r="H115" s="84" t="b">
        <v>0</v>
      </c>
      <c r="I115" s="84" t="b">
        <v>0</v>
      </c>
      <c r="J115" s="84" t="b">
        <v>0</v>
      </c>
      <c r="K115" s="84" t="b">
        <v>0</v>
      </c>
      <c r="L115" s="84" t="b">
        <v>0</v>
      </c>
    </row>
    <row r="116" spans="1:12" ht="15">
      <c r="A116" s="84" t="s">
        <v>1477</v>
      </c>
      <c r="B116" s="84" t="s">
        <v>1478</v>
      </c>
      <c r="C116" s="84">
        <v>2</v>
      </c>
      <c r="D116" s="118">
        <v>0.003648432552719725</v>
      </c>
      <c r="E116" s="118">
        <v>2.5848963441374497</v>
      </c>
      <c r="F116" s="84" t="s">
        <v>1492</v>
      </c>
      <c r="G116" s="84" t="b">
        <v>0</v>
      </c>
      <c r="H116" s="84" t="b">
        <v>0</v>
      </c>
      <c r="I116" s="84" t="b">
        <v>0</v>
      </c>
      <c r="J116" s="84" t="b">
        <v>0</v>
      </c>
      <c r="K116" s="84" t="b">
        <v>0</v>
      </c>
      <c r="L116" s="84" t="b">
        <v>0</v>
      </c>
    </row>
    <row r="117" spans="1:12" ht="15">
      <c r="A117" s="84" t="s">
        <v>1478</v>
      </c>
      <c r="B117" s="84" t="s">
        <v>1479</v>
      </c>
      <c r="C117" s="84">
        <v>2</v>
      </c>
      <c r="D117" s="118">
        <v>0.003648432552719725</v>
      </c>
      <c r="E117" s="118">
        <v>2.5848963441374497</v>
      </c>
      <c r="F117" s="84" t="s">
        <v>1492</v>
      </c>
      <c r="G117" s="84" t="b">
        <v>0</v>
      </c>
      <c r="H117" s="84" t="b">
        <v>0</v>
      </c>
      <c r="I117" s="84" t="b">
        <v>0</v>
      </c>
      <c r="J117" s="84" t="b">
        <v>0</v>
      </c>
      <c r="K117" s="84" t="b">
        <v>0</v>
      </c>
      <c r="L117" s="84" t="b">
        <v>0</v>
      </c>
    </row>
    <row r="118" spans="1:12" ht="15">
      <c r="A118" s="84" t="s">
        <v>1479</v>
      </c>
      <c r="B118" s="84" t="s">
        <v>1480</v>
      </c>
      <c r="C118" s="84">
        <v>2</v>
      </c>
      <c r="D118" s="118">
        <v>0.003648432552719725</v>
      </c>
      <c r="E118" s="118">
        <v>2.5848963441374497</v>
      </c>
      <c r="F118" s="84" t="s">
        <v>1492</v>
      </c>
      <c r="G118" s="84" t="b">
        <v>0</v>
      </c>
      <c r="H118" s="84" t="b">
        <v>0</v>
      </c>
      <c r="I118" s="84" t="b">
        <v>0</v>
      </c>
      <c r="J118" s="84" t="b">
        <v>0</v>
      </c>
      <c r="K118" s="84" t="b">
        <v>0</v>
      </c>
      <c r="L118" s="84" t="b">
        <v>0</v>
      </c>
    </row>
    <row r="119" spans="1:12" ht="15">
      <c r="A119" s="84" t="s">
        <v>1480</v>
      </c>
      <c r="B119" s="84" t="s">
        <v>1481</v>
      </c>
      <c r="C119" s="84">
        <v>2</v>
      </c>
      <c r="D119" s="118">
        <v>0.003648432552719725</v>
      </c>
      <c r="E119" s="118">
        <v>2.5848963441374497</v>
      </c>
      <c r="F119" s="84" t="s">
        <v>1492</v>
      </c>
      <c r="G119" s="84" t="b">
        <v>0</v>
      </c>
      <c r="H119" s="84" t="b">
        <v>0</v>
      </c>
      <c r="I119" s="84" t="b">
        <v>0</v>
      </c>
      <c r="J119" s="84" t="b">
        <v>0</v>
      </c>
      <c r="K119" s="84" t="b">
        <v>0</v>
      </c>
      <c r="L119" s="84" t="b">
        <v>0</v>
      </c>
    </row>
    <row r="120" spans="1:12" ht="15">
      <c r="A120" s="84" t="s">
        <v>1375</v>
      </c>
      <c r="B120" s="84" t="s">
        <v>1482</v>
      </c>
      <c r="C120" s="84">
        <v>2</v>
      </c>
      <c r="D120" s="118">
        <v>0.003648432552719725</v>
      </c>
      <c r="E120" s="118">
        <v>2.1077750894177876</v>
      </c>
      <c r="F120" s="84" t="s">
        <v>1492</v>
      </c>
      <c r="G120" s="84" t="b">
        <v>0</v>
      </c>
      <c r="H120" s="84" t="b">
        <v>0</v>
      </c>
      <c r="I120" s="84" t="b">
        <v>0</v>
      </c>
      <c r="J120" s="84" t="b">
        <v>0</v>
      </c>
      <c r="K120" s="84" t="b">
        <v>0</v>
      </c>
      <c r="L120" s="84" t="b">
        <v>0</v>
      </c>
    </row>
    <row r="121" spans="1:12" ht="15">
      <c r="A121" s="84" t="s">
        <v>1482</v>
      </c>
      <c r="B121" s="84" t="s">
        <v>1382</v>
      </c>
      <c r="C121" s="84">
        <v>2</v>
      </c>
      <c r="D121" s="118">
        <v>0.003648432552719725</v>
      </c>
      <c r="E121" s="118">
        <v>2.2838663484734685</v>
      </c>
      <c r="F121" s="84" t="s">
        <v>1492</v>
      </c>
      <c r="G121" s="84" t="b">
        <v>0</v>
      </c>
      <c r="H121" s="84" t="b">
        <v>0</v>
      </c>
      <c r="I121" s="84" t="b">
        <v>0</v>
      </c>
      <c r="J121" s="84" t="b">
        <v>0</v>
      </c>
      <c r="K121" s="84" t="b">
        <v>0</v>
      </c>
      <c r="L121" s="84" t="b">
        <v>0</v>
      </c>
    </row>
    <row r="122" spans="1:12" ht="15">
      <c r="A122" s="84" t="s">
        <v>1484</v>
      </c>
      <c r="B122" s="84" t="s">
        <v>1389</v>
      </c>
      <c r="C122" s="84">
        <v>2</v>
      </c>
      <c r="D122" s="118">
        <v>0.003648432552719725</v>
      </c>
      <c r="E122" s="118">
        <v>2.2838663484734685</v>
      </c>
      <c r="F122" s="84" t="s">
        <v>1492</v>
      </c>
      <c r="G122" s="84" t="b">
        <v>0</v>
      </c>
      <c r="H122" s="84" t="b">
        <v>0</v>
      </c>
      <c r="I122" s="84" t="b">
        <v>0</v>
      </c>
      <c r="J122" s="84" t="b">
        <v>0</v>
      </c>
      <c r="K122" s="84" t="b">
        <v>0</v>
      </c>
      <c r="L122" s="84" t="b">
        <v>0</v>
      </c>
    </row>
    <row r="123" spans="1:12" ht="15">
      <c r="A123" s="84" t="s">
        <v>1389</v>
      </c>
      <c r="B123" s="84" t="s">
        <v>1485</v>
      </c>
      <c r="C123" s="84">
        <v>2</v>
      </c>
      <c r="D123" s="118">
        <v>0.003648432552719725</v>
      </c>
      <c r="E123" s="118">
        <v>2.2838663484734685</v>
      </c>
      <c r="F123" s="84" t="s">
        <v>1492</v>
      </c>
      <c r="G123" s="84" t="b">
        <v>0</v>
      </c>
      <c r="H123" s="84" t="b">
        <v>0</v>
      </c>
      <c r="I123" s="84" t="b">
        <v>0</v>
      </c>
      <c r="J123" s="84" t="b">
        <v>1</v>
      </c>
      <c r="K123" s="84" t="b">
        <v>0</v>
      </c>
      <c r="L123" s="84" t="b">
        <v>0</v>
      </c>
    </row>
    <row r="124" spans="1:12" ht="15">
      <c r="A124" s="84" t="s">
        <v>1485</v>
      </c>
      <c r="B124" s="84" t="s">
        <v>1486</v>
      </c>
      <c r="C124" s="84">
        <v>2</v>
      </c>
      <c r="D124" s="118">
        <v>0.003648432552719725</v>
      </c>
      <c r="E124" s="118">
        <v>2.5848963441374497</v>
      </c>
      <c r="F124" s="84" t="s">
        <v>1492</v>
      </c>
      <c r="G124" s="84" t="b">
        <v>1</v>
      </c>
      <c r="H124" s="84" t="b">
        <v>0</v>
      </c>
      <c r="I124" s="84" t="b">
        <v>0</v>
      </c>
      <c r="J124" s="84" t="b">
        <v>0</v>
      </c>
      <c r="K124" s="84" t="b">
        <v>1</v>
      </c>
      <c r="L124" s="84" t="b">
        <v>0</v>
      </c>
    </row>
    <row r="125" spans="1:12" ht="15">
      <c r="A125" s="84" t="s">
        <v>1486</v>
      </c>
      <c r="B125" s="84" t="s">
        <v>1156</v>
      </c>
      <c r="C125" s="84">
        <v>2</v>
      </c>
      <c r="D125" s="118">
        <v>0.003648432552719725</v>
      </c>
      <c r="E125" s="118">
        <v>2.2838663484734685</v>
      </c>
      <c r="F125" s="84" t="s">
        <v>1492</v>
      </c>
      <c r="G125" s="84" t="b">
        <v>0</v>
      </c>
      <c r="H125" s="84" t="b">
        <v>1</v>
      </c>
      <c r="I125" s="84" t="b">
        <v>0</v>
      </c>
      <c r="J125" s="84" t="b">
        <v>0</v>
      </c>
      <c r="K125" s="84" t="b">
        <v>0</v>
      </c>
      <c r="L125" s="84" t="b">
        <v>0</v>
      </c>
    </row>
    <row r="126" spans="1:12" ht="15">
      <c r="A126" s="84" t="s">
        <v>1156</v>
      </c>
      <c r="B126" s="84" t="s">
        <v>1487</v>
      </c>
      <c r="C126" s="84">
        <v>2</v>
      </c>
      <c r="D126" s="118">
        <v>0.003648432552719725</v>
      </c>
      <c r="E126" s="118">
        <v>2.2838663484734685</v>
      </c>
      <c r="F126" s="84" t="s">
        <v>1492</v>
      </c>
      <c r="G126" s="84" t="b">
        <v>0</v>
      </c>
      <c r="H126" s="84" t="b">
        <v>0</v>
      </c>
      <c r="I126" s="84" t="b">
        <v>0</v>
      </c>
      <c r="J126" s="84" t="b">
        <v>0</v>
      </c>
      <c r="K126" s="84" t="b">
        <v>0</v>
      </c>
      <c r="L126" s="84" t="b">
        <v>0</v>
      </c>
    </row>
    <row r="127" spans="1:12" ht="15">
      <c r="A127" s="84" t="s">
        <v>1487</v>
      </c>
      <c r="B127" s="84" t="s">
        <v>1375</v>
      </c>
      <c r="C127" s="84">
        <v>2</v>
      </c>
      <c r="D127" s="118">
        <v>0.003648432552719725</v>
      </c>
      <c r="E127" s="118">
        <v>2.040828299787174</v>
      </c>
      <c r="F127" s="84" t="s">
        <v>1492</v>
      </c>
      <c r="G127" s="84" t="b">
        <v>0</v>
      </c>
      <c r="H127" s="84" t="b">
        <v>0</v>
      </c>
      <c r="I127" s="84" t="b">
        <v>0</v>
      </c>
      <c r="J127" s="84" t="b">
        <v>0</v>
      </c>
      <c r="K127" s="84" t="b">
        <v>0</v>
      </c>
      <c r="L127" s="84" t="b">
        <v>0</v>
      </c>
    </row>
    <row r="128" spans="1:12" ht="15">
      <c r="A128" s="84" t="s">
        <v>1375</v>
      </c>
      <c r="B128" s="84" t="s">
        <v>1488</v>
      </c>
      <c r="C128" s="84">
        <v>2</v>
      </c>
      <c r="D128" s="118">
        <v>0.003648432552719725</v>
      </c>
      <c r="E128" s="118">
        <v>2.1077750894177876</v>
      </c>
      <c r="F128" s="84" t="s">
        <v>1492</v>
      </c>
      <c r="G128" s="84" t="b">
        <v>0</v>
      </c>
      <c r="H128" s="84" t="b">
        <v>0</v>
      </c>
      <c r="I128" s="84" t="b">
        <v>0</v>
      </c>
      <c r="J128" s="84" t="b">
        <v>0</v>
      </c>
      <c r="K128" s="84" t="b">
        <v>0</v>
      </c>
      <c r="L128" s="84" t="b">
        <v>0</v>
      </c>
    </row>
    <row r="129" spans="1:12" ht="15">
      <c r="A129" s="84" t="s">
        <v>1488</v>
      </c>
      <c r="B129" s="84" t="s">
        <v>1489</v>
      </c>
      <c r="C129" s="84">
        <v>2</v>
      </c>
      <c r="D129" s="118">
        <v>0.003648432552719725</v>
      </c>
      <c r="E129" s="118">
        <v>2.5848963441374497</v>
      </c>
      <c r="F129" s="84" t="s">
        <v>1492</v>
      </c>
      <c r="G129" s="84" t="b">
        <v>0</v>
      </c>
      <c r="H129" s="84" t="b">
        <v>0</v>
      </c>
      <c r="I129" s="84" t="b">
        <v>0</v>
      </c>
      <c r="J129" s="84" t="b">
        <v>0</v>
      </c>
      <c r="K129" s="84" t="b">
        <v>0</v>
      </c>
      <c r="L129" s="84" t="b">
        <v>0</v>
      </c>
    </row>
    <row r="130" spans="1:12" ht="15">
      <c r="A130" s="84" t="s">
        <v>1141</v>
      </c>
      <c r="B130" s="84" t="s">
        <v>1142</v>
      </c>
      <c r="C130" s="84">
        <v>10</v>
      </c>
      <c r="D130" s="118">
        <v>0.010605458667407251</v>
      </c>
      <c r="E130" s="118">
        <v>1.6095944092252201</v>
      </c>
      <c r="F130" s="84" t="s">
        <v>1057</v>
      </c>
      <c r="G130" s="84" t="b">
        <v>0</v>
      </c>
      <c r="H130" s="84" t="b">
        <v>0</v>
      </c>
      <c r="I130" s="84" t="b">
        <v>0</v>
      </c>
      <c r="J130" s="84" t="b">
        <v>0</v>
      </c>
      <c r="K130" s="84" t="b">
        <v>0</v>
      </c>
      <c r="L130" s="84" t="b">
        <v>0</v>
      </c>
    </row>
    <row r="131" spans="1:12" ht="15">
      <c r="A131" s="84" t="s">
        <v>1142</v>
      </c>
      <c r="B131" s="84" t="s">
        <v>1137</v>
      </c>
      <c r="C131" s="84">
        <v>10</v>
      </c>
      <c r="D131" s="118">
        <v>0.010605458667407251</v>
      </c>
      <c r="E131" s="118">
        <v>1.5304131631775952</v>
      </c>
      <c r="F131" s="84" t="s">
        <v>1057</v>
      </c>
      <c r="G131" s="84" t="b">
        <v>0</v>
      </c>
      <c r="H131" s="84" t="b">
        <v>0</v>
      </c>
      <c r="I131" s="84" t="b">
        <v>0</v>
      </c>
      <c r="J131" s="84" t="b">
        <v>0</v>
      </c>
      <c r="K131" s="84" t="b">
        <v>0</v>
      </c>
      <c r="L131" s="84" t="b">
        <v>0</v>
      </c>
    </row>
    <row r="132" spans="1:12" ht="15">
      <c r="A132" s="84" t="s">
        <v>1137</v>
      </c>
      <c r="B132" s="84" t="s">
        <v>1143</v>
      </c>
      <c r="C132" s="84">
        <v>10</v>
      </c>
      <c r="D132" s="118">
        <v>0.010605458667407251</v>
      </c>
      <c r="E132" s="118">
        <v>1.5304131631775952</v>
      </c>
      <c r="F132" s="84" t="s">
        <v>1057</v>
      </c>
      <c r="G132" s="84" t="b">
        <v>0</v>
      </c>
      <c r="H132" s="84" t="b">
        <v>0</v>
      </c>
      <c r="I132" s="84" t="b">
        <v>0</v>
      </c>
      <c r="J132" s="84" t="b">
        <v>1</v>
      </c>
      <c r="K132" s="84" t="b">
        <v>0</v>
      </c>
      <c r="L132" s="84" t="b">
        <v>0</v>
      </c>
    </row>
    <row r="133" spans="1:12" ht="15">
      <c r="A133" s="84" t="s">
        <v>1143</v>
      </c>
      <c r="B133" s="84" t="s">
        <v>1139</v>
      </c>
      <c r="C133" s="84">
        <v>10</v>
      </c>
      <c r="D133" s="118">
        <v>0.010605458667407251</v>
      </c>
      <c r="E133" s="118">
        <v>1.568201724066995</v>
      </c>
      <c r="F133" s="84" t="s">
        <v>1057</v>
      </c>
      <c r="G133" s="84" t="b">
        <v>1</v>
      </c>
      <c r="H133" s="84" t="b">
        <v>0</v>
      </c>
      <c r="I133" s="84" t="b">
        <v>0</v>
      </c>
      <c r="J133" s="84" t="b">
        <v>0</v>
      </c>
      <c r="K133" s="84" t="b">
        <v>0</v>
      </c>
      <c r="L133" s="84" t="b">
        <v>0</v>
      </c>
    </row>
    <row r="134" spans="1:12" ht="15">
      <c r="A134" s="84" t="s">
        <v>1139</v>
      </c>
      <c r="B134" s="84" t="s">
        <v>1144</v>
      </c>
      <c r="C134" s="84">
        <v>10</v>
      </c>
      <c r="D134" s="118">
        <v>0.010605458667407251</v>
      </c>
      <c r="E134" s="118">
        <v>1.568201724066995</v>
      </c>
      <c r="F134" s="84" t="s">
        <v>1057</v>
      </c>
      <c r="G134" s="84" t="b">
        <v>0</v>
      </c>
      <c r="H134" s="84" t="b">
        <v>0</v>
      </c>
      <c r="I134" s="84" t="b">
        <v>0</v>
      </c>
      <c r="J134" s="84" t="b">
        <v>1</v>
      </c>
      <c r="K134" s="84" t="b">
        <v>0</v>
      </c>
      <c r="L134" s="84" t="b">
        <v>0</v>
      </c>
    </row>
    <row r="135" spans="1:12" ht="15">
      <c r="A135" s="84" t="s">
        <v>1144</v>
      </c>
      <c r="B135" s="84" t="s">
        <v>1145</v>
      </c>
      <c r="C135" s="84">
        <v>10</v>
      </c>
      <c r="D135" s="118">
        <v>0.010605458667407251</v>
      </c>
      <c r="E135" s="118">
        <v>1.6095944092252201</v>
      </c>
      <c r="F135" s="84" t="s">
        <v>1057</v>
      </c>
      <c r="G135" s="84" t="b">
        <v>1</v>
      </c>
      <c r="H135" s="84" t="b">
        <v>0</v>
      </c>
      <c r="I135" s="84" t="b">
        <v>0</v>
      </c>
      <c r="J135" s="84" t="b">
        <v>0</v>
      </c>
      <c r="K135" s="84" t="b">
        <v>0</v>
      </c>
      <c r="L135" s="84" t="b">
        <v>0</v>
      </c>
    </row>
    <row r="136" spans="1:12" ht="15">
      <c r="A136" s="84" t="s">
        <v>1145</v>
      </c>
      <c r="B136" s="84" t="s">
        <v>1146</v>
      </c>
      <c r="C136" s="84">
        <v>10</v>
      </c>
      <c r="D136" s="118">
        <v>0.010605458667407251</v>
      </c>
      <c r="E136" s="118">
        <v>1.6095944092252201</v>
      </c>
      <c r="F136" s="84" t="s">
        <v>1057</v>
      </c>
      <c r="G136" s="84" t="b">
        <v>0</v>
      </c>
      <c r="H136" s="84" t="b">
        <v>0</v>
      </c>
      <c r="I136" s="84" t="b">
        <v>0</v>
      </c>
      <c r="J136" s="84" t="b">
        <v>0</v>
      </c>
      <c r="K136" s="84" t="b">
        <v>0</v>
      </c>
      <c r="L136" s="84" t="b">
        <v>0</v>
      </c>
    </row>
    <row r="137" spans="1:12" ht="15">
      <c r="A137" s="84" t="s">
        <v>246</v>
      </c>
      <c r="B137" s="84" t="s">
        <v>1141</v>
      </c>
      <c r="C137" s="84">
        <v>9</v>
      </c>
      <c r="D137" s="118">
        <v>0.010489448156276792</v>
      </c>
      <c r="E137" s="118">
        <v>1.568201724066995</v>
      </c>
      <c r="F137" s="84" t="s">
        <v>1057</v>
      </c>
      <c r="G137" s="84" t="b">
        <v>0</v>
      </c>
      <c r="H137" s="84" t="b">
        <v>0</v>
      </c>
      <c r="I137" s="84" t="b">
        <v>0</v>
      </c>
      <c r="J137" s="84" t="b">
        <v>0</v>
      </c>
      <c r="K137" s="84" t="b">
        <v>0</v>
      </c>
      <c r="L137" s="84" t="b">
        <v>0</v>
      </c>
    </row>
    <row r="138" spans="1:12" ht="15">
      <c r="A138" s="84" t="s">
        <v>1146</v>
      </c>
      <c r="B138" s="84" t="s">
        <v>1372</v>
      </c>
      <c r="C138" s="84">
        <v>9</v>
      </c>
      <c r="D138" s="118">
        <v>0.010489448156276792</v>
      </c>
      <c r="E138" s="118">
        <v>1.6095944092252201</v>
      </c>
      <c r="F138" s="84" t="s">
        <v>1057</v>
      </c>
      <c r="G138" s="84" t="b">
        <v>0</v>
      </c>
      <c r="H138" s="84" t="b">
        <v>0</v>
      </c>
      <c r="I138" s="84" t="b">
        <v>0</v>
      </c>
      <c r="J138" s="84" t="b">
        <v>0</v>
      </c>
      <c r="K138" s="84" t="b">
        <v>0</v>
      </c>
      <c r="L138" s="84" t="b">
        <v>0</v>
      </c>
    </row>
    <row r="139" spans="1:12" ht="15">
      <c r="A139" s="84" t="s">
        <v>1154</v>
      </c>
      <c r="B139" s="84" t="s">
        <v>1155</v>
      </c>
      <c r="C139" s="84">
        <v>3</v>
      </c>
      <c r="D139" s="118">
        <v>0.006779427131967617</v>
      </c>
      <c r="E139" s="118">
        <v>2.007534417897258</v>
      </c>
      <c r="F139" s="84" t="s">
        <v>1057</v>
      </c>
      <c r="G139" s="84" t="b">
        <v>0</v>
      </c>
      <c r="H139" s="84" t="b">
        <v>0</v>
      </c>
      <c r="I139" s="84" t="b">
        <v>0</v>
      </c>
      <c r="J139" s="84" t="b">
        <v>0</v>
      </c>
      <c r="K139" s="84" t="b">
        <v>0</v>
      </c>
      <c r="L139" s="84" t="b">
        <v>0</v>
      </c>
    </row>
    <row r="140" spans="1:12" ht="15">
      <c r="A140" s="84" t="s">
        <v>1381</v>
      </c>
      <c r="B140" s="84" t="s">
        <v>1375</v>
      </c>
      <c r="C140" s="84">
        <v>3</v>
      </c>
      <c r="D140" s="118">
        <v>0.006779427131967617</v>
      </c>
      <c r="E140" s="118">
        <v>1.7856856682809013</v>
      </c>
      <c r="F140" s="84" t="s">
        <v>1057</v>
      </c>
      <c r="G140" s="84" t="b">
        <v>0</v>
      </c>
      <c r="H140" s="84" t="b">
        <v>0</v>
      </c>
      <c r="I140" s="84" t="b">
        <v>0</v>
      </c>
      <c r="J140" s="84" t="b">
        <v>0</v>
      </c>
      <c r="K140" s="84" t="b">
        <v>0</v>
      </c>
      <c r="L140" s="84" t="b">
        <v>0</v>
      </c>
    </row>
    <row r="141" spans="1:12" ht="15">
      <c r="A141" s="84" t="s">
        <v>1386</v>
      </c>
      <c r="B141" s="84" t="s">
        <v>1400</v>
      </c>
      <c r="C141" s="84">
        <v>3</v>
      </c>
      <c r="D141" s="118">
        <v>0.006779427131967617</v>
      </c>
      <c r="E141" s="118">
        <v>2.1324731545055577</v>
      </c>
      <c r="F141" s="84" t="s">
        <v>1057</v>
      </c>
      <c r="G141" s="84" t="b">
        <v>0</v>
      </c>
      <c r="H141" s="84" t="b">
        <v>0</v>
      </c>
      <c r="I141" s="84" t="b">
        <v>0</v>
      </c>
      <c r="J141" s="84" t="b">
        <v>0</v>
      </c>
      <c r="K141" s="84" t="b">
        <v>0</v>
      </c>
      <c r="L141" s="84" t="b">
        <v>0</v>
      </c>
    </row>
    <row r="142" spans="1:12" ht="15">
      <c r="A142" s="84" t="s">
        <v>1391</v>
      </c>
      <c r="B142" s="84" t="s">
        <v>1392</v>
      </c>
      <c r="C142" s="84">
        <v>2</v>
      </c>
      <c r="D142" s="118">
        <v>0.005327376157041169</v>
      </c>
      <c r="E142" s="118">
        <v>2.308564413561239</v>
      </c>
      <c r="F142" s="84" t="s">
        <v>1057</v>
      </c>
      <c r="G142" s="84" t="b">
        <v>1</v>
      </c>
      <c r="H142" s="84" t="b">
        <v>0</v>
      </c>
      <c r="I142" s="84" t="b">
        <v>0</v>
      </c>
      <c r="J142" s="84" t="b">
        <v>0</v>
      </c>
      <c r="K142" s="84" t="b">
        <v>0</v>
      </c>
      <c r="L142" s="84" t="b">
        <v>0</v>
      </c>
    </row>
    <row r="143" spans="1:12" ht="15">
      <c r="A143" s="84" t="s">
        <v>1392</v>
      </c>
      <c r="B143" s="84" t="s">
        <v>1374</v>
      </c>
      <c r="C143" s="84">
        <v>2</v>
      </c>
      <c r="D143" s="118">
        <v>0.005327376157041169</v>
      </c>
      <c r="E143" s="118">
        <v>1.8314431588415763</v>
      </c>
      <c r="F143" s="84" t="s">
        <v>1057</v>
      </c>
      <c r="G143" s="84" t="b">
        <v>0</v>
      </c>
      <c r="H143" s="84" t="b">
        <v>0</v>
      </c>
      <c r="I143" s="84" t="b">
        <v>0</v>
      </c>
      <c r="J143" s="84" t="b">
        <v>0</v>
      </c>
      <c r="K143" s="84" t="b">
        <v>0</v>
      </c>
      <c r="L143" s="84" t="b">
        <v>0</v>
      </c>
    </row>
    <row r="144" spans="1:12" ht="15">
      <c r="A144" s="84" t="s">
        <v>1374</v>
      </c>
      <c r="B144" s="84" t="s">
        <v>1407</v>
      </c>
      <c r="C144" s="84">
        <v>2</v>
      </c>
      <c r="D144" s="118">
        <v>0.005327376157041169</v>
      </c>
      <c r="E144" s="118">
        <v>1.8314431588415763</v>
      </c>
      <c r="F144" s="84" t="s">
        <v>1057</v>
      </c>
      <c r="G144" s="84" t="b">
        <v>0</v>
      </c>
      <c r="H144" s="84" t="b">
        <v>0</v>
      </c>
      <c r="I144" s="84" t="b">
        <v>0</v>
      </c>
      <c r="J144" s="84" t="b">
        <v>0</v>
      </c>
      <c r="K144" s="84" t="b">
        <v>0</v>
      </c>
      <c r="L144" s="84" t="b">
        <v>0</v>
      </c>
    </row>
    <row r="145" spans="1:12" ht="15">
      <c r="A145" s="84" t="s">
        <v>1407</v>
      </c>
      <c r="B145" s="84" t="s">
        <v>1376</v>
      </c>
      <c r="C145" s="84">
        <v>2</v>
      </c>
      <c r="D145" s="118">
        <v>0.005327376157041169</v>
      </c>
      <c r="E145" s="118">
        <v>1.9106244048892012</v>
      </c>
      <c r="F145" s="84" t="s">
        <v>1057</v>
      </c>
      <c r="G145" s="84" t="b">
        <v>0</v>
      </c>
      <c r="H145" s="84" t="b">
        <v>0</v>
      </c>
      <c r="I145" s="84" t="b">
        <v>0</v>
      </c>
      <c r="J145" s="84" t="b">
        <v>0</v>
      </c>
      <c r="K145" s="84" t="b">
        <v>0</v>
      </c>
      <c r="L145" s="84" t="b">
        <v>0</v>
      </c>
    </row>
    <row r="146" spans="1:12" ht="15">
      <c r="A146" s="84" t="s">
        <v>1376</v>
      </c>
      <c r="B146" s="84" t="s">
        <v>1408</v>
      </c>
      <c r="C146" s="84">
        <v>2</v>
      </c>
      <c r="D146" s="118">
        <v>0.005327376157041169</v>
      </c>
      <c r="E146" s="118">
        <v>1.9106244048892012</v>
      </c>
      <c r="F146" s="84" t="s">
        <v>1057</v>
      </c>
      <c r="G146" s="84" t="b">
        <v>0</v>
      </c>
      <c r="H146" s="84" t="b">
        <v>0</v>
      </c>
      <c r="I146" s="84" t="b">
        <v>0</v>
      </c>
      <c r="J146" s="84" t="b">
        <v>0</v>
      </c>
      <c r="K146" s="84" t="b">
        <v>0</v>
      </c>
      <c r="L146" s="84" t="b">
        <v>0</v>
      </c>
    </row>
    <row r="147" spans="1:12" ht="15">
      <c r="A147" s="84" t="s">
        <v>1408</v>
      </c>
      <c r="B147" s="84" t="s">
        <v>1409</v>
      </c>
      <c r="C147" s="84">
        <v>2</v>
      </c>
      <c r="D147" s="118">
        <v>0.005327376157041169</v>
      </c>
      <c r="E147" s="118">
        <v>2.308564413561239</v>
      </c>
      <c r="F147" s="84" t="s">
        <v>1057</v>
      </c>
      <c r="G147" s="84" t="b">
        <v>0</v>
      </c>
      <c r="H147" s="84" t="b">
        <v>0</v>
      </c>
      <c r="I147" s="84" t="b">
        <v>0</v>
      </c>
      <c r="J147" s="84" t="b">
        <v>0</v>
      </c>
      <c r="K147" s="84" t="b">
        <v>0</v>
      </c>
      <c r="L147" s="84" t="b">
        <v>0</v>
      </c>
    </row>
    <row r="148" spans="1:12" ht="15">
      <c r="A148" s="84" t="s">
        <v>1409</v>
      </c>
      <c r="B148" s="84" t="s">
        <v>1410</v>
      </c>
      <c r="C148" s="84">
        <v>2</v>
      </c>
      <c r="D148" s="118">
        <v>0.005327376157041169</v>
      </c>
      <c r="E148" s="118">
        <v>2.308564413561239</v>
      </c>
      <c r="F148" s="84" t="s">
        <v>1057</v>
      </c>
      <c r="G148" s="84" t="b">
        <v>0</v>
      </c>
      <c r="H148" s="84" t="b">
        <v>0</v>
      </c>
      <c r="I148" s="84" t="b">
        <v>0</v>
      </c>
      <c r="J148" s="84" t="b">
        <v>0</v>
      </c>
      <c r="K148" s="84" t="b">
        <v>0</v>
      </c>
      <c r="L148" s="84" t="b">
        <v>0</v>
      </c>
    </row>
    <row r="149" spans="1:12" ht="15">
      <c r="A149" s="84" t="s">
        <v>1410</v>
      </c>
      <c r="B149" s="84" t="s">
        <v>1411</v>
      </c>
      <c r="C149" s="84">
        <v>2</v>
      </c>
      <c r="D149" s="118">
        <v>0.005327376157041169</v>
      </c>
      <c r="E149" s="118">
        <v>2.308564413561239</v>
      </c>
      <c r="F149" s="84" t="s">
        <v>1057</v>
      </c>
      <c r="G149" s="84" t="b">
        <v>0</v>
      </c>
      <c r="H149" s="84" t="b">
        <v>0</v>
      </c>
      <c r="I149" s="84" t="b">
        <v>0</v>
      </c>
      <c r="J149" s="84" t="b">
        <v>0</v>
      </c>
      <c r="K149" s="84" t="b">
        <v>0</v>
      </c>
      <c r="L149" s="84" t="b">
        <v>0</v>
      </c>
    </row>
    <row r="150" spans="1:12" ht="15">
      <c r="A150" s="84" t="s">
        <v>1411</v>
      </c>
      <c r="B150" s="84" t="s">
        <v>1412</v>
      </c>
      <c r="C150" s="84">
        <v>2</v>
      </c>
      <c r="D150" s="118">
        <v>0.005327376157041169</v>
      </c>
      <c r="E150" s="118">
        <v>2.308564413561239</v>
      </c>
      <c r="F150" s="84" t="s">
        <v>1057</v>
      </c>
      <c r="G150" s="84" t="b">
        <v>0</v>
      </c>
      <c r="H150" s="84" t="b">
        <v>0</v>
      </c>
      <c r="I150" s="84" t="b">
        <v>0</v>
      </c>
      <c r="J150" s="84" t="b">
        <v>0</v>
      </c>
      <c r="K150" s="84" t="b">
        <v>0</v>
      </c>
      <c r="L150" s="84" t="b">
        <v>0</v>
      </c>
    </row>
    <row r="151" spans="1:12" ht="15">
      <c r="A151" s="84" t="s">
        <v>1412</v>
      </c>
      <c r="B151" s="84" t="s">
        <v>1413</v>
      </c>
      <c r="C151" s="84">
        <v>2</v>
      </c>
      <c r="D151" s="118">
        <v>0.005327376157041169</v>
      </c>
      <c r="E151" s="118">
        <v>2.308564413561239</v>
      </c>
      <c r="F151" s="84" t="s">
        <v>1057</v>
      </c>
      <c r="G151" s="84" t="b">
        <v>0</v>
      </c>
      <c r="H151" s="84" t="b">
        <v>0</v>
      </c>
      <c r="I151" s="84" t="b">
        <v>0</v>
      </c>
      <c r="J151" s="84" t="b">
        <v>0</v>
      </c>
      <c r="K151" s="84" t="b">
        <v>0</v>
      </c>
      <c r="L151" s="84" t="b">
        <v>0</v>
      </c>
    </row>
    <row r="152" spans="1:12" ht="15">
      <c r="A152" s="84" t="s">
        <v>1375</v>
      </c>
      <c r="B152" s="84" t="s">
        <v>1482</v>
      </c>
      <c r="C152" s="84">
        <v>2</v>
      </c>
      <c r="D152" s="118">
        <v>0.005327376157041169</v>
      </c>
      <c r="E152" s="118">
        <v>1.9106244048892012</v>
      </c>
      <c r="F152" s="84" t="s">
        <v>1057</v>
      </c>
      <c r="G152" s="84" t="b">
        <v>0</v>
      </c>
      <c r="H152" s="84" t="b">
        <v>0</v>
      </c>
      <c r="I152" s="84" t="b">
        <v>0</v>
      </c>
      <c r="J152" s="84" t="b">
        <v>0</v>
      </c>
      <c r="K152" s="84" t="b">
        <v>0</v>
      </c>
      <c r="L152" s="84" t="b">
        <v>0</v>
      </c>
    </row>
    <row r="153" spans="1:12" ht="15">
      <c r="A153" s="84" t="s">
        <v>1482</v>
      </c>
      <c r="B153" s="84" t="s">
        <v>1382</v>
      </c>
      <c r="C153" s="84">
        <v>2</v>
      </c>
      <c r="D153" s="118">
        <v>0.005327376157041169</v>
      </c>
      <c r="E153" s="118">
        <v>2.308564413561239</v>
      </c>
      <c r="F153" s="84" t="s">
        <v>1057</v>
      </c>
      <c r="G153" s="84" t="b">
        <v>0</v>
      </c>
      <c r="H153" s="84" t="b">
        <v>0</v>
      </c>
      <c r="I153" s="84" t="b">
        <v>0</v>
      </c>
      <c r="J153" s="84" t="b">
        <v>0</v>
      </c>
      <c r="K153" s="84" t="b">
        <v>0</v>
      </c>
      <c r="L153" s="84" t="b">
        <v>0</v>
      </c>
    </row>
    <row r="154" spans="1:12" ht="15">
      <c r="A154" s="84" t="s">
        <v>1484</v>
      </c>
      <c r="B154" s="84" t="s">
        <v>1389</v>
      </c>
      <c r="C154" s="84">
        <v>2</v>
      </c>
      <c r="D154" s="118">
        <v>0.005327376157041169</v>
      </c>
      <c r="E154" s="118">
        <v>2.308564413561239</v>
      </c>
      <c r="F154" s="84" t="s">
        <v>1057</v>
      </c>
      <c r="G154" s="84" t="b">
        <v>0</v>
      </c>
      <c r="H154" s="84" t="b">
        <v>0</v>
      </c>
      <c r="I154" s="84" t="b">
        <v>0</v>
      </c>
      <c r="J154" s="84" t="b">
        <v>0</v>
      </c>
      <c r="K154" s="84" t="b">
        <v>0</v>
      </c>
      <c r="L154" s="84" t="b">
        <v>0</v>
      </c>
    </row>
    <row r="155" spans="1:12" ht="15">
      <c r="A155" s="84" t="s">
        <v>1389</v>
      </c>
      <c r="B155" s="84" t="s">
        <v>1485</v>
      </c>
      <c r="C155" s="84">
        <v>2</v>
      </c>
      <c r="D155" s="118">
        <v>0.005327376157041169</v>
      </c>
      <c r="E155" s="118">
        <v>2.308564413561239</v>
      </c>
      <c r="F155" s="84" t="s">
        <v>1057</v>
      </c>
      <c r="G155" s="84" t="b">
        <v>0</v>
      </c>
      <c r="H155" s="84" t="b">
        <v>0</v>
      </c>
      <c r="I155" s="84" t="b">
        <v>0</v>
      </c>
      <c r="J155" s="84" t="b">
        <v>1</v>
      </c>
      <c r="K155" s="84" t="b">
        <v>0</v>
      </c>
      <c r="L155" s="84" t="b">
        <v>0</v>
      </c>
    </row>
    <row r="156" spans="1:12" ht="15">
      <c r="A156" s="84" t="s">
        <v>1485</v>
      </c>
      <c r="B156" s="84" t="s">
        <v>1486</v>
      </c>
      <c r="C156" s="84">
        <v>2</v>
      </c>
      <c r="D156" s="118">
        <v>0.005327376157041169</v>
      </c>
      <c r="E156" s="118">
        <v>2.308564413561239</v>
      </c>
      <c r="F156" s="84" t="s">
        <v>1057</v>
      </c>
      <c r="G156" s="84" t="b">
        <v>1</v>
      </c>
      <c r="H156" s="84" t="b">
        <v>0</v>
      </c>
      <c r="I156" s="84" t="b">
        <v>0</v>
      </c>
      <c r="J156" s="84" t="b">
        <v>0</v>
      </c>
      <c r="K156" s="84" t="b">
        <v>1</v>
      </c>
      <c r="L156" s="84" t="b">
        <v>0</v>
      </c>
    </row>
    <row r="157" spans="1:12" ht="15">
      <c r="A157" s="84" t="s">
        <v>1486</v>
      </c>
      <c r="B157" s="84" t="s">
        <v>1156</v>
      </c>
      <c r="C157" s="84">
        <v>2</v>
      </c>
      <c r="D157" s="118">
        <v>0.005327376157041169</v>
      </c>
      <c r="E157" s="118">
        <v>2.308564413561239</v>
      </c>
      <c r="F157" s="84" t="s">
        <v>1057</v>
      </c>
      <c r="G157" s="84" t="b">
        <v>0</v>
      </c>
      <c r="H157" s="84" t="b">
        <v>1</v>
      </c>
      <c r="I157" s="84" t="b">
        <v>0</v>
      </c>
      <c r="J157" s="84" t="b">
        <v>0</v>
      </c>
      <c r="K157" s="84" t="b">
        <v>0</v>
      </c>
      <c r="L157" s="84" t="b">
        <v>0</v>
      </c>
    </row>
    <row r="158" spans="1:12" ht="15">
      <c r="A158" s="84" t="s">
        <v>1156</v>
      </c>
      <c r="B158" s="84" t="s">
        <v>1487</v>
      </c>
      <c r="C158" s="84">
        <v>2</v>
      </c>
      <c r="D158" s="118">
        <v>0.005327376157041169</v>
      </c>
      <c r="E158" s="118">
        <v>2.308564413561239</v>
      </c>
      <c r="F158" s="84" t="s">
        <v>1057</v>
      </c>
      <c r="G158" s="84" t="b">
        <v>0</v>
      </c>
      <c r="H158" s="84" t="b">
        <v>0</v>
      </c>
      <c r="I158" s="84" t="b">
        <v>0</v>
      </c>
      <c r="J158" s="84" t="b">
        <v>0</v>
      </c>
      <c r="K158" s="84" t="b">
        <v>0</v>
      </c>
      <c r="L158" s="84" t="b">
        <v>0</v>
      </c>
    </row>
    <row r="159" spans="1:12" ht="15">
      <c r="A159" s="84" t="s">
        <v>1487</v>
      </c>
      <c r="B159" s="84" t="s">
        <v>1375</v>
      </c>
      <c r="C159" s="84">
        <v>2</v>
      </c>
      <c r="D159" s="118">
        <v>0.005327376157041169</v>
      </c>
      <c r="E159" s="118">
        <v>1.9106244048892012</v>
      </c>
      <c r="F159" s="84" t="s">
        <v>1057</v>
      </c>
      <c r="G159" s="84" t="b">
        <v>0</v>
      </c>
      <c r="H159" s="84" t="b">
        <v>0</v>
      </c>
      <c r="I159" s="84" t="b">
        <v>0</v>
      </c>
      <c r="J159" s="84" t="b">
        <v>0</v>
      </c>
      <c r="K159" s="84" t="b">
        <v>0</v>
      </c>
      <c r="L159" s="84" t="b">
        <v>0</v>
      </c>
    </row>
    <row r="160" spans="1:12" ht="15">
      <c r="A160" s="84" t="s">
        <v>1375</v>
      </c>
      <c r="B160" s="84" t="s">
        <v>1488</v>
      </c>
      <c r="C160" s="84">
        <v>2</v>
      </c>
      <c r="D160" s="118">
        <v>0.005327376157041169</v>
      </c>
      <c r="E160" s="118">
        <v>1.9106244048892012</v>
      </c>
      <c r="F160" s="84" t="s">
        <v>1057</v>
      </c>
      <c r="G160" s="84" t="b">
        <v>0</v>
      </c>
      <c r="H160" s="84" t="b">
        <v>0</v>
      </c>
      <c r="I160" s="84" t="b">
        <v>0</v>
      </c>
      <c r="J160" s="84" t="b">
        <v>0</v>
      </c>
      <c r="K160" s="84" t="b">
        <v>0</v>
      </c>
      <c r="L160" s="84" t="b">
        <v>0</v>
      </c>
    </row>
    <row r="161" spans="1:12" ht="15">
      <c r="A161" s="84" t="s">
        <v>1488</v>
      </c>
      <c r="B161" s="84" t="s">
        <v>1489</v>
      </c>
      <c r="C161" s="84">
        <v>2</v>
      </c>
      <c r="D161" s="118">
        <v>0.005327376157041169</v>
      </c>
      <c r="E161" s="118">
        <v>2.308564413561239</v>
      </c>
      <c r="F161" s="84" t="s">
        <v>1057</v>
      </c>
      <c r="G161" s="84" t="b">
        <v>0</v>
      </c>
      <c r="H161" s="84" t="b">
        <v>0</v>
      </c>
      <c r="I161" s="84" t="b">
        <v>0</v>
      </c>
      <c r="J161" s="84" t="b">
        <v>0</v>
      </c>
      <c r="K161" s="84" t="b">
        <v>0</v>
      </c>
      <c r="L161" s="84" t="b">
        <v>0</v>
      </c>
    </row>
    <row r="162" spans="1:12" ht="15">
      <c r="A162" s="84" t="s">
        <v>1138</v>
      </c>
      <c r="B162" s="84" t="s">
        <v>251</v>
      </c>
      <c r="C162" s="84">
        <v>2</v>
      </c>
      <c r="D162" s="118">
        <v>0.005327376157041169</v>
      </c>
      <c r="E162" s="118">
        <v>1.3921104650113136</v>
      </c>
      <c r="F162" s="84" t="s">
        <v>1057</v>
      </c>
      <c r="G162" s="84" t="b">
        <v>0</v>
      </c>
      <c r="H162" s="84" t="b">
        <v>0</v>
      </c>
      <c r="I162" s="84" t="b">
        <v>0</v>
      </c>
      <c r="J162" s="84" t="b">
        <v>0</v>
      </c>
      <c r="K162" s="84" t="b">
        <v>0</v>
      </c>
      <c r="L162" s="84" t="b">
        <v>0</v>
      </c>
    </row>
    <row r="163" spans="1:12" ht="15">
      <c r="A163" s="84" t="s">
        <v>1138</v>
      </c>
      <c r="B163" s="84" t="s">
        <v>258</v>
      </c>
      <c r="C163" s="84">
        <v>2</v>
      </c>
      <c r="D163" s="118">
        <v>0.005327376157041169</v>
      </c>
      <c r="E163" s="118">
        <v>1.568201724066995</v>
      </c>
      <c r="F163" s="84" t="s">
        <v>1057</v>
      </c>
      <c r="G163" s="84" t="b">
        <v>0</v>
      </c>
      <c r="H163" s="84" t="b">
        <v>0</v>
      </c>
      <c r="I163" s="84" t="b">
        <v>0</v>
      </c>
      <c r="J163" s="84" t="b">
        <v>0</v>
      </c>
      <c r="K163" s="84" t="b">
        <v>0</v>
      </c>
      <c r="L163" s="84" t="b">
        <v>0</v>
      </c>
    </row>
    <row r="164" spans="1:12" ht="15">
      <c r="A164" s="84" t="s">
        <v>1380</v>
      </c>
      <c r="B164" s="84" t="s">
        <v>1160</v>
      </c>
      <c r="C164" s="84">
        <v>2</v>
      </c>
      <c r="D164" s="118">
        <v>0.005327376157041169</v>
      </c>
      <c r="E164" s="118">
        <v>2.1324731545055577</v>
      </c>
      <c r="F164" s="84" t="s">
        <v>1057</v>
      </c>
      <c r="G164" s="84" t="b">
        <v>0</v>
      </c>
      <c r="H164" s="84" t="b">
        <v>0</v>
      </c>
      <c r="I164" s="84" t="b">
        <v>0</v>
      </c>
      <c r="J164" s="84" t="b">
        <v>1</v>
      </c>
      <c r="K164" s="84" t="b">
        <v>0</v>
      </c>
      <c r="L164" s="84" t="b">
        <v>0</v>
      </c>
    </row>
    <row r="165" spans="1:12" ht="15">
      <c r="A165" s="84" t="s">
        <v>1138</v>
      </c>
      <c r="B165" s="84" t="s">
        <v>1377</v>
      </c>
      <c r="C165" s="84">
        <v>2</v>
      </c>
      <c r="D165" s="118">
        <v>0.005327376157041169</v>
      </c>
      <c r="E165" s="118">
        <v>1.1702617153949573</v>
      </c>
      <c r="F165" s="84" t="s">
        <v>1057</v>
      </c>
      <c r="G165" s="84" t="b">
        <v>0</v>
      </c>
      <c r="H165" s="84" t="b">
        <v>0</v>
      </c>
      <c r="I165" s="84" t="b">
        <v>0</v>
      </c>
      <c r="J165" s="84" t="b">
        <v>0</v>
      </c>
      <c r="K165" s="84" t="b">
        <v>0</v>
      </c>
      <c r="L165" s="84" t="b">
        <v>0</v>
      </c>
    </row>
    <row r="166" spans="1:12" ht="15">
      <c r="A166" s="84" t="s">
        <v>1379</v>
      </c>
      <c r="B166" s="84" t="s">
        <v>1385</v>
      </c>
      <c r="C166" s="84">
        <v>2</v>
      </c>
      <c r="D166" s="118">
        <v>0.005327376157041169</v>
      </c>
      <c r="E166" s="118">
        <v>1.8314431588415763</v>
      </c>
      <c r="F166" s="84" t="s">
        <v>1057</v>
      </c>
      <c r="G166" s="84" t="b">
        <v>0</v>
      </c>
      <c r="H166" s="84" t="b">
        <v>0</v>
      </c>
      <c r="I166" s="84" t="b">
        <v>0</v>
      </c>
      <c r="J166" s="84" t="b">
        <v>0</v>
      </c>
      <c r="K166" s="84" t="b">
        <v>0</v>
      </c>
      <c r="L166" s="84" t="b">
        <v>0</v>
      </c>
    </row>
    <row r="167" spans="1:12" ht="15">
      <c r="A167" s="84" t="s">
        <v>1385</v>
      </c>
      <c r="B167" s="84" t="s">
        <v>1459</v>
      </c>
      <c r="C167" s="84">
        <v>2</v>
      </c>
      <c r="D167" s="118">
        <v>0.005327376157041169</v>
      </c>
      <c r="E167" s="118">
        <v>2.308564413561239</v>
      </c>
      <c r="F167" s="84" t="s">
        <v>1057</v>
      </c>
      <c r="G167" s="84" t="b">
        <v>0</v>
      </c>
      <c r="H167" s="84" t="b">
        <v>0</v>
      </c>
      <c r="I167" s="84" t="b">
        <v>0</v>
      </c>
      <c r="J167" s="84" t="b">
        <v>0</v>
      </c>
      <c r="K167" s="84" t="b">
        <v>0</v>
      </c>
      <c r="L167" s="84" t="b">
        <v>0</v>
      </c>
    </row>
    <row r="168" spans="1:12" ht="15">
      <c r="A168" s="84" t="s">
        <v>1459</v>
      </c>
      <c r="B168" s="84" t="s">
        <v>1460</v>
      </c>
      <c r="C168" s="84">
        <v>2</v>
      </c>
      <c r="D168" s="118">
        <v>0.005327376157041169</v>
      </c>
      <c r="E168" s="118">
        <v>2.308564413561239</v>
      </c>
      <c r="F168" s="84" t="s">
        <v>1057</v>
      </c>
      <c r="G168" s="84" t="b">
        <v>0</v>
      </c>
      <c r="H168" s="84" t="b">
        <v>0</v>
      </c>
      <c r="I168" s="84" t="b">
        <v>0</v>
      </c>
      <c r="J168" s="84" t="b">
        <v>0</v>
      </c>
      <c r="K168" s="84" t="b">
        <v>0</v>
      </c>
      <c r="L168" s="84" t="b">
        <v>0</v>
      </c>
    </row>
    <row r="169" spans="1:12" ht="15">
      <c r="A169" s="84" t="s">
        <v>1460</v>
      </c>
      <c r="B169" s="84" t="s">
        <v>1461</v>
      </c>
      <c r="C169" s="84">
        <v>2</v>
      </c>
      <c r="D169" s="118">
        <v>0.005327376157041169</v>
      </c>
      <c r="E169" s="118">
        <v>2.308564413561239</v>
      </c>
      <c r="F169" s="84" t="s">
        <v>1057</v>
      </c>
      <c r="G169" s="84" t="b">
        <v>0</v>
      </c>
      <c r="H169" s="84" t="b">
        <v>0</v>
      </c>
      <c r="I169" s="84" t="b">
        <v>0</v>
      </c>
      <c r="J169" s="84" t="b">
        <v>0</v>
      </c>
      <c r="K169" s="84" t="b">
        <v>0</v>
      </c>
      <c r="L169" s="84" t="b">
        <v>0</v>
      </c>
    </row>
    <row r="170" spans="1:12" ht="15">
      <c r="A170" s="84" t="s">
        <v>1461</v>
      </c>
      <c r="B170" s="84" t="s">
        <v>1462</v>
      </c>
      <c r="C170" s="84">
        <v>2</v>
      </c>
      <c r="D170" s="118">
        <v>0.005327376157041169</v>
      </c>
      <c r="E170" s="118">
        <v>2.308564413561239</v>
      </c>
      <c r="F170" s="84" t="s">
        <v>1057</v>
      </c>
      <c r="G170" s="84" t="b">
        <v>0</v>
      </c>
      <c r="H170" s="84" t="b">
        <v>0</v>
      </c>
      <c r="I170" s="84" t="b">
        <v>0</v>
      </c>
      <c r="J170" s="84" t="b">
        <v>0</v>
      </c>
      <c r="K170" s="84" t="b">
        <v>0</v>
      </c>
      <c r="L170" s="84" t="b">
        <v>0</v>
      </c>
    </row>
    <row r="171" spans="1:12" ht="15">
      <c r="A171" s="84" t="s">
        <v>1462</v>
      </c>
      <c r="B171" s="84" t="s">
        <v>1388</v>
      </c>
      <c r="C171" s="84">
        <v>2</v>
      </c>
      <c r="D171" s="118">
        <v>0.005327376157041169</v>
      </c>
      <c r="E171" s="118">
        <v>2.007534417897258</v>
      </c>
      <c r="F171" s="84" t="s">
        <v>1057</v>
      </c>
      <c r="G171" s="84" t="b">
        <v>0</v>
      </c>
      <c r="H171" s="84" t="b">
        <v>0</v>
      </c>
      <c r="I171" s="84" t="b">
        <v>0</v>
      </c>
      <c r="J171" s="84" t="b">
        <v>0</v>
      </c>
      <c r="K171" s="84" t="b">
        <v>0</v>
      </c>
      <c r="L171" s="84" t="b">
        <v>0</v>
      </c>
    </row>
    <row r="172" spans="1:12" ht="15">
      <c r="A172" s="84" t="s">
        <v>1388</v>
      </c>
      <c r="B172" s="84" t="s">
        <v>1379</v>
      </c>
      <c r="C172" s="84">
        <v>2</v>
      </c>
      <c r="D172" s="118">
        <v>0.005327376157041169</v>
      </c>
      <c r="E172" s="118">
        <v>1.8314431588415763</v>
      </c>
      <c r="F172" s="84" t="s">
        <v>1057</v>
      </c>
      <c r="G172" s="84" t="b">
        <v>0</v>
      </c>
      <c r="H172" s="84" t="b">
        <v>0</v>
      </c>
      <c r="I172" s="84" t="b">
        <v>0</v>
      </c>
      <c r="J172" s="84" t="b">
        <v>0</v>
      </c>
      <c r="K172" s="84" t="b">
        <v>0</v>
      </c>
      <c r="L172" s="84" t="b">
        <v>0</v>
      </c>
    </row>
    <row r="173" spans="1:12" ht="15">
      <c r="A173" s="84" t="s">
        <v>1379</v>
      </c>
      <c r="B173" s="84" t="s">
        <v>1463</v>
      </c>
      <c r="C173" s="84">
        <v>2</v>
      </c>
      <c r="D173" s="118">
        <v>0.005327376157041169</v>
      </c>
      <c r="E173" s="118">
        <v>2.007534417897258</v>
      </c>
      <c r="F173" s="84" t="s">
        <v>1057</v>
      </c>
      <c r="G173" s="84" t="b">
        <v>0</v>
      </c>
      <c r="H173" s="84" t="b">
        <v>0</v>
      </c>
      <c r="I173" s="84" t="b">
        <v>0</v>
      </c>
      <c r="J173" s="84" t="b">
        <v>0</v>
      </c>
      <c r="K173" s="84" t="b">
        <v>0</v>
      </c>
      <c r="L173" s="84" t="b">
        <v>0</v>
      </c>
    </row>
    <row r="174" spans="1:12" ht="15">
      <c r="A174" s="84" t="s">
        <v>1463</v>
      </c>
      <c r="B174" s="84" t="s">
        <v>1386</v>
      </c>
      <c r="C174" s="84">
        <v>2</v>
      </c>
      <c r="D174" s="118">
        <v>0.005327376157041169</v>
      </c>
      <c r="E174" s="118">
        <v>2.1324731545055577</v>
      </c>
      <c r="F174" s="84" t="s">
        <v>1057</v>
      </c>
      <c r="G174" s="84" t="b">
        <v>0</v>
      </c>
      <c r="H174" s="84" t="b">
        <v>0</v>
      </c>
      <c r="I174" s="84" t="b">
        <v>0</v>
      </c>
      <c r="J174" s="84" t="b">
        <v>0</v>
      </c>
      <c r="K174" s="84" t="b">
        <v>0</v>
      </c>
      <c r="L174" s="84" t="b">
        <v>0</v>
      </c>
    </row>
    <row r="175" spans="1:12" ht="15">
      <c r="A175" s="84" t="s">
        <v>1400</v>
      </c>
      <c r="B175" s="84" t="s">
        <v>1464</v>
      </c>
      <c r="C175" s="84">
        <v>2</v>
      </c>
      <c r="D175" s="118">
        <v>0.005327376157041169</v>
      </c>
      <c r="E175" s="118">
        <v>2.1324731545055577</v>
      </c>
      <c r="F175" s="84" t="s">
        <v>1057</v>
      </c>
      <c r="G175" s="84" t="b">
        <v>0</v>
      </c>
      <c r="H175" s="84" t="b">
        <v>0</v>
      </c>
      <c r="I175" s="84" t="b">
        <v>0</v>
      </c>
      <c r="J175" s="84" t="b">
        <v>0</v>
      </c>
      <c r="K175" s="84" t="b">
        <v>0</v>
      </c>
      <c r="L175" s="84" t="b">
        <v>0</v>
      </c>
    </row>
    <row r="176" spans="1:12" ht="15">
      <c r="A176" s="84" t="s">
        <v>1464</v>
      </c>
      <c r="B176" s="84" t="s">
        <v>1138</v>
      </c>
      <c r="C176" s="84">
        <v>2</v>
      </c>
      <c r="D176" s="118">
        <v>0.005327376157041169</v>
      </c>
      <c r="E176" s="118">
        <v>1.6553518997858951</v>
      </c>
      <c r="F176" s="84" t="s">
        <v>1057</v>
      </c>
      <c r="G176" s="84" t="b">
        <v>0</v>
      </c>
      <c r="H176" s="84" t="b">
        <v>0</v>
      </c>
      <c r="I176" s="84" t="b">
        <v>0</v>
      </c>
      <c r="J176" s="84" t="b">
        <v>0</v>
      </c>
      <c r="K176" s="84" t="b">
        <v>0</v>
      </c>
      <c r="L176" s="84" t="b">
        <v>0</v>
      </c>
    </row>
    <row r="177" spans="1:12" ht="15">
      <c r="A177" s="84" t="s">
        <v>1398</v>
      </c>
      <c r="B177" s="84" t="s">
        <v>1431</v>
      </c>
      <c r="C177" s="84">
        <v>2</v>
      </c>
      <c r="D177" s="118">
        <v>0.005327376157041169</v>
      </c>
      <c r="E177" s="118">
        <v>2.308564413561239</v>
      </c>
      <c r="F177" s="84" t="s">
        <v>1057</v>
      </c>
      <c r="G177" s="84" t="b">
        <v>0</v>
      </c>
      <c r="H177" s="84" t="b">
        <v>0</v>
      </c>
      <c r="I177" s="84" t="b">
        <v>0</v>
      </c>
      <c r="J177" s="84" t="b">
        <v>0</v>
      </c>
      <c r="K177" s="84" t="b">
        <v>0</v>
      </c>
      <c r="L177" s="84" t="b">
        <v>0</v>
      </c>
    </row>
    <row r="178" spans="1:12" ht="15">
      <c r="A178" s="84" t="s">
        <v>1431</v>
      </c>
      <c r="B178" s="84" t="s">
        <v>1432</v>
      </c>
      <c r="C178" s="84">
        <v>2</v>
      </c>
      <c r="D178" s="118">
        <v>0.005327376157041169</v>
      </c>
      <c r="E178" s="118">
        <v>2.308564413561239</v>
      </c>
      <c r="F178" s="84" t="s">
        <v>1057</v>
      </c>
      <c r="G178" s="84" t="b">
        <v>0</v>
      </c>
      <c r="H178" s="84" t="b">
        <v>0</v>
      </c>
      <c r="I178" s="84" t="b">
        <v>0</v>
      </c>
      <c r="J178" s="84" t="b">
        <v>0</v>
      </c>
      <c r="K178" s="84" t="b">
        <v>0</v>
      </c>
      <c r="L178" s="84" t="b">
        <v>0</v>
      </c>
    </row>
    <row r="179" spans="1:12" ht="15">
      <c r="A179" s="84" t="s">
        <v>1432</v>
      </c>
      <c r="B179" s="84" t="s">
        <v>1137</v>
      </c>
      <c r="C179" s="84">
        <v>2</v>
      </c>
      <c r="D179" s="118">
        <v>0.005327376157041169</v>
      </c>
      <c r="E179" s="118">
        <v>1.5304131631775952</v>
      </c>
      <c r="F179" s="84" t="s">
        <v>1057</v>
      </c>
      <c r="G179" s="84" t="b">
        <v>0</v>
      </c>
      <c r="H179" s="84" t="b">
        <v>0</v>
      </c>
      <c r="I179" s="84" t="b">
        <v>0</v>
      </c>
      <c r="J179" s="84" t="b">
        <v>0</v>
      </c>
      <c r="K179" s="84" t="b">
        <v>0</v>
      </c>
      <c r="L179" s="84" t="b">
        <v>0</v>
      </c>
    </row>
    <row r="180" spans="1:12" ht="15">
      <c r="A180" s="84" t="s">
        <v>1137</v>
      </c>
      <c r="B180" s="84" t="s">
        <v>1433</v>
      </c>
      <c r="C180" s="84">
        <v>2</v>
      </c>
      <c r="D180" s="118">
        <v>0.005327376157041169</v>
      </c>
      <c r="E180" s="118">
        <v>1.5304131631775952</v>
      </c>
      <c r="F180" s="84" t="s">
        <v>1057</v>
      </c>
      <c r="G180" s="84" t="b">
        <v>0</v>
      </c>
      <c r="H180" s="84" t="b">
        <v>0</v>
      </c>
      <c r="I180" s="84" t="b">
        <v>0</v>
      </c>
      <c r="J180" s="84" t="b">
        <v>0</v>
      </c>
      <c r="K180" s="84" t="b">
        <v>0</v>
      </c>
      <c r="L180" s="84" t="b">
        <v>0</v>
      </c>
    </row>
    <row r="181" spans="1:12" ht="15">
      <c r="A181" s="84" t="s">
        <v>1433</v>
      </c>
      <c r="B181" s="84" t="s">
        <v>1434</v>
      </c>
      <c r="C181" s="84">
        <v>2</v>
      </c>
      <c r="D181" s="118">
        <v>0.005327376157041169</v>
      </c>
      <c r="E181" s="118">
        <v>2.308564413561239</v>
      </c>
      <c r="F181" s="84" t="s">
        <v>1057</v>
      </c>
      <c r="G181" s="84" t="b">
        <v>0</v>
      </c>
      <c r="H181" s="84" t="b">
        <v>0</v>
      </c>
      <c r="I181" s="84" t="b">
        <v>0</v>
      </c>
      <c r="J181" s="84" t="b">
        <v>0</v>
      </c>
      <c r="K181" s="84" t="b">
        <v>0</v>
      </c>
      <c r="L181" s="84" t="b">
        <v>0</v>
      </c>
    </row>
    <row r="182" spans="1:12" ht="15">
      <c r="A182" s="84" t="s">
        <v>1434</v>
      </c>
      <c r="B182" s="84" t="s">
        <v>1435</v>
      </c>
      <c r="C182" s="84">
        <v>2</v>
      </c>
      <c r="D182" s="118">
        <v>0.005327376157041169</v>
      </c>
      <c r="E182" s="118">
        <v>2.308564413561239</v>
      </c>
      <c r="F182" s="84" t="s">
        <v>1057</v>
      </c>
      <c r="G182" s="84" t="b">
        <v>0</v>
      </c>
      <c r="H182" s="84" t="b">
        <v>0</v>
      </c>
      <c r="I182" s="84" t="b">
        <v>0</v>
      </c>
      <c r="J182" s="84" t="b">
        <v>0</v>
      </c>
      <c r="K182" s="84" t="b">
        <v>0</v>
      </c>
      <c r="L182" s="84" t="b">
        <v>0</v>
      </c>
    </row>
    <row r="183" spans="1:12" ht="15">
      <c r="A183" s="84" t="s">
        <v>1435</v>
      </c>
      <c r="B183" s="84" t="s">
        <v>1384</v>
      </c>
      <c r="C183" s="84">
        <v>2</v>
      </c>
      <c r="D183" s="118">
        <v>0.005327376157041169</v>
      </c>
      <c r="E183" s="118">
        <v>2.1324731545055577</v>
      </c>
      <c r="F183" s="84" t="s">
        <v>1057</v>
      </c>
      <c r="G183" s="84" t="b">
        <v>0</v>
      </c>
      <c r="H183" s="84" t="b">
        <v>0</v>
      </c>
      <c r="I183" s="84" t="b">
        <v>0</v>
      </c>
      <c r="J183" s="84" t="b">
        <v>0</v>
      </c>
      <c r="K183" s="84" t="b">
        <v>0</v>
      </c>
      <c r="L183" s="84" t="b">
        <v>0</v>
      </c>
    </row>
    <row r="184" spans="1:12" ht="15">
      <c r="A184" s="84" t="s">
        <v>1384</v>
      </c>
      <c r="B184" s="84" t="s">
        <v>1436</v>
      </c>
      <c r="C184" s="84">
        <v>2</v>
      </c>
      <c r="D184" s="118">
        <v>0.005327376157041169</v>
      </c>
      <c r="E184" s="118">
        <v>2.1324731545055577</v>
      </c>
      <c r="F184" s="84" t="s">
        <v>1057</v>
      </c>
      <c r="G184" s="84" t="b">
        <v>0</v>
      </c>
      <c r="H184" s="84" t="b">
        <v>0</v>
      </c>
      <c r="I184" s="84" t="b">
        <v>0</v>
      </c>
      <c r="J184" s="84" t="b">
        <v>0</v>
      </c>
      <c r="K184" s="84" t="b">
        <v>1</v>
      </c>
      <c r="L184" s="84" t="b">
        <v>0</v>
      </c>
    </row>
    <row r="185" spans="1:12" ht="15">
      <c r="A185" s="84" t="s">
        <v>1436</v>
      </c>
      <c r="B185" s="84" t="s">
        <v>1437</v>
      </c>
      <c r="C185" s="84">
        <v>2</v>
      </c>
      <c r="D185" s="118">
        <v>0.005327376157041169</v>
      </c>
      <c r="E185" s="118">
        <v>2.308564413561239</v>
      </c>
      <c r="F185" s="84" t="s">
        <v>1057</v>
      </c>
      <c r="G185" s="84" t="b">
        <v>0</v>
      </c>
      <c r="H185" s="84" t="b">
        <v>1</v>
      </c>
      <c r="I185" s="84" t="b">
        <v>0</v>
      </c>
      <c r="J185" s="84" t="b">
        <v>0</v>
      </c>
      <c r="K185" s="84" t="b">
        <v>0</v>
      </c>
      <c r="L185" s="84" t="b">
        <v>0</v>
      </c>
    </row>
    <row r="186" spans="1:12" ht="15">
      <c r="A186" s="84" t="s">
        <v>1437</v>
      </c>
      <c r="B186" s="84" t="s">
        <v>1438</v>
      </c>
      <c r="C186" s="84">
        <v>2</v>
      </c>
      <c r="D186" s="118">
        <v>0.005327376157041169</v>
      </c>
      <c r="E186" s="118">
        <v>2.308564413561239</v>
      </c>
      <c r="F186" s="84" t="s">
        <v>1057</v>
      </c>
      <c r="G186" s="84" t="b">
        <v>0</v>
      </c>
      <c r="H186" s="84" t="b">
        <v>0</v>
      </c>
      <c r="I186" s="84" t="b">
        <v>0</v>
      </c>
      <c r="J186" s="84" t="b">
        <v>0</v>
      </c>
      <c r="K186" s="84" t="b">
        <v>1</v>
      </c>
      <c r="L186" s="84" t="b">
        <v>0</v>
      </c>
    </row>
    <row r="187" spans="1:12" ht="15">
      <c r="A187" s="84" t="s">
        <v>1438</v>
      </c>
      <c r="B187" s="84" t="s">
        <v>1439</v>
      </c>
      <c r="C187" s="84">
        <v>2</v>
      </c>
      <c r="D187" s="118">
        <v>0.005327376157041169</v>
      </c>
      <c r="E187" s="118">
        <v>2.308564413561239</v>
      </c>
      <c r="F187" s="84" t="s">
        <v>1057</v>
      </c>
      <c r="G187" s="84" t="b">
        <v>0</v>
      </c>
      <c r="H187" s="84" t="b">
        <v>1</v>
      </c>
      <c r="I187" s="84" t="b">
        <v>0</v>
      </c>
      <c r="J187" s="84" t="b">
        <v>0</v>
      </c>
      <c r="K187" s="84" t="b">
        <v>0</v>
      </c>
      <c r="L187" s="84" t="b">
        <v>0</v>
      </c>
    </row>
    <row r="188" spans="1:12" ht="15">
      <c r="A188" s="84" t="s">
        <v>1394</v>
      </c>
      <c r="B188" s="84" t="s">
        <v>1422</v>
      </c>
      <c r="C188" s="84">
        <v>2</v>
      </c>
      <c r="D188" s="118">
        <v>0.005327376157041169</v>
      </c>
      <c r="E188" s="118">
        <v>2.1324731545055577</v>
      </c>
      <c r="F188" s="84" t="s">
        <v>1057</v>
      </c>
      <c r="G188" s="84" t="b">
        <v>0</v>
      </c>
      <c r="H188" s="84" t="b">
        <v>0</v>
      </c>
      <c r="I188" s="84" t="b">
        <v>0</v>
      </c>
      <c r="J188" s="84" t="b">
        <v>0</v>
      </c>
      <c r="K188" s="84" t="b">
        <v>0</v>
      </c>
      <c r="L188" s="84" t="b">
        <v>0</v>
      </c>
    </row>
    <row r="189" spans="1:12" ht="15">
      <c r="A189" s="84" t="s">
        <v>1422</v>
      </c>
      <c r="B189" s="84" t="s">
        <v>1423</v>
      </c>
      <c r="C189" s="84">
        <v>2</v>
      </c>
      <c r="D189" s="118">
        <v>0.005327376157041169</v>
      </c>
      <c r="E189" s="118">
        <v>2.308564413561239</v>
      </c>
      <c r="F189" s="84" t="s">
        <v>1057</v>
      </c>
      <c r="G189" s="84" t="b">
        <v>0</v>
      </c>
      <c r="H189" s="84" t="b">
        <v>0</v>
      </c>
      <c r="I189" s="84" t="b">
        <v>0</v>
      </c>
      <c r="J189" s="84" t="b">
        <v>0</v>
      </c>
      <c r="K189" s="84" t="b">
        <v>0</v>
      </c>
      <c r="L189" s="84" t="b">
        <v>0</v>
      </c>
    </row>
    <row r="190" spans="1:12" ht="15">
      <c r="A190" s="84" t="s">
        <v>1423</v>
      </c>
      <c r="B190" s="84" t="s">
        <v>1424</v>
      </c>
      <c r="C190" s="84">
        <v>2</v>
      </c>
      <c r="D190" s="118">
        <v>0.005327376157041169</v>
      </c>
      <c r="E190" s="118">
        <v>2.308564413561239</v>
      </c>
      <c r="F190" s="84" t="s">
        <v>1057</v>
      </c>
      <c r="G190" s="84" t="b">
        <v>0</v>
      </c>
      <c r="H190" s="84" t="b">
        <v>0</v>
      </c>
      <c r="I190" s="84" t="b">
        <v>0</v>
      </c>
      <c r="J190" s="84" t="b">
        <v>0</v>
      </c>
      <c r="K190" s="84" t="b">
        <v>0</v>
      </c>
      <c r="L190" s="84" t="b">
        <v>0</v>
      </c>
    </row>
    <row r="191" spans="1:12" ht="15">
      <c r="A191" s="84" t="s">
        <v>1424</v>
      </c>
      <c r="B191" s="84" t="s">
        <v>1395</v>
      </c>
      <c r="C191" s="84">
        <v>2</v>
      </c>
      <c r="D191" s="118">
        <v>0.005327376157041169</v>
      </c>
      <c r="E191" s="118">
        <v>2.1324731545055577</v>
      </c>
      <c r="F191" s="84" t="s">
        <v>1057</v>
      </c>
      <c r="G191" s="84" t="b">
        <v>0</v>
      </c>
      <c r="H191" s="84" t="b">
        <v>0</v>
      </c>
      <c r="I191" s="84" t="b">
        <v>0</v>
      </c>
      <c r="J191" s="84" t="b">
        <v>0</v>
      </c>
      <c r="K191" s="84" t="b">
        <v>0</v>
      </c>
      <c r="L191" s="84" t="b">
        <v>0</v>
      </c>
    </row>
    <row r="192" spans="1:12" ht="15">
      <c r="A192" s="84" t="s">
        <v>1395</v>
      </c>
      <c r="B192" s="84" t="s">
        <v>1425</v>
      </c>
      <c r="C192" s="84">
        <v>2</v>
      </c>
      <c r="D192" s="118">
        <v>0.005327376157041169</v>
      </c>
      <c r="E192" s="118">
        <v>2.1324731545055577</v>
      </c>
      <c r="F192" s="84" t="s">
        <v>1057</v>
      </c>
      <c r="G192" s="84" t="b">
        <v>0</v>
      </c>
      <c r="H192" s="84" t="b">
        <v>0</v>
      </c>
      <c r="I192" s="84" t="b">
        <v>0</v>
      </c>
      <c r="J192" s="84" t="b">
        <v>0</v>
      </c>
      <c r="K192" s="84" t="b">
        <v>0</v>
      </c>
      <c r="L192" s="84" t="b">
        <v>0</v>
      </c>
    </row>
    <row r="193" spans="1:12" ht="15">
      <c r="A193" s="84" t="s">
        <v>1425</v>
      </c>
      <c r="B193" s="84" t="s">
        <v>1426</v>
      </c>
      <c r="C193" s="84">
        <v>2</v>
      </c>
      <c r="D193" s="118">
        <v>0.005327376157041169</v>
      </c>
      <c r="E193" s="118">
        <v>2.308564413561239</v>
      </c>
      <c r="F193" s="84" t="s">
        <v>1057</v>
      </c>
      <c r="G193" s="84" t="b">
        <v>0</v>
      </c>
      <c r="H193" s="84" t="b">
        <v>0</v>
      </c>
      <c r="I193" s="84" t="b">
        <v>0</v>
      </c>
      <c r="J193" s="84" t="b">
        <v>0</v>
      </c>
      <c r="K193" s="84" t="b">
        <v>1</v>
      </c>
      <c r="L193" s="84" t="b">
        <v>0</v>
      </c>
    </row>
    <row r="194" spans="1:12" ht="15">
      <c r="A194" s="84" t="s">
        <v>1426</v>
      </c>
      <c r="B194" s="84" t="s">
        <v>1383</v>
      </c>
      <c r="C194" s="84">
        <v>2</v>
      </c>
      <c r="D194" s="118">
        <v>0.005327376157041169</v>
      </c>
      <c r="E194" s="118">
        <v>2.007534417897258</v>
      </c>
      <c r="F194" s="84" t="s">
        <v>1057</v>
      </c>
      <c r="G194" s="84" t="b">
        <v>0</v>
      </c>
      <c r="H194" s="84" t="b">
        <v>1</v>
      </c>
      <c r="I194" s="84" t="b">
        <v>0</v>
      </c>
      <c r="J194" s="84" t="b">
        <v>0</v>
      </c>
      <c r="K194" s="84" t="b">
        <v>0</v>
      </c>
      <c r="L194" s="84" t="b">
        <v>0</v>
      </c>
    </row>
    <row r="195" spans="1:12" ht="15">
      <c r="A195" s="84" t="s">
        <v>1383</v>
      </c>
      <c r="B195" s="84" t="s">
        <v>1427</v>
      </c>
      <c r="C195" s="84">
        <v>2</v>
      </c>
      <c r="D195" s="118">
        <v>0.005327376157041169</v>
      </c>
      <c r="E195" s="118">
        <v>2.1324731545055577</v>
      </c>
      <c r="F195" s="84" t="s">
        <v>1057</v>
      </c>
      <c r="G195" s="84" t="b">
        <v>0</v>
      </c>
      <c r="H195" s="84" t="b">
        <v>0</v>
      </c>
      <c r="I195" s="84" t="b">
        <v>0</v>
      </c>
      <c r="J195" s="84" t="b">
        <v>0</v>
      </c>
      <c r="K195" s="84" t="b">
        <v>0</v>
      </c>
      <c r="L195" s="84" t="b">
        <v>0</v>
      </c>
    </row>
    <row r="196" spans="1:12" ht="15">
      <c r="A196" s="84" t="s">
        <v>1427</v>
      </c>
      <c r="B196" s="84" t="s">
        <v>1396</v>
      </c>
      <c r="C196" s="84">
        <v>2</v>
      </c>
      <c r="D196" s="118">
        <v>0.005327376157041169</v>
      </c>
      <c r="E196" s="118">
        <v>2.1324731545055577</v>
      </c>
      <c r="F196" s="84" t="s">
        <v>1057</v>
      </c>
      <c r="G196" s="84" t="b">
        <v>0</v>
      </c>
      <c r="H196" s="84" t="b">
        <v>0</v>
      </c>
      <c r="I196" s="84" t="b">
        <v>0</v>
      </c>
      <c r="J196" s="84" t="b">
        <v>0</v>
      </c>
      <c r="K196" s="84" t="b">
        <v>0</v>
      </c>
      <c r="L196" s="84" t="b">
        <v>0</v>
      </c>
    </row>
    <row r="197" spans="1:12" ht="15">
      <c r="A197" s="84" t="s">
        <v>1396</v>
      </c>
      <c r="B197" s="84" t="s">
        <v>1397</v>
      </c>
      <c r="C197" s="84">
        <v>2</v>
      </c>
      <c r="D197" s="118">
        <v>0.005327376157041169</v>
      </c>
      <c r="E197" s="118">
        <v>2.1324731545055577</v>
      </c>
      <c r="F197" s="84" t="s">
        <v>1057</v>
      </c>
      <c r="G197" s="84" t="b">
        <v>0</v>
      </c>
      <c r="H197" s="84" t="b">
        <v>0</v>
      </c>
      <c r="I197" s="84" t="b">
        <v>0</v>
      </c>
      <c r="J197" s="84" t="b">
        <v>1</v>
      </c>
      <c r="K197" s="84" t="b">
        <v>0</v>
      </c>
      <c r="L197" s="84" t="b">
        <v>0</v>
      </c>
    </row>
    <row r="198" spans="1:12" ht="15">
      <c r="A198" s="84" t="s">
        <v>1397</v>
      </c>
      <c r="B198" s="84" t="s">
        <v>1383</v>
      </c>
      <c r="C198" s="84">
        <v>2</v>
      </c>
      <c r="D198" s="118">
        <v>0.005327376157041169</v>
      </c>
      <c r="E198" s="118">
        <v>2.007534417897258</v>
      </c>
      <c r="F198" s="84" t="s">
        <v>1057</v>
      </c>
      <c r="G198" s="84" t="b">
        <v>1</v>
      </c>
      <c r="H198" s="84" t="b">
        <v>0</v>
      </c>
      <c r="I198" s="84" t="b">
        <v>0</v>
      </c>
      <c r="J198" s="84" t="b">
        <v>0</v>
      </c>
      <c r="K198" s="84" t="b">
        <v>0</v>
      </c>
      <c r="L198" s="84" t="b">
        <v>0</v>
      </c>
    </row>
    <row r="199" spans="1:12" ht="15">
      <c r="A199" s="84" t="s">
        <v>1138</v>
      </c>
      <c r="B199" s="84" t="s">
        <v>1414</v>
      </c>
      <c r="C199" s="84">
        <v>2</v>
      </c>
      <c r="D199" s="118">
        <v>0.005327376157041169</v>
      </c>
      <c r="E199" s="118">
        <v>1.568201724066995</v>
      </c>
      <c r="F199" s="84" t="s">
        <v>1057</v>
      </c>
      <c r="G199" s="84" t="b">
        <v>0</v>
      </c>
      <c r="H199" s="84" t="b">
        <v>0</v>
      </c>
      <c r="I199" s="84" t="b">
        <v>0</v>
      </c>
      <c r="J199" s="84" t="b">
        <v>0</v>
      </c>
      <c r="K199" s="84" t="b">
        <v>0</v>
      </c>
      <c r="L199" s="84" t="b">
        <v>0</v>
      </c>
    </row>
    <row r="200" spans="1:12" ht="15">
      <c r="A200" s="84" t="s">
        <v>1414</v>
      </c>
      <c r="B200" s="84" t="s">
        <v>1376</v>
      </c>
      <c r="C200" s="84">
        <v>2</v>
      </c>
      <c r="D200" s="118">
        <v>0.005327376157041169</v>
      </c>
      <c r="E200" s="118">
        <v>1.9106244048892012</v>
      </c>
      <c r="F200" s="84" t="s">
        <v>1057</v>
      </c>
      <c r="G200" s="84" t="b">
        <v>0</v>
      </c>
      <c r="H200" s="84" t="b">
        <v>0</v>
      </c>
      <c r="I200" s="84" t="b">
        <v>0</v>
      </c>
      <c r="J200" s="84" t="b">
        <v>0</v>
      </c>
      <c r="K200" s="84" t="b">
        <v>0</v>
      </c>
      <c r="L200" s="84" t="b">
        <v>0</v>
      </c>
    </row>
    <row r="201" spans="1:12" ht="15">
      <c r="A201" s="84" t="s">
        <v>1376</v>
      </c>
      <c r="B201" s="84" t="s">
        <v>1374</v>
      </c>
      <c r="C201" s="84">
        <v>2</v>
      </c>
      <c r="D201" s="118">
        <v>0.005327376157041169</v>
      </c>
      <c r="E201" s="118">
        <v>1.4335031501695388</v>
      </c>
      <c r="F201" s="84" t="s">
        <v>1057</v>
      </c>
      <c r="G201" s="84" t="b">
        <v>0</v>
      </c>
      <c r="H201" s="84" t="b">
        <v>0</v>
      </c>
      <c r="I201" s="84" t="b">
        <v>0</v>
      </c>
      <c r="J201" s="84" t="b">
        <v>0</v>
      </c>
      <c r="K201" s="84" t="b">
        <v>0</v>
      </c>
      <c r="L201" s="84" t="b">
        <v>0</v>
      </c>
    </row>
    <row r="202" spans="1:12" ht="15">
      <c r="A202" s="84" t="s">
        <v>1374</v>
      </c>
      <c r="B202" s="84" t="s">
        <v>1415</v>
      </c>
      <c r="C202" s="84">
        <v>2</v>
      </c>
      <c r="D202" s="118">
        <v>0.005327376157041169</v>
      </c>
      <c r="E202" s="118">
        <v>1.8314431588415763</v>
      </c>
      <c r="F202" s="84" t="s">
        <v>1057</v>
      </c>
      <c r="G202" s="84" t="b">
        <v>0</v>
      </c>
      <c r="H202" s="84" t="b">
        <v>0</v>
      </c>
      <c r="I202" s="84" t="b">
        <v>0</v>
      </c>
      <c r="J202" s="84" t="b">
        <v>0</v>
      </c>
      <c r="K202" s="84" t="b">
        <v>0</v>
      </c>
      <c r="L202" s="84" t="b">
        <v>0</v>
      </c>
    </row>
    <row r="203" spans="1:12" ht="15">
      <c r="A203" s="84" t="s">
        <v>1415</v>
      </c>
      <c r="B203" s="84" t="s">
        <v>1416</v>
      </c>
      <c r="C203" s="84">
        <v>2</v>
      </c>
      <c r="D203" s="118">
        <v>0.005327376157041169</v>
      </c>
      <c r="E203" s="118">
        <v>2.308564413561239</v>
      </c>
      <c r="F203" s="84" t="s">
        <v>1057</v>
      </c>
      <c r="G203" s="84" t="b">
        <v>0</v>
      </c>
      <c r="H203" s="84" t="b">
        <v>0</v>
      </c>
      <c r="I203" s="84" t="b">
        <v>0</v>
      </c>
      <c r="J203" s="84" t="b">
        <v>0</v>
      </c>
      <c r="K203" s="84" t="b">
        <v>0</v>
      </c>
      <c r="L203" s="84" t="b">
        <v>0</v>
      </c>
    </row>
    <row r="204" spans="1:12" ht="15">
      <c r="A204" s="84" t="s">
        <v>1416</v>
      </c>
      <c r="B204" s="84" t="s">
        <v>1373</v>
      </c>
      <c r="C204" s="84">
        <v>2</v>
      </c>
      <c r="D204" s="118">
        <v>0.005327376157041169</v>
      </c>
      <c r="E204" s="118">
        <v>1.8314431588415763</v>
      </c>
      <c r="F204" s="84" t="s">
        <v>1057</v>
      </c>
      <c r="G204" s="84" t="b">
        <v>0</v>
      </c>
      <c r="H204" s="84" t="b">
        <v>0</v>
      </c>
      <c r="I204" s="84" t="b">
        <v>0</v>
      </c>
      <c r="J204" s="84" t="b">
        <v>0</v>
      </c>
      <c r="K204" s="84" t="b">
        <v>0</v>
      </c>
      <c r="L204" s="84" t="b">
        <v>0</v>
      </c>
    </row>
    <row r="205" spans="1:12" ht="15">
      <c r="A205" s="84" t="s">
        <v>1373</v>
      </c>
      <c r="B205" s="84" t="s">
        <v>1417</v>
      </c>
      <c r="C205" s="84">
        <v>2</v>
      </c>
      <c r="D205" s="118">
        <v>0.005327376157041169</v>
      </c>
      <c r="E205" s="118">
        <v>1.9106244048892012</v>
      </c>
      <c r="F205" s="84" t="s">
        <v>1057</v>
      </c>
      <c r="G205" s="84" t="b">
        <v>0</v>
      </c>
      <c r="H205" s="84" t="b">
        <v>0</v>
      </c>
      <c r="I205" s="84" t="b">
        <v>0</v>
      </c>
      <c r="J205" s="84" t="b">
        <v>0</v>
      </c>
      <c r="K205" s="84" t="b">
        <v>0</v>
      </c>
      <c r="L205" s="84" t="b">
        <v>0</v>
      </c>
    </row>
    <row r="206" spans="1:12" ht="15">
      <c r="A206" s="84" t="s">
        <v>1417</v>
      </c>
      <c r="B206" s="84" t="s">
        <v>1374</v>
      </c>
      <c r="C206" s="84">
        <v>2</v>
      </c>
      <c r="D206" s="118">
        <v>0.005327376157041169</v>
      </c>
      <c r="E206" s="118">
        <v>1.8314431588415763</v>
      </c>
      <c r="F206" s="84" t="s">
        <v>1057</v>
      </c>
      <c r="G206" s="84" t="b">
        <v>0</v>
      </c>
      <c r="H206" s="84" t="b">
        <v>0</v>
      </c>
      <c r="I206" s="84" t="b">
        <v>0</v>
      </c>
      <c r="J206" s="84" t="b">
        <v>0</v>
      </c>
      <c r="K206" s="84" t="b">
        <v>0</v>
      </c>
      <c r="L206" s="84" t="b">
        <v>0</v>
      </c>
    </row>
    <row r="207" spans="1:12" ht="15">
      <c r="A207" s="84" t="s">
        <v>1374</v>
      </c>
      <c r="B207" s="84" t="s">
        <v>1418</v>
      </c>
      <c r="C207" s="84">
        <v>2</v>
      </c>
      <c r="D207" s="118">
        <v>0.005327376157041169</v>
      </c>
      <c r="E207" s="118">
        <v>1.8314431588415763</v>
      </c>
      <c r="F207" s="84" t="s">
        <v>1057</v>
      </c>
      <c r="G207" s="84" t="b">
        <v>0</v>
      </c>
      <c r="H207" s="84" t="b">
        <v>0</v>
      </c>
      <c r="I207" s="84" t="b">
        <v>0</v>
      </c>
      <c r="J207" s="84" t="b">
        <v>0</v>
      </c>
      <c r="K207" s="84" t="b">
        <v>0</v>
      </c>
      <c r="L207" s="84" t="b">
        <v>0</v>
      </c>
    </row>
    <row r="208" spans="1:12" ht="15">
      <c r="A208" s="84" t="s">
        <v>1420</v>
      </c>
      <c r="B208" s="84" t="s">
        <v>1421</v>
      </c>
      <c r="C208" s="84">
        <v>2</v>
      </c>
      <c r="D208" s="118">
        <v>0.005327376157041169</v>
      </c>
      <c r="E208" s="118">
        <v>2.308564413561239</v>
      </c>
      <c r="F208" s="84" t="s">
        <v>1057</v>
      </c>
      <c r="G208" s="84" t="b">
        <v>0</v>
      </c>
      <c r="H208" s="84" t="b">
        <v>0</v>
      </c>
      <c r="I208" s="84" t="b">
        <v>0</v>
      </c>
      <c r="J208" s="84" t="b">
        <v>0</v>
      </c>
      <c r="K208" s="84" t="b">
        <v>0</v>
      </c>
      <c r="L208" s="84" t="b">
        <v>0</v>
      </c>
    </row>
    <row r="209" spans="1:12" ht="15">
      <c r="A209" s="84" t="s">
        <v>1428</v>
      </c>
      <c r="B209" s="84" t="s">
        <v>1429</v>
      </c>
      <c r="C209" s="84">
        <v>2</v>
      </c>
      <c r="D209" s="118">
        <v>0.006708247696784203</v>
      </c>
      <c r="E209" s="118">
        <v>2.308564413561239</v>
      </c>
      <c r="F209" s="84" t="s">
        <v>1057</v>
      </c>
      <c r="G209" s="84" t="b">
        <v>0</v>
      </c>
      <c r="H209" s="84" t="b">
        <v>0</v>
      </c>
      <c r="I209" s="84" t="b">
        <v>0</v>
      </c>
      <c r="J209" s="84" t="b">
        <v>1</v>
      </c>
      <c r="K209" s="84" t="b">
        <v>0</v>
      </c>
      <c r="L209" s="84" t="b">
        <v>0</v>
      </c>
    </row>
    <row r="210" spans="1:12" ht="15">
      <c r="A210" s="84" t="s">
        <v>1154</v>
      </c>
      <c r="B210" s="84" t="s">
        <v>1155</v>
      </c>
      <c r="C210" s="84">
        <v>2</v>
      </c>
      <c r="D210" s="118">
        <v>0.01384099018487166</v>
      </c>
      <c r="E210" s="118">
        <v>1.6580113966571124</v>
      </c>
      <c r="F210" s="84" t="s">
        <v>1059</v>
      </c>
      <c r="G210" s="84" t="b">
        <v>0</v>
      </c>
      <c r="H210" s="84" t="b">
        <v>0</v>
      </c>
      <c r="I210" s="84" t="b">
        <v>0</v>
      </c>
      <c r="J210" s="84" t="b">
        <v>0</v>
      </c>
      <c r="K210" s="84" t="b">
        <v>0</v>
      </c>
      <c r="L210" s="84" t="b">
        <v>0</v>
      </c>
    </row>
    <row r="211" spans="1:12" ht="15">
      <c r="A211" s="84" t="s">
        <v>1156</v>
      </c>
      <c r="B211" s="84" t="s">
        <v>1157</v>
      </c>
      <c r="C211" s="84">
        <v>2</v>
      </c>
      <c r="D211" s="118">
        <v>0.019801980198019802</v>
      </c>
      <c r="E211" s="118">
        <v>1.6580113966571124</v>
      </c>
      <c r="F211" s="84" t="s">
        <v>1059</v>
      </c>
      <c r="G211" s="84" t="b">
        <v>0</v>
      </c>
      <c r="H211" s="84" t="b">
        <v>0</v>
      </c>
      <c r="I211" s="84" t="b">
        <v>0</v>
      </c>
      <c r="J211" s="84" t="b">
        <v>0</v>
      </c>
      <c r="K211" s="84" t="b">
        <v>0</v>
      </c>
      <c r="L211" s="84" t="b">
        <v>0</v>
      </c>
    </row>
    <row r="212" spans="1:12" ht="15">
      <c r="A212" s="84" t="s">
        <v>246</v>
      </c>
      <c r="B212" s="84" t="s">
        <v>251</v>
      </c>
      <c r="C212" s="84">
        <v>3</v>
      </c>
      <c r="D212" s="118">
        <v>0.013799129448547292</v>
      </c>
      <c r="E212" s="118">
        <v>1.0851716097368123</v>
      </c>
      <c r="F212" s="84" t="s">
        <v>1060</v>
      </c>
      <c r="G212" s="84" t="b">
        <v>0</v>
      </c>
      <c r="H212" s="84" t="b">
        <v>0</v>
      </c>
      <c r="I212" s="84" t="b">
        <v>0</v>
      </c>
      <c r="J212" s="84" t="b">
        <v>0</v>
      </c>
      <c r="K212" s="84" t="b">
        <v>0</v>
      </c>
      <c r="L212" s="84" t="b">
        <v>0</v>
      </c>
    </row>
    <row r="213" spans="1:12" ht="15">
      <c r="A213" s="84" t="s">
        <v>251</v>
      </c>
      <c r="B213" s="84" t="s">
        <v>258</v>
      </c>
      <c r="C213" s="84">
        <v>3</v>
      </c>
      <c r="D213" s="118">
        <v>0.013799129448547292</v>
      </c>
      <c r="E213" s="118">
        <v>1.0851716097368123</v>
      </c>
      <c r="F213" s="84" t="s">
        <v>1060</v>
      </c>
      <c r="G213" s="84" t="b">
        <v>0</v>
      </c>
      <c r="H213" s="84" t="b">
        <v>0</v>
      </c>
      <c r="I213" s="84" t="b">
        <v>0</v>
      </c>
      <c r="J213" s="84" t="b">
        <v>0</v>
      </c>
      <c r="K213" s="84" t="b">
        <v>0</v>
      </c>
      <c r="L213" s="84" t="b">
        <v>0</v>
      </c>
    </row>
    <row r="214" spans="1:12" ht="15">
      <c r="A214" s="84" t="s">
        <v>1154</v>
      </c>
      <c r="B214" s="84" t="s">
        <v>1155</v>
      </c>
      <c r="C214" s="84">
        <v>3</v>
      </c>
      <c r="D214" s="118">
        <v>0.013799129448547292</v>
      </c>
      <c r="E214" s="118">
        <v>1.3862016054007935</v>
      </c>
      <c r="F214" s="84" t="s">
        <v>1060</v>
      </c>
      <c r="G214" s="84" t="b">
        <v>0</v>
      </c>
      <c r="H214" s="84" t="b">
        <v>0</v>
      </c>
      <c r="I214" s="84" t="b">
        <v>0</v>
      </c>
      <c r="J214" s="84" t="b">
        <v>0</v>
      </c>
      <c r="K214" s="84" t="b">
        <v>0</v>
      </c>
      <c r="L214" s="84" t="b">
        <v>0</v>
      </c>
    </row>
    <row r="215" spans="1:12" ht="15">
      <c r="A215" s="84" t="s">
        <v>1162</v>
      </c>
      <c r="B215" s="84" t="s">
        <v>1451</v>
      </c>
      <c r="C215" s="84">
        <v>2</v>
      </c>
      <c r="D215" s="118">
        <v>0.013601701108756893</v>
      </c>
      <c r="E215" s="118">
        <v>1.5622928644564746</v>
      </c>
      <c r="F215" s="84" t="s">
        <v>1060</v>
      </c>
      <c r="G215" s="84" t="b">
        <v>0</v>
      </c>
      <c r="H215" s="84" t="b">
        <v>0</v>
      </c>
      <c r="I215" s="84" t="b">
        <v>0</v>
      </c>
      <c r="J215" s="84" t="b">
        <v>0</v>
      </c>
      <c r="K215" s="84" t="b">
        <v>0</v>
      </c>
      <c r="L215" s="84" t="b">
        <v>0</v>
      </c>
    </row>
    <row r="216" spans="1:12" ht="15">
      <c r="A216" s="84" t="s">
        <v>246</v>
      </c>
      <c r="B216" s="84" t="s">
        <v>251</v>
      </c>
      <c r="C216" s="84">
        <v>6</v>
      </c>
      <c r="D216" s="118">
        <v>0.016176027807808142</v>
      </c>
      <c r="E216" s="118">
        <v>0.9713982024456065</v>
      </c>
      <c r="F216" s="84" t="s">
        <v>1061</v>
      </c>
      <c r="G216" s="84" t="b">
        <v>0</v>
      </c>
      <c r="H216" s="84" t="b">
        <v>0</v>
      </c>
      <c r="I216" s="84" t="b">
        <v>0</v>
      </c>
      <c r="J216" s="84" t="b">
        <v>0</v>
      </c>
      <c r="K216" s="84" t="b">
        <v>0</v>
      </c>
      <c r="L216" s="84" t="b">
        <v>0</v>
      </c>
    </row>
    <row r="217" spans="1:12" ht="15">
      <c r="A217" s="84" t="s">
        <v>246</v>
      </c>
      <c r="B217" s="84" t="s">
        <v>1164</v>
      </c>
      <c r="C217" s="84">
        <v>4</v>
      </c>
      <c r="D217" s="118">
        <v>0.01524202509691044</v>
      </c>
      <c r="E217" s="118">
        <v>1.0383449920762196</v>
      </c>
      <c r="F217" s="84" t="s">
        <v>1061</v>
      </c>
      <c r="G217" s="84" t="b">
        <v>0</v>
      </c>
      <c r="H217" s="84" t="b">
        <v>0</v>
      </c>
      <c r="I217" s="84" t="b">
        <v>0</v>
      </c>
      <c r="J217" s="84" t="b">
        <v>0</v>
      </c>
      <c r="K217" s="84" t="b">
        <v>0</v>
      </c>
      <c r="L217" s="84" t="b">
        <v>0</v>
      </c>
    </row>
    <row r="218" spans="1:12" ht="15">
      <c r="A218" s="84" t="s">
        <v>1165</v>
      </c>
      <c r="B218" s="84" t="s">
        <v>246</v>
      </c>
      <c r="C218" s="84">
        <v>3</v>
      </c>
      <c r="D218" s="118">
        <v>0.013803773315245488</v>
      </c>
      <c r="E218" s="118">
        <v>1.0731070983354316</v>
      </c>
      <c r="F218" s="84" t="s">
        <v>1061</v>
      </c>
      <c r="G218" s="84" t="b">
        <v>1</v>
      </c>
      <c r="H218" s="84" t="b">
        <v>0</v>
      </c>
      <c r="I218" s="84" t="b">
        <v>0</v>
      </c>
      <c r="J218" s="84" t="b">
        <v>0</v>
      </c>
      <c r="K218" s="84" t="b">
        <v>0</v>
      </c>
      <c r="L218" s="84" t="b">
        <v>0</v>
      </c>
    </row>
    <row r="219" spans="1:12" ht="15">
      <c r="A219" s="84" t="s">
        <v>251</v>
      </c>
      <c r="B219" s="84" t="s">
        <v>1168</v>
      </c>
      <c r="C219" s="84">
        <v>2</v>
      </c>
      <c r="D219" s="118">
        <v>0.01143151882268283</v>
      </c>
      <c r="E219" s="118">
        <v>1.3071903043687998</v>
      </c>
      <c r="F219" s="84" t="s">
        <v>1061</v>
      </c>
      <c r="G219" s="84" t="b">
        <v>0</v>
      </c>
      <c r="H219" s="84" t="b">
        <v>0</v>
      </c>
      <c r="I219" s="84" t="b">
        <v>0</v>
      </c>
      <c r="J219" s="84" t="b">
        <v>1</v>
      </c>
      <c r="K219" s="84" t="b">
        <v>0</v>
      </c>
      <c r="L219" s="84" t="b">
        <v>0</v>
      </c>
    </row>
    <row r="220" spans="1:12" ht="15">
      <c r="A220" s="84" t="s">
        <v>1168</v>
      </c>
      <c r="B220" s="84" t="s">
        <v>1169</v>
      </c>
      <c r="C220" s="84">
        <v>2</v>
      </c>
      <c r="D220" s="118">
        <v>0.01143151882268283</v>
      </c>
      <c r="E220" s="118">
        <v>1.8512583487190752</v>
      </c>
      <c r="F220" s="84" t="s">
        <v>1061</v>
      </c>
      <c r="G220" s="84" t="b">
        <v>1</v>
      </c>
      <c r="H220" s="84" t="b">
        <v>0</v>
      </c>
      <c r="I220" s="84" t="b">
        <v>0</v>
      </c>
      <c r="J220" s="84" t="b">
        <v>1</v>
      </c>
      <c r="K220" s="84" t="b">
        <v>0</v>
      </c>
      <c r="L220" s="84" t="b">
        <v>0</v>
      </c>
    </row>
    <row r="221" spans="1:12" ht="15">
      <c r="A221" s="84" t="s">
        <v>1169</v>
      </c>
      <c r="B221" s="84" t="s">
        <v>1170</v>
      </c>
      <c r="C221" s="84">
        <v>2</v>
      </c>
      <c r="D221" s="118">
        <v>0.01143151882268283</v>
      </c>
      <c r="E221" s="118">
        <v>1.8512583487190752</v>
      </c>
      <c r="F221" s="84" t="s">
        <v>1061</v>
      </c>
      <c r="G221" s="84" t="b">
        <v>1</v>
      </c>
      <c r="H221" s="84" t="b">
        <v>0</v>
      </c>
      <c r="I221" s="84" t="b">
        <v>0</v>
      </c>
      <c r="J221" s="84" t="b">
        <v>0</v>
      </c>
      <c r="K221" s="84" t="b">
        <v>0</v>
      </c>
      <c r="L221" s="84" t="b">
        <v>0</v>
      </c>
    </row>
    <row r="222" spans="1:12" ht="15">
      <c r="A222" s="84" t="s">
        <v>1170</v>
      </c>
      <c r="B222" s="84" t="s">
        <v>1166</v>
      </c>
      <c r="C222" s="84">
        <v>2</v>
      </c>
      <c r="D222" s="118">
        <v>0.01143151882268283</v>
      </c>
      <c r="E222" s="118">
        <v>1.675167089663394</v>
      </c>
      <c r="F222" s="84" t="s">
        <v>1061</v>
      </c>
      <c r="G222" s="84" t="b">
        <v>0</v>
      </c>
      <c r="H222" s="84" t="b">
        <v>0</v>
      </c>
      <c r="I222" s="84" t="b">
        <v>0</v>
      </c>
      <c r="J222" s="84" t="b">
        <v>0</v>
      </c>
      <c r="K222" s="84" t="b">
        <v>0</v>
      </c>
      <c r="L222" s="84" t="b">
        <v>0</v>
      </c>
    </row>
    <row r="223" spans="1:12" ht="15">
      <c r="A223" s="84" t="s">
        <v>1470</v>
      </c>
      <c r="B223" s="84" t="s">
        <v>1471</v>
      </c>
      <c r="C223" s="84">
        <v>2</v>
      </c>
      <c r="D223" s="118">
        <v>0.01524202509691044</v>
      </c>
      <c r="E223" s="118">
        <v>1.8512583487190752</v>
      </c>
      <c r="F223" s="84" t="s">
        <v>1061</v>
      </c>
      <c r="G223" s="84" t="b">
        <v>0</v>
      </c>
      <c r="H223" s="84" t="b">
        <v>0</v>
      </c>
      <c r="I223" s="84" t="b">
        <v>0</v>
      </c>
      <c r="J223" s="84" t="b">
        <v>0</v>
      </c>
      <c r="K223" s="84" t="b">
        <v>0</v>
      </c>
      <c r="L223" s="84" t="b">
        <v>0</v>
      </c>
    </row>
    <row r="224" spans="1:12" ht="15">
      <c r="A224" s="84" t="s">
        <v>1174</v>
      </c>
      <c r="B224" s="84" t="s">
        <v>1175</v>
      </c>
      <c r="C224" s="84">
        <v>2</v>
      </c>
      <c r="D224" s="118">
        <v>0</v>
      </c>
      <c r="E224" s="118">
        <v>0.9777236052888478</v>
      </c>
      <c r="F224" s="84" t="s">
        <v>1064</v>
      </c>
      <c r="G224" s="84" t="b">
        <v>0</v>
      </c>
      <c r="H224" s="84" t="b">
        <v>0</v>
      </c>
      <c r="I224" s="84" t="b">
        <v>0</v>
      </c>
      <c r="J224" s="84" t="b">
        <v>0</v>
      </c>
      <c r="K224" s="84" t="b">
        <v>0</v>
      </c>
      <c r="L224" s="84" t="b">
        <v>0</v>
      </c>
    </row>
    <row r="225" spans="1:12" ht="15">
      <c r="A225" s="84" t="s">
        <v>1175</v>
      </c>
      <c r="B225" s="84" t="s">
        <v>1176</v>
      </c>
      <c r="C225" s="84">
        <v>2</v>
      </c>
      <c r="D225" s="118">
        <v>0</v>
      </c>
      <c r="E225" s="118">
        <v>0.9777236052888478</v>
      </c>
      <c r="F225" s="84" t="s">
        <v>1064</v>
      </c>
      <c r="G225" s="84" t="b">
        <v>0</v>
      </c>
      <c r="H225" s="84" t="b">
        <v>0</v>
      </c>
      <c r="I225" s="84" t="b">
        <v>0</v>
      </c>
      <c r="J225" s="84" t="b">
        <v>0</v>
      </c>
      <c r="K225" s="84" t="b">
        <v>0</v>
      </c>
      <c r="L225" s="84" t="b">
        <v>0</v>
      </c>
    </row>
    <row r="226" spans="1:12" ht="15">
      <c r="A226" s="84" t="s">
        <v>1176</v>
      </c>
      <c r="B226" s="84" t="s">
        <v>1150</v>
      </c>
      <c r="C226" s="84">
        <v>2</v>
      </c>
      <c r="D226" s="118">
        <v>0</v>
      </c>
      <c r="E226" s="118">
        <v>0.6766936096248667</v>
      </c>
      <c r="F226" s="84" t="s">
        <v>1064</v>
      </c>
      <c r="G226" s="84" t="b">
        <v>0</v>
      </c>
      <c r="H226" s="84" t="b">
        <v>0</v>
      </c>
      <c r="I226" s="84" t="b">
        <v>0</v>
      </c>
      <c r="J226" s="84" t="b">
        <v>0</v>
      </c>
      <c r="K226" s="84" t="b">
        <v>0</v>
      </c>
      <c r="L226" s="84" t="b">
        <v>0</v>
      </c>
    </row>
    <row r="227" spans="1:12" ht="15">
      <c r="A227" s="84" t="s">
        <v>1150</v>
      </c>
      <c r="B227" s="84" t="s">
        <v>1150</v>
      </c>
      <c r="C227" s="84">
        <v>2</v>
      </c>
      <c r="D227" s="118">
        <v>0</v>
      </c>
      <c r="E227" s="118">
        <v>0.37566361396088543</v>
      </c>
      <c r="F227" s="84" t="s">
        <v>1064</v>
      </c>
      <c r="G227" s="84" t="b">
        <v>0</v>
      </c>
      <c r="H227" s="84" t="b">
        <v>0</v>
      </c>
      <c r="I227" s="84" t="b">
        <v>0</v>
      </c>
      <c r="J227" s="84" t="b">
        <v>0</v>
      </c>
      <c r="K227" s="84" t="b">
        <v>0</v>
      </c>
      <c r="L227" s="84" t="b">
        <v>0</v>
      </c>
    </row>
    <row r="228" spans="1:12" ht="15">
      <c r="A228" s="84" t="s">
        <v>1150</v>
      </c>
      <c r="B228" s="84" t="s">
        <v>1177</v>
      </c>
      <c r="C228" s="84">
        <v>2</v>
      </c>
      <c r="D228" s="118">
        <v>0</v>
      </c>
      <c r="E228" s="118">
        <v>0.6766936096248667</v>
      </c>
      <c r="F228" s="84" t="s">
        <v>1064</v>
      </c>
      <c r="G228" s="84" t="b">
        <v>0</v>
      </c>
      <c r="H228" s="84" t="b">
        <v>0</v>
      </c>
      <c r="I228" s="84" t="b">
        <v>0</v>
      </c>
      <c r="J228" s="84" t="b">
        <v>0</v>
      </c>
      <c r="K228" s="84" t="b">
        <v>0</v>
      </c>
      <c r="L228" s="84" t="b">
        <v>0</v>
      </c>
    </row>
    <row r="229" spans="1:12" ht="15">
      <c r="A229" s="84" t="s">
        <v>1177</v>
      </c>
      <c r="B229" s="84" t="s">
        <v>1178</v>
      </c>
      <c r="C229" s="84">
        <v>2</v>
      </c>
      <c r="D229" s="118">
        <v>0</v>
      </c>
      <c r="E229" s="118">
        <v>0.9777236052888478</v>
      </c>
      <c r="F229" s="84" t="s">
        <v>1064</v>
      </c>
      <c r="G229" s="84" t="b">
        <v>0</v>
      </c>
      <c r="H229" s="84" t="b">
        <v>0</v>
      </c>
      <c r="I229" s="84" t="b">
        <v>0</v>
      </c>
      <c r="J229" s="84" t="b">
        <v>0</v>
      </c>
      <c r="K229" s="84" t="b">
        <v>0</v>
      </c>
      <c r="L229" s="84" t="b">
        <v>0</v>
      </c>
    </row>
    <row r="230" spans="1:12" ht="15">
      <c r="A230" s="84" t="s">
        <v>1178</v>
      </c>
      <c r="B230" s="84" t="s">
        <v>1179</v>
      </c>
      <c r="C230" s="84">
        <v>2</v>
      </c>
      <c r="D230" s="118">
        <v>0</v>
      </c>
      <c r="E230" s="118">
        <v>0.9777236052888478</v>
      </c>
      <c r="F230" s="84" t="s">
        <v>1064</v>
      </c>
      <c r="G230" s="84" t="b">
        <v>0</v>
      </c>
      <c r="H230" s="84" t="b">
        <v>0</v>
      </c>
      <c r="I230" s="84" t="b">
        <v>0</v>
      </c>
      <c r="J230" s="84" t="b">
        <v>0</v>
      </c>
      <c r="K230" s="84" t="b">
        <v>0</v>
      </c>
      <c r="L230" s="84" t="b">
        <v>0</v>
      </c>
    </row>
    <row r="231" spans="1:12" ht="15">
      <c r="A231" s="84" t="s">
        <v>1179</v>
      </c>
      <c r="B231" s="84" t="s">
        <v>1180</v>
      </c>
      <c r="C231" s="84">
        <v>2</v>
      </c>
      <c r="D231" s="118">
        <v>0</v>
      </c>
      <c r="E231" s="118">
        <v>0.9777236052888478</v>
      </c>
      <c r="F231" s="84" t="s">
        <v>1064</v>
      </c>
      <c r="G231" s="84" t="b">
        <v>0</v>
      </c>
      <c r="H231" s="84" t="b">
        <v>0</v>
      </c>
      <c r="I231" s="84" t="b">
        <v>0</v>
      </c>
      <c r="J231" s="84" t="b">
        <v>0</v>
      </c>
      <c r="K231" s="84" t="b">
        <v>0</v>
      </c>
      <c r="L231" s="84" t="b">
        <v>0</v>
      </c>
    </row>
    <row r="232" spans="1:12" ht="15">
      <c r="A232" s="84" t="s">
        <v>1180</v>
      </c>
      <c r="B232" s="84" t="s">
        <v>1181</v>
      </c>
      <c r="C232" s="84">
        <v>2</v>
      </c>
      <c r="D232" s="118">
        <v>0</v>
      </c>
      <c r="E232" s="118">
        <v>0.9777236052888478</v>
      </c>
      <c r="F232" s="84" t="s">
        <v>1064</v>
      </c>
      <c r="G232" s="84" t="b">
        <v>0</v>
      </c>
      <c r="H232" s="84" t="b">
        <v>0</v>
      </c>
      <c r="I232" s="84" t="b">
        <v>0</v>
      </c>
      <c r="J232" s="84" t="b">
        <v>0</v>
      </c>
      <c r="K232" s="84" t="b">
        <v>0</v>
      </c>
      <c r="L23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1516</v>
      </c>
      <c r="B2" s="122" t="s">
        <v>1517</v>
      </c>
      <c r="C2" s="119" t="s">
        <v>1518</v>
      </c>
    </row>
    <row r="3" spans="1:3" ht="15">
      <c r="A3" s="121" t="s">
        <v>1057</v>
      </c>
      <c r="B3" s="121" t="s">
        <v>1057</v>
      </c>
      <c r="C3" s="34">
        <v>21</v>
      </c>
    </row>
    <row r="4" spans="1:3" ht="15">
      <c r="A4" s="121" t="s">
        <v>1057</v>
      </c>
      <c r="B4" s="121" t="s">
        <v>1060</v>
      </c>
      <c r="C4" s="34">
        <v>3</v>
      </c>
    </row>
    <row r="5" spans="1:3" ht="15">
      <c r="A5" s="121" t="s">
        <v>1057</v>
      </c>
      <c r="B5" s="121" t="s">
        <v>1061</v>
      </c>
      <c r="C5" s="34">
        <v>5</v>
      </c>
    </row>
    <row r="6" spans="1:3" ht="15">
      <c r="A6" s="121" t="s">
        <v>1057</v>
      </c>
      <c r="B6" s="121" t="s">
        <v>1062</v>
      </c>
      <c r="C6" s="34">
        <v>2</v>
      </c>
    </row>
    <row r="7" spans="1:3" ht="15">
      <c r="A7" s="121" t="s">
        <v>1058</v>
      </c>
      <c r="B7" s="121" t="s">
        <v>1057</v>
      </c>
      <c r="C7" s="34">
        <v>1</v>
      </c>
    </row>
    <row r="8" spans="1:3" ht="15">
      <c r="A8" s="121" t="s">
        <v>1058</v>
      </c>
      <c r="B8" s="121" t="s">
        <v>1058</v>
      </c>
      <c r="C8" s="34">
        <v>9</v>
      </c>
    </row>
    <row r="9" spans="1:3" ht="15">
      <c r="A9" s="121" t="s">
        <v>1059</v>
      </c>
      <c r="B9" s="121" t="s">
        <v>1059</v>
      </c>
      <c r="C9" s="34">
        <v>10</v>
      </c>
    </row>
    <row r="10" spans="1:3" ht="15">
      <c r="A10" s="121" t="s">
        <v>1060</v>
      </c>
      <c r="B10" s="121" t="s">
        <v>1057</v>
      </c>
      <c r="C10" s="34">
        <v>6</v>
      </c>
    </row>
    <row r="11" spans="1:3" ht="15">
      <c r="A11" s="121" t="s">
        <v>1060</v>
      </c>
      <c r="B11" s="121" t="s">
        <v>1060</v>
      </c>
      <c r="C11" s="34">
        <v>8</v>
      </c>
    </row>
    <row r="12" spans="1:3" ht="15">
      <c r="A12" s="121" t="s">
        <v>1060</v>
      </c>
      <c r="B12" s="121" t="s">
        <v>1061</v>
      </c>
      <c r="C12" s="34">
        <v>3</v>
      </c>
    </row>
    <row r="13" spans="1:3" ht="15">
      <c r="A13" s="121" t="s">
        <v>1061</v>
      </c>
      <c r="B13" s="121" t="s">
        <v>1057</v>
      </c>
      <c r="C13" s="34">
        <v>14</v>
      </c>
    </row>
    <row r="14" spans="1:3" ht="15">
      <c r="A14" s="121" t="s">
        <v>1061</v>
      </c>
      <c r="B14" s="121" t="s">
        <v>1061</v>
      </c>
      <c r="C14" s="34">
        <v>13</v>
      </c>
    </row>
    <row r="15" spans="1:3" ht="15">
      <c r="A15" s="121" t="s">
        <v>1062</v>
      </c>
      <c r="B15" s="121" t="s">
        <v>1057</v>
      </c>
      <c r="C15" s="34">
        <v>1</v>
      </c>
    </row>
    <row r="16" spans="1:3" ht="15">
      <c r="A16" s="121" t="s">
        <v>1062</v>
      </c>
      <c r="B16" s="121" t="s">
        <v>1060</v>
      </c>
      <c r="C16" s="34">
        <v>1</v>
      </c>
    </row>
    <row r="17" spans="1:3" ht="15">
      <c r="A17" s="121" t="s">
        <v>1062</v>
      </c>
      <c r="B17" s="121" t="s">
        <v>1061</v>
      </c>
      <c r="C17" s="34">
        <v>1</v>
      </c>
    </row>
    <row r="18" spans="1:3" ht="15">
      <c r="A18" s="121" t="s">
        <v>1062</v>
      </c>
      <c r="B18" s="121" t="s">
        <v>1062</v>
      </c>
      <c r="C18" s="34">
        <v>4</v>
      </c>
    </row>
    <row r="19" spans="1:3" ht="15">
      <c r="A19" s="121" t="s">
        <v>1063</v>
      </c>
      <c r="B19" s="121" t="s">
        <v>1057</v>
      </c>
      <c r="C19" s="34">
        <v>1</v>
      </c>
    </row>
    <row r="20" spans="1:3" ht="15">
      <c r="A20" s="121" t="s">
        <v>1063</v>
      </c>
      <c r="B20" s="121" t="s">
        <v>1063</v>
      </c>
      <c r="C20" s="34">
        <v>2</v>
      </c>
    </row>
    <row r="21" spans="1:3" ht="15">
      <c r="A21" s="121" t="s">
        <v>1064</v>
      </c>
      <c r="B21" s="121" t="s">
        <v>1064</v>
      </c>
      <c r="C21"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1533</v>
      </c>
      <c r="B1" s="13" t="s">
        <v>17</v>
      </c>
    </row>
    <row r="2" spans="1:2" ht="15">
      <c r="A2" s="78" t="s">
        <v>1534</v>
      </c>
      <c r="B2" s="78" t="s">
        <v>1540</v>
      </c>
    </row>
    <row r="3" spans="1:2" ht="15">
      <c r="A3" s="78" t="s">
        <v>1535</v>
      </c>
      <c r="B3" s="78" t="s">
        <v>1541</v>
      </c>
    </row>
    <row r="4" spans="1:2" ht="15">
      <c r="A4" s="78" t="s">
        <v>1536</v>
      </c>
      <c r="B4" s="78" t="s">
        <v>1542</v>
      </c>
    </row>
    <row r="5" spans="1:2" ht="15">
      <c r="A5" s="78" t="s">
        <v>1537</v>
      </c>
      <c r="B5" s="78" t="s">
        <v>1543</v>
      </c>
    </row>
    <row r="6" spans="1:2" ht="15">
      <c r="A6" s="78" t="s">
        <v>1538</v>
      </c>
      <c r="B6" s="78" t="s">
        <v>1544</v>
      </c>
    </row>
    <row r="7" spans="1:2" ht="15">
      <c r="A7" s="78" t="s">
        <v>1539</v>
      </c>
      <c r="B7" s="78" t="s">
        <v>1541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1056</v>
      </c>
      <c r="BB2" s="13" t="s">
        <v>1074</v>
      </c>
      <c r="BC2" s="13" t="s">
        <v>1075</v>
      </c>
      <c r="BD2" s="119" t="s">
        <v>1505</v>
      </c>
      <c r="BE2" s="119" t="s">
        <v>1506</v>
      </c>
      <c r="BF2" s="119" t="s">
        <v>1507</v>
      </c>
      <c r="BG2" s="119" t="s">
        <v>1508</v>
      </c>
      <c r="BH2" s="119" t="s">
        <v>1509</v>
      </c>
      <c r="BI2" s="119" t="s">
        <v>1510</v>
      </c>
      <c r="BJ2" s="119" t="s">
        <v>1511</v>
      </c>
      <c r="BK2" s="119" t="s">
        <v>1512</v>
      </c>
      <c r="BL2" s="119" t="s">
        <v>1513</v>
      </c>
    </row>
    <row r="3" spans="1:64" ht="15" customHeight="1">
      <c r="A3" s="64" t="s">
        <v>212</v>
      </c>
      <c r="B3" s="64" t="s">
        <v>212</v>
      </c>
      <c r="C3" s="65"/>
      <c r="D3" s="66"/>
      <c r="E3" s="67"/>
      <c r="F3" s="68"/>
      <c r="G3" s="65"/>
      <c r="H3" s="69"/>
      <c r="I3" s="70"/>
      <c r="J3" s="70"/>
      <c r="K3" s="34" t="s">
        <v>65</v>
      </c>
      <c r="L3" s="71">
        <v>3</v>
      </c>
      <c r="M3" s="71"/>
      <c r="N3" s="72"/>
      <c r="O3" s="78" t="s">
        <v>176</v>
      </c>
      <c r="P3" s="80">
        <v>43742.07246527778</v>
      </c>
      <c r="Q3" s="78" t="s">
        <v>275</v>
      </c>
      <c r="R3" s="82" t="s">
        <v>333</v>
      </c>
      <c r="S3" s="78" t="s">
        <v>352</v>
      </c>
      <c r="T3" s="78"/>
      <c r="U3" s="78"/>
      <c r="V3" s="82" t="s">
        <v>384</v>
      </c>
      <c r="W3" s="80">
        <v>43742.07246527778</v>
      </c>
      <c r="X3" s="82" t="s">
        <v>419</v>
      </c>
      <c r="Y3" s="78"/>
      <c r="Z3" s="78"/>
      <c r="AA3" s="84" t="s">
        <v>486</v>
      </c>
      <c r="AB3" s="78"/>
      <c r="AC3" s="78" t="b">
        <v>0</v>
      </c>
      <c r="AD3" s="78">
        <v>0</v>
      </c>
      <c r="AE3" s="84" t="s">
        <v>556</v>
      </c>
      <c r="AF3" s="78" t="b">
        <v>1</v>
      </c>
      <c r="AG3" s="78" t="s">
        <v>563</v>
      </c>
      <c r="AH3" s="78"/>
      <c r="AI3" s="84" t="s">
        <v>553</v>
      </c>
      <c r="AJ3" s="78" t="b">
        <v>0</v>
      </c>
      <c r="AK3" s="78">
        <v>0</v>
      </c>
      <c r="AL3" s="84" t="s">
        <v>556</v>
      </c>
      <c r="AM3" s="78" t="s">
        <v>565</v>
      </c>
      <c r="AN3" s="78" t="b">
        <v>0</v>
      </c>
      <c r="AO3" s="84" t="s">
        <v>486</v>
      </c>
      <c r="AP3" s="78" t="s">
        <v>176</v>
      </c>
      <c r="AQ3" s="78">
        <v>0</v>
      </c>
      <c r="AR3" s="78">
        <v>0</v>
      </c>
      <c r="AS3" s="78"/>
      <c r="AT3" s="78"/>
      <c r="AU3" s="78"/>
      <c r="AV3" s="78"/>
      <c r="AW3" s="78"/>
      <c r="AX3" s="78"/>
      <c r="AY3" s="78"/>
      <c r="AZ3" s="78"/>
      <c r="BA3">
        <v>1</v>
      </c>
      <c r="BB3" s="78" t="str">
        <f>REPLACE(INDEX(GroupVertices[Group],MATCH(Edges25[[#This Row],[Vertex 1]],GroupVertices[Vertex],0)),1,1,"")</f>
        <v>3</v>
      </c>
      <c r="BC3" s="78" t="str">
        <f>REPLACE(INDEX(GroupVertices[Group],MATCH(Edges25[[#This Row],[Vertex 2]],GroupVertices[Vertex],0)),1,1,"")</f>
        <v>3</v>
      </c>
      <c r="BD3" s="48">
        <v>1</v>
      </c>
      <c r="BE3" s="49">
        <v>16.666666666666668</v>
      </c>
      <c r="BF3" s="48">
        <v>0</v>
      </c>
      <c r="BG3" s="49">
        <v>0</v>
      </c>
      <c r="BH3" s="48">
        <v>0</v>
      </c>
      <c r="BI3" s="49">
        <v>0</v>
      </c>
      <c r="BJ3" s="48">
        <v>5</v>
      </c>
      <c r="BK3" s="49">
        <v>83.33333333333333</v>
      </c>
      <c r="BL3" s="48">
        <v>6</v>
      </c>
    </row>
    <row r="4" spans="1:64" ht="15" customHeight="1">
      <c r="A4" s="64" t="s">
        <v>213</v>
      </c>
      <c r="B4" s="64" t="s">
        <v>254</v>
      </c>
      <c r="C4" s="65"/>
      <c r="D4" s="66"/>
      <c r="E4" s="67"/>
      <c r="F4" s="68"/>
      <c r="G4" s="65"/>
      <c r="H4" s="69"/>
      <c r="I4" s="70"/>
      <c r="J4" s="70"/>
      <c r="K4" s="34" t="s">
        <v>65</v>
      </c>
      <c r="L4" s="77">
        <v>4</v>
      </c>
      <c r="M4" s="77"/>
      <c r="N4" s="72"/>
      <c r="O4" s="79" t="s">
        <v>273</v>
      </c>
      <c r="P4" s="81">
        <v>43742.66018518519</v>
      </c>
      <c r="Q4" s="79" t="s">
        <v>276</v>
      </c>
      <c r="R4" s="79"/>
      <c r="S4" s="79"/>
      <c r="T4" s="79"/>
      <c r="U4" s="79"/>
      <c r="V4" s="83" t="s">
        <v>385</v>
      </c>
      <c r="W4" s="81">
        <v>43742.66018518519</v>
      </c>
      <c r="X4" s="83" t="s">
        <v>420</v>
      </c>
      <c r="Y4" s="79"/>
      <c r="Z4" s="79"/>
      <c r="AA4" s="85" t="s">
        <v>487</v>
      </c>
      <c r="AB4" s="79"/>
      <c r="AC4" s="79" t="b">
        <v>0</v>
      </c>
      <c r="AD4" s="79">
        <v>0</v>
      </c>
      <c r="AE4" s="85" t="s">
        <v>556</v>
      </c>
      <c r="AF4" s="79" t="b">
        <v>0</v>
      </c>
      <c r="AG4" s="79" t="s">
        <v>563</v>
      </c>
      <c r="AH4" s="79"/>
      <c r="AI4" s="85" t="s">
        <v>556</v>
      </c>
      <c r="AJ4" s="79" t="b">
        <v>0</v>
      </c>
      <c r="AK4" s="79">
        <v>12</v>
      </c>
      <c r="AL4" s="85" t="s">
        <v>538</v>
      </c>
      <c r="AM4" s="79" t="s">
        <v>566</v>
      </c>
      <c r="AN4" s="79" t="b">
        <v>0</v>
      </c>
      <c r="AO4" s="85" t="s">
        <v>538</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214</v>
      </c>
      <c r="C5" s="65"/>
      <c r="D5" s="66"/>
      <c r="E5" s="67"/>
      <c r="F5" s="68"/>
      <c r="G5" s="65"/>
      <c r="H5" s="69"/>
      <c r="I5" s="70"/>
      <c r="J5" s="70"/>
      <c r="K5" s="34" t="s">
        <v>65</v>
      </c>
      <c r="L5" s="77">
        <v>6</v>
      </c>
      <c r="M5" s="77"/>
      <c r="N5" s="72"/>
      <c r="O5" s="79" t="s">
        <v>176</v>
      </c>
      <c r="P5" s="81">
        <v>43742.798854166664</v>
      </c>
      <c r="Q5" s="79" t="s">
        <v>277</v>
      </c>
      <c r="R5" s="83" t="s">
        <v>334</v>
      </c>
      <c r="S5" s="79" t="s">
        <v>352</v>
      </c>
      <c r="T5" s="79"/>
      <c r="U5" s="79"/>
      <c r="V5" s="83" t="s">
        <v>386</v>
      </c>
      <c r="W5" s="81">
        <v>43742.798854166664</v>
      </c>
      <c r="X5" s="83" t="s">
        <v>421</v>
      </c>
      <c r="Y5" s="79"/>
      <c r="Z5" s="79"/>
      <c r="AA5" s="85" t="s">
        <v>488</v>
      </c>
      <c r="AB5" s="79"/>
      <c r="AC5" s="79" t="b">
        <v>0</v>
      </c>
      <c r="AD5" s="79">
        <v>0</v>
      </c>
      <c r="AE5" s="85" t="s">
        <v>556</v>
      </c>
      <c r="AF5" s="79" t="b">
        <v>1</v>
      </c>
      <c r="AG5" s="79" t="s">
        <v>563</v>
      </c>
      <c r="AH5" s="79"/>
      <c r="AI5" s="85" t="s">
        <v>523</v>
      </c>
      <c r="AJ5" s="79" t="b">
        <v>0</v>
      </c>
      <c r="AK5" s="79">
        <v>0</v>
      </c>
      <c r="AL5" s="85" t="s">
        <v>556</v>
      </c>
      <c r="AM5" s="79" t="s">
        <v>565</v>
      </c>
      <c r="AN5" s="79" t="b">
        <v>0</v>
      </c>
      <c r="AO5" s="85" t="s">
        <v>488</v>
      </c>
      <c r="AP5" s="79" t="s">
        <v>176</v>
      </c>
      <c r="AQ5" s="79">
        <v>0</v>
      </c>
      <c r="AR5" s="79">
        <v>0</v>
      </c>
      <c r="AS5" s="79"/>
      <c r="AT5" s="79"/>
      <c r="AU5" s="79"/>
      <c r="AV5" s="79"/>
      <c r="AW5" s="79"/>
      <c r="AX5" s="79"/>
      <c r="AY5" s="79"/>
      <c r="AZ5" s="79"/>
      <c r="BA5">
        <v>1</v>
      </c>
      <c r="BB5" s="78" t="str">
        <f>REPLACE(INDEX(GroupVertices[Group],MATCH(Edges25[[#This Row],[Vertex 1]],GroupVertices[Vertex],0)),1,1,"")</f>
        <v>3</v>
      </c>
      <c r="BC5" s="78" t="str">
        <f>REPLACE(INDEX(GroupVertices[Group],MATCH(Edges25[[#This Row],[Vertex 2]],GroupVertices[Vertex],0)),1,1,"")</f>
        <v>3</v>
      </c>
      <c r="BD5" s="48">
        <v>2</v>
      </c>
      <c r="BE5" s="49">
        <v>4.761904761904762</v>
      </c>
      <c r="BF5" s="48">
        <v>2</v>
      </c>
      <c r="BG5" s="49">
        <v>4.761904761904762</v>
      </c>
      <c r="BH5" s="48">
        <v>0</v>
      </c>
      <c r="BI5" s="49">
        <v>0</v>
      </c>
      <c r="BJ5" s="48">
        <v>38</v>
      </c>
      <c r="BK5" s="49">
        <v>90.47619047619048</v>
      </c>
      <c r="BL5" s="48">
        <v>42</v>
      </c>
    </row>
    <row r="6" spans="1:64" ht="15">
      <c r="A6" s="64" t="s">
        <v>215</v>
      </c>
      <c r="B6" s="64" t="s">
        <v>246</v>
      </c>
      <c r="C6" s="65"/>
      <c r="D6" s="66"/>
      <c r="E6" s="67"/>
      <c r="F6" s="68"/>
      <c r="G6" s="65"/>
      <c r="H6" s="69"/>
      <c r="I6" s="70"/>
      <c r="J6" s="70"/>
      <c r="K6" s="34" t="s">
        <v>65</v>
      </c>
      <c r="L6" s="77">
        <v>7</v>
      </c>
      <c r="M6" s="77"/>
      <c r="N6" s="72"/>
      <c r="O6" s="79" t="s">
        <v>273</v>
      </c>
      <c r="P6" s="81">
        <v>43743.554918981485</v>
      </c>
      <c r="Q6" s="79" t="s">
        <v>278</v>
      </c>
      <c r="R6" s="79"/>
      <c r="S6" s="79"/>
      <c r="T6" s="79"/>
      <c r="U6" s="79"/>
      <c r="V6" s="83" t="s">
        <v>387</v>
      </c>
      <c r="W6" s="81">
        <v>43743.554918981485</v>
      </c>
      <c r="X6" s="83" t="s">
        <v>422</v>
      </c>
      <c r="Y6" s="79"/>
      <c r="Z6" s="79"/>
      <c r="AA6" s="85" t="s">
        <v>489</v>
      </c>
      <c r="AB6" s="79"/>
      <c r="AC6" s="79" t="b">
        <v>0</v>
      </c>
      <c r="AD6" s="79">
        <v>0</v>
      </c>
      <c r="AE6" s="85" t="s">
        <v>556</v>
      </c>
      <c r="AF6" s="79" t="b">
        <v>0</v>
      </c>
      <c r="AG6" s="79" t="s">
        <v>563</v>
      </c>
      <c r="AH6" s="79"/>
      <c r="AI6" s="85" t="s">
        <v>556</v>
      </c>
      <c r="AJ6" s="79" t="b">
        <v>0</v>
      </c>
      <c r="AK6" s="79">
        <v>51</v>
      </c>
      <c r="AL6" s="85" t="s">
        <v>522</v>
      </c>
      <c r="AM6" s="79" t="s">
        <v>567</v>
      </c>
      <c r="AN6" s="79" t="b">
        <v>0</v>
      </c>
      <c r="AO6" s="85" t="s">
        <v>522</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23</v>
      </c>
      <c r="BK6" s="49">
        <v>100</v>
      </c>
      <c r="BL6" s="48">
        <v>23</v>
      </c>
    </row>
    <row r="7" spans="1:64" ht="15">
      <c r="A7" s="64" t="s">
        <v>216</v>
      </c>
      <c r="B7" s="64" t="s">
        <v>246</v>
      </c>
      <c r="C7" s="65"/>
      <c r="D7" s="66"/>
      <c r="E7" s="67"/>
      <c r="F7" s="68"/>
      <c r="G7" s="65"/>
      <c r="H7" s="69"/>
      <c r="I7" s="70"/>
      <c r="J7" s="70"/>
      <c r="K7" s="34" t="s">
        <v>65</v>
      </c>
      <c r="L7" s="77">
        <v>8</v>
      </c>
      <c r="M7" s="77"/>
      <c r="N7" s="72"/>
      <c r="O7" s="79" t="s">
        <v>273</v>
      </c>
      <c r="P7" s="81">
        <v>43743.934386574074</v>
      </c>
      <c r="Q7" s="79" t="s">
        <v>279</v>
      </c>
      <c r="R7" s="79"/>
      <c r="S7" s="79"/>
      <c r="T7" s="79"/>
      <c r="U7" s="79"/>
      <c r="V7" s="83" t="s">
        <v>388</v>
      </c>
      <c r="W7" s="81">
        <v>43743.934386574074</v>
      </c>
      <c r="X7" s="83" t="s">
        <v>423</v>
      </c>
      <c r="Y7" s="79"/>
      <c r="Z7" s="79"/>
      <c r="AA7" s="85" t="s">
        <v>490</v>
      </c>
      <c r="AB7" s="79"/>
      <c r="AC7" s="79" t="b">
        <v>0</v>
      </c>
      <c r="AD7" s="79">
        <v>0</v>
      </c>
      <c r="AE7" s="85" t="s">
        <v>556</v>
      </c>
      <c r="AF7" s="79" t="b">
        <v>0</v>
      </c>
      <c r="AG7" s="79" t="s">
        <v>563</v>
      </c>
      <c r="AH7" s="79"/>
      <c r="AI7" s="85" t="s">
        <v>556</v>
      </c>
      <c r="AJ7" s="79" t="b">
        <v>0</v>
      </c>
      <c r="AK7" s="79">
        <v>10</v>
      </c>
      <c r="AL7" s="85" t="s">
        <v>539</v>
      </c>
      <c r="AM7" s="79" t="s">
        <v>567</v>
      </c>
      <c r="AN7" s="79" t="b">
        <v>0</v>
      </c>
      <c r="AO7" s="85" t="s">
        <v>539</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2</v>
      </c>
      <c r="BE7" s="49">
        <v>8.333333333333334</v>
      </c>
      <c r="BF7" s="48">
        <v>0</v>
      </c>
      <c r="BG7" s="49">
        <v>0</v>
      </c>
      <c r="BH7" s="48">
        <v>0</v>
      </c>
      <c r="BI7" s="49">
        <v>0</v>
      </c>
      <c r="BJ7" s="48">
        <v>22</v>
      </c>
      <c r="BK7" s="49">
        <v>91.66666666666667</v>
      </c>
      <c r="BL7" s="48">
        <v>24</v>
      </c>
    </row>
    <row r="8" spans="1:64" ht="15">
      <c r="A8" s="64" t="s">
        <v>217</v>
      </c>
      <c r="B8" s="64" t="s">
        <v>246</v>
      </c>
      <c r="C8" s="65"/>
      <c r="D8" s="66"/>
      <c r="E8" s="67"/>
      <c r="F8" s="68"/>
      <c r="G8" s="65"/>
      <c r="H8" s="69"/>
      <c r="I8" s="70"/>
      <c r="J8" s="70"/>
      <c r="K8" s="34" t="s">
        <v>65</v>
      </c>
      <c r="L8" s="77">
        <v>9</v>
      </c>
      <c r="M8" s="77"/>
      <c r="N8" s="72"/>
      <c r="O8" s="79" t="s">
        <v>273</v>
      </c>
      <c r="P8" s="81">
        <v>43743.936793981484</v>
      </c>
      <c r="Q8" s="79" t="s">
        <v>279</v>
      </c>
      <c r="R8" s="79"/>
      <c r="S8" s="79"/>
      <c r="T8" s="79"/>
      <c r="U8" s="79"/>
      <c r="V8" s="83" t="s">
        <v>389</v>
      </c>
      <c r="W8" s="81">
        <v>43743.936793981484</v>
      </c>
      <c r="X8" s="83" t="s">
        <v>424</v>
      </c>
      <c r="Y8" s="79"/>
      <c r="Z8" s="79"/>
      <c r="AA8" s="85" t="s">
        <v>491</v>
      </c>
      <c r="AB8" s="79"/>
      <c r="AC8" s="79" t="b">
        <v>0</v>
      </c>
      <c r="AD8" s="79">
        <v>0</v>
      </c>
      <c r="AE8" s="85" t="s">
        <v>556</v>
      </c>
      <c r="AF8" s="79" t="b">
        <v>0</v>
      </c>
      <c r="AG8" s="79" t="s">
        <v>563</v>
      </c>
      <c r="AH8" s="79"/>
      <c r="AI8" s="85" t="s">
        <v>556</v>
      </c>
      <c r="AJ8" s="79" t="b">
        <v>0</v>
      </c>
      <c r="AK8" s="79">
        <v>10</v>
      </c>
      <c r="AL8" s="85" t="s">
        <v>539</v>
      </c>
      <c r="AM8" s="79" t="s">
        <v>566</v>
      </c>
      <c r="AN8" s="79" t="b">
        <v>0</v>
      </c>
      <c r="AO8" s="85" t="s">
        <v>539</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2</v>
      </c>
      <c r="BE8" s="49">
        <v>8.333333333333334</v>
      </c>
      <c r="BF8" s="48">
        <v>0</v>
      </c>
      <c r="BG8" s="49">
        <v>0</v>
      </c>
      <c r="BH8" s="48">
        <v>0</v>
      </c>
      <c r="BI8" s="49">
        <v>0</v>
      </c>
      <c r="BJ8" s="48">
        <v>22</v>
      </c>
      <c r="BK8" s="49">
        <v>91.66666666666667</v>
      </c>
      <c r="BL8" s="48">
        <v>24</v>
      </c>
    </row>
    <row r="9" spans="1:64" ht="15">
      <c r="A9" s="64" t="s">
        <v>218</v>
      </c>
      <c r="B9" s="64" t="s">
        <v>246</v>
      </c>
      <c r="C9" s="65"/>
      <c r="D9" s="66"/>
      <c r="E9" s="67"/>
      <c r="F9" s="68"/>
      <c r="G9" s="65"/>
      <c r="H9" s="69"/>
      <c r="I9" s="70"/>
      <c r="J9" s="70"/>
      <c r="K9" s="34" t="s">
        <v>65</v>
      </c>
      <c r="L9" s="77">
        <v>10</v>
      </c>
      <c r="M9" s="77"/>
      <c r="N9" s="72"/>
      <c r="O9" s="79" t="s">
        <v>273</v>
      </c>
      <c r="P9" s="81">
        <v>43743.93914351852</v>
      </c>
      <c r="Q9" s="79" t="s">
        <v>279</v>
      </c>
      <c r="R9" s="79"/>
      <c r="S9" s="79"/>
      <c r="T9" s="79"/>
      <c r="U9" s="79"/>
      <c r="V9" s="83" t="s">
        <v>390</v>
      </c>
      <c r="W9" s="81">
        <v>43743.93914351852</v>
      </c>
      <c r="X9" s="83" t="s">
        <v>425</v>
      </c>
      <c r="Y9" s="79"/>
      <c r="Z9" s="79"/>
      <c r="AA9" s="85" t="s">
        <v>492</v>
      </c>
      <c r="AB9" s="79"/>
      <c r="AC9" s="79" t="b">
        <v>0</v>
      </c>
      <c r="AD9" s="79">
        <v>0</v>
      </c>
      <c r="AE9" s="85" t="s">
        <v>556</v>
      </c>
      <c r="AF9" s="79" t="b">
        <v>0</v>
      </c>
      <c r="AG9" s="79" t="s">
        <v>563</v>
      </c>
      <c r="AH9" s="79"/>
      <c r="AI9" s="85" t="s">
        <v>556</v>
      </c>
      <c r="AJ9" s="79" t="b">
        <v>0</v>
      </c>
      <c r="AK9" s="79">
        <v>10</v>
      </c>
      <c r="AL9" s="85" t="s">
        <v>539</v>
      </c>
      <c r="AM9" s="79" t="s">
        <v>567</v>
      </c>
      <c r="AN9" s="79" t="b">
        <v>0</v>
      </c>
      <c r="AO9" s="85" t="s">
        <v>539</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2</v>
      </c>
      <c r="BE9" s="49">
        <v>8.333333333333334</v>
      </c>
      <c r="BF9" s="48">
        <v>0</v>
      </c>
      <c r="BG9" s="49">
        <v>0</v>
      </c>
      <c r="BH9" s="48">
        <v>0</v>
      </c>
      <c r="BI9" s="49">
        <v>0</v>
      </c>
      <c r="BJ9" s="48">
        <v>22</v>
      </c>
      <c r="BK9" s="49">
        <v>91.66666666666667</v>
      </c>
      <c r="BL9" s="48">
        <v>24</v>
      </c>
    </row>
    <row r="10" spans="1:64" ht="15">
      <c r="A10" s="64" t="s">
        <v>219</v>
      </c>
      <c r="B10" s="64" t="s">
        <v>219</v>
      </c>
      <c r="C10" s="65"/>
      <c r="D10" s="66"/>
      <c r="E10" s="67"/>
      <c r="F10" s="68"/>
      <c r="G10" s="65"/>
      <c r="H10" s="69"/>
      <c r="I10" s="70"/>
      <c r="J10" s="70"/>
      <c r="K10" s="34" t="s">
        <v>65</v>
      </c>
      <c r="L10" s="77">
        <v>11</v>
      </c>
      <c r="M10" s="77"/>
      <c r="N10" s="72"/>
      <c r="O10" s="79" t="s">
        <v>176</v>
      </c>
      <c r="P10" s="81">
        <v>43743.941782407404</v>
      </c>
      <c r="Q10" s="79" t="s">
        <v>280</v>
      </c>
      <c r="R10" s="83" t="s">
        <v>335</v>
      </c>
      <c r="S10" s="79" t="s">
        <v>352</v>
      </c>
      <c r="T10" s="79" t="s">
        <v>361</v>
      </c>
      <c r="U10" s="79"/>
      <c r="V10" s="83" t="s">
        <v>391</v>
      </c>
      <c r="W10" s="81">
        <v>43743.941782407404</v>
      </c>
      <c r="X10" s="83" t="s">
        <v>426</v>
      </c>
      <c r="Y10" s="79"/>
      <c r="Z10" s="79"/>
      <c r="AA10" s="85" t="s">
        <v>493</v>
      </c>
      <c r="AB10" s="79"/>
      <c r="AC10" s="79" t="b">
        <v>0</v>
      </c>
      <c r="AD10" s="79">
        <v>0</v>
      </c>
      <c r="AE10" s="85" t="s">
        <v>556</v>
      </c>
      <c r="AF10" s="79" t="b">
        <v>1</v>
      </c>
      <c r="AG10" s="79" t="s">
        <v>563</v>
      </c>
      <c r="AH10" s="79"/>
      <c r="AI10" s="85" t="s">
        <v>539</v>
      </c>
      <c r="AJ10" s="79" t="b">
        <v>0</v>
      </c>
      <c r="AK10" s="79">
        <v>0</v>
      </c>
      <c r="AL10" s="85" t="s">
        <v>556</v>
      </c>
      <c r="AM10" s="79" t="s">
        <v>565</v>
      </c>
      <c r="AN10" s="79" t="b">
        <v>0</v>
      </c>
      <c r="AO10" s="85" t="s">
        <v>493</v>
      </c>
      <c r="AP10" s="79" t="s">
        <v>176</v>
      </c>
      <c r="AQ10" s="79">
        <v>0</v>
      </c>
      <c r="AR10" s="79">
        <v>0</v>
      </c>
      <c r="AS10" s="79"/>
      <c r="AT10" s="79"/>
      <c r="AU10" s="79"/>
      <c r="AV10" s="79"/>
      <c r="AW10" s="79"/>
      <c r="AX10" s="79"/>
      <c r="AY10" s="79"/>
      <c r="AZ10" s="79"/>
      <c r="BA10">
        <v>1</v>
      </c>
      <c r="BB10" s="78" t="str">
        <f>REPLACE(INDEX(GroupVertices[Group],MATCH(Edges25[[#This Row],[Vertex 1]],GroupVertices[Vertex],0)),1,1,"")</f>
        <v>3</v>
      </c>
      <c r="BC10" s="78" t="str">
        <f>REPLACE(INDEX(GroupVertices[Group],MATCH(Edges25[[#This Row],[Vertex 2]],GroupVertices[Vertex],0)),1,1,"")</f>
        <v>3</v>
      </c>
      <c r="BD10" s="48">
        <v>0</v>
      </c>
      <c r="BE10" s="49">
        <v>0</v>
      </c>
      <c r="BF10" s="48">
        <v>2</v>
      </c>
      <c r="BG10" s="49">
        <v>15.384615384615385</v>
      </c>
      <c r="BH10" s="48">
        <v>0</v>
      </c>
      <c r="BI10" s="49">
        <v>0</v>
      </c>
      <c r="BJ10" s="48">
        <v>11</v>
      </c>
      <c r="BK10" s="49">
        <v>84.61538461538461</v>
      </c>
      <c r="BL10" s="48">
        <v>13</v>
      </c>
    </row>
    <row r="11" spans="1:64" ht="15">
      <c r="A11" s="64" t="s">
        <v>220</v>
      </c>
      <c r="B11" s="64" t="s">
        <v>246</v>
      </c>
      <c r="C11" s="65"/>
      <c r="D11" s="66"/>
      <c r="E11" s="67"/>
      <c r="F11" s="68"/>
      <c r="G11" s="65"/>
      <c r="H11" s="69"/>
      <c r="I11" s="70"/>
      <c r="J11" s="70"/>
      <c r="K11" s="34" t="s">
        <v>65</v>
      </c>
      <c r="L11" s="77">
        <v>12</v>
      </c>
      <c r="M11" s="77"/>
      <c r="N11" s="72"/>
      <c r="O11" s="79" t="s">
        <v>273</v>
      </c>
      <c r="P11" s="81">
        <v>43743.94719907407</v>
      </c>
      <c r="Q11" s="79" t="s">
        <v>279</v>
      </c>
      <c r="R11" s="79"/>
      <c r="S11" s="79"/>
      <c r="T11" s="79"/>
      <c r="U11" s="79"/>
      <c r="V11" s="83" t="s">
        <v>392</v>
      </c>
      <c r="W11" s="81">
        <v>43743.94719907407</v>
      </c>
      <c r="X11" s="83" t="s">
        <v>427</v>
      </c>
      <c r="Y11" s="79"/>
      <c r="Z11" s="79"/>
      <c r="AA11" s="85" t="s">
        <v>494</v>
      </c>
      <c r="AB11" s="79"/>
      <c r="AC11" s="79" t="b">
        <v>0</v>
      </c>
      <c r="AD11" s="79">
        <v>0</v>
      </c>
      <c r="AE11" s="85" t="s">
        <v>556</v>
      </c>
      <c r="AF11" s="79" t="b">
        <v>0</v>
      </c>
      <c r="AG11" s="79" t="s">
        <v>563</v>
      </c>
      <c r="AH11" s="79"/>
      <c r="AI11" s="85" t="s">
        <v>556</v>
      </c>
      <c r="AJ11" s="79" t="b">
        <v>0</v>
      </c>
      <c r="AK11" s="79">
        <v>10</v>
      </c>
      <c r="AL11" s="85" t="s">
        <v>539</v>
      </c>
      <c r="AM11" s="79" t="s">
        <v>565</v>
      </c>
      <c r="AN11" s="79" t="b">
        <v>0</v>
      </c>
      <c r="AO11" s="85" t="s">
        <v>539</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2</v>
      </c>
      <c r="BE11" s="49">
        <v>8.333333333333334</v>
      </c>
      <c r="BF11" s="48">
        <v>0</v>
      </c>
      <c r="BG11" s="49">
        <v>0</v>
      </c>
      <c r="BH11" s="48">
        <v>0</v>
      </c>
      <c r="BI11" s="49">
        <v>0</v>
      </c>
      <c r="BJ11" s="48">
        <v>22</v>
      </c>
      <c r="BK11" s="49">
        <v>91.66666666666667</v>
      </c>
      <c r="BL11" s="48">
        <v>24</v>
      </c>
    </row>
    <row r="12" spans="1:64" ht="15">
      <c r="A12" s="64" t="s">
        <v>221</v>
      </c>
      <c r="B12" s="64" t="s">
        <v>246</v>
      </c>
      <c r="C12" s="65"/>
      <c r="D12" s="66"/>
      <c r="E12" s="67"/>
      <c r="F12" s="68"/>
      <c r="G12" s="65"/>
      <c r="H12" s="69"/>
      <c r="I12" s="70"/>
      <c r="J12" s="70"/>
      <c r="K12" s="34" t="s">
        <v>65</v>
      </c>
      <c r="L12" s="77">
        <v>13</v>
      </c>
      <c r="M12" s="77"/>
      <c r="N12" s="72"/>
      <c r="O12" s="79" t="s">
        <v>273</v>
      </c>
      <c r="P12" s="81">
        <v>43743.956921296296</v>
      </c>
      <c r="Q12" s="79" t="s">
        <v>279</v>
      </c>
      <c r="R12" s="79"/>
      <c r="S12" s="79"/>
      <c r="T12" s="79"/>
      <c r="U12" s="79"/>
      <c r="V12" s="83" t="s">
        <v>393</v>
      </c>
      <c r="W12" s="81">
        <v>43743.956921296296</v>
      </c>
      <c r="X12" s="83" t="s">
        <v>428</v>
      </c>
      <c r="Y12" s="79"/>
      <c r="Z12" s="79"/>
      <c r="AA12" s="85" t="s">
        <v>495</v>
      </c>
      <c r="AB12" s="79"/>
      <c r="AC12" s="79" t="b">
        <v>0</v>
      </c>
      <c r="AD12" s="79">
        <v>0</v>
      </c>
      <c r="AE12" s="85" t="s">
        <v>556</v>
      </c>
      <c r="AF12" s="79" t="b">
        <v>0</v>
      </c>
      <c r="AG12" s="79" t="s">
        <v>563</v>
      </c>
      <c r="AH12" s="79"/>
      <c r="AI12" s="85" t="s">
        <v>556</v>
      </c>
      <c r="AJ12" s="79" t="b">
        <v>0</v>
      </c>
      <c r="AK12" s="79">
        <v>10</v>
      </c>
      <c r="AL12" s="85" t="s">
        <v>539</v>
      </c>
      <c r="AM12" s="79" t="s">
        <v>567</v>
      </c>
      <c r="AN12" s="79" t="b">
        <v>0</v>
      </c>
      <c r="AO12" s="85" t="s">
        <v>539</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2</v>
      </c>
      <c r="BE12" s="49">
        <v>8.333333333333334</v>
      </c>
      <c r="BF12" s="48">
        <v>0</v>
      </c>
      <c r="BG12" s="49">
        <v>0</v>
      </c>
      <c r="BH12" s="48">
        <v>0</v>
      </c>
      <c r="BI12" s="49">
        <v>0</v>
      </c>
      <c r="BJ12" s="48">
        <v>22</v>
      </c>
      <c r="BK12" s="49">
        <v>91.66666666666667</v>
      </c>
      <c r="BL12" s="48">
        <v>24</v>
      </c>
    </row>
    <row r="13" spans="1:64" ht="15">
      <c r="A13" s="64" t="s">
        <v>222</v>
      </c>
      <c r="B13" s="64" t="s">
        <v>246</v>
      </c>
      <c r="C13" s="65"/>
      <c r="D13" s="66"/>
      <c r="E13" s="67"/>
      <c r="F13" s="68"/>
      <c r="G13" s="65"/>
      <c r="H13" s="69"/>
      <c r="I13" s="70"/>
      <c r="J13" s="70"/>
      <c r="K13" s="34" t="s">
        <v>65</v>
      </c>
      <c r="L13" s="77">
        <v>14</v>
      </c>
      <c r="M13" s="77"/>
      <c r="N13" s="72"/>
      <c r="O13" s="79" t="s">
        <v>273</v>
      </c>
      <c r="P13" s="81">
        <v>43743.97319444444</v>
      </c>
      <c r="Q13" s="79" t="s">
        <v>279</v>
      </c>
      <c r="R13" s="79"/>
      <c r="S13" s="79"/>
      <c r="T13" s="79"/>
      <c r="U13" s="79"/>
      <c r="V13" s="83" t="s">
        <v>394</v>
      </c>
      <c r="W13" s="81">
        <v>43743.97319444444</v>
      </c>
      <c r="X13" s="83" t="s">
        <v>429</v>
      </c>
      <c r="Y13" s="79"/>
      <c r="Z13" s="79"/>
      <c r="AA13" s="85" t="s">
        <v>496</v>
      </c>
      <c r="AB13" s="79"/>
      <c r="AC13" s="79" t="b">
        <v>0</v>
      </c>
      <c r="AD13" s="79">
        <v>0</v>
      </c>
      <c r="AE13" s="85" t="s">
        <v>556</v>
      </c>
      <c r="AF13" s="79" t="b">
        <v>0</v>
      </c>
      <c r="AG13" s="79" t="s">
        <v>563</v>
      </c>
      <c r="AH13" s="79"/>
      <c r="AI13" s="85" t="s">
        <v>556</v>
      </c>
      <c r="AJ13" s="79" t="b">
        <v>0</v>
      </c>
      <c r="AK13" s="79">
        <v>10</v>
      </c>
      <c r="AL13" s="85" t="s">
        <v>539</v>
      </c>
      <c r="AM13" s="79" t="s">
        <v>567</v>
      </c>
      <c r="AN13" s="79" t="b">
        <v>0</v>
      </c>
      <c r="AO13" s="85" t="s">
        <v>539</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2</v>
      </c>
      <c r="BE13" s="49">
        <v>8.333333333333334</v>
      </c>
      <c r="BF13" s="48">
        <v>0</v>
      </c>
      <c r="BG13" s="49">
        <v>0</v>
      </c>
      <c r="BH13" s="48">
        <v>0</v>
      </c>
      <c r="BI13" s="49">
        <v>0</v>
      </c>
      <c r="BJ13" s="48">
        <v>22</v>
      </c>
      <c r="BK13" s="49">
        <v>91.66666666666667</v>
      </c>
      <c r="BL13" s="48">
        <v>24</v>
      </c>
    </row>
    <row r="14" spans="1:64" ht="15">
      <c r="A14" s="64" t="s">
        <v>223</v>
      </c>
      <c r="B14" s="64" t="s">
        <v>251</v>
      </c>
      <c r="C14" s="65"/>
      <c r="D14" s="66"/>
      <c r="E14" s="67"/>
      <c r="F14" s="68"/>
      <c r="G14" s="65"/>
      <c r="H14" s="69"/>
      <c r="I14" s="70"/>
      <c r="J14" s="70"/>
      <c r="K14" s="34" t="s">
        <v>65</v>
      </c>
      <c r="L14" s="77">
        <v>15</v>
      </c>
      <c r="M14" s="77"/>
      <c r="N14" s="72"/>
      <c r="O14" s="79" t="s">
        <v>273</v>
      </c>
      <c r="P14" s="81">
        <v>43743.97091435185</v>
      </c>
      <c r="Q14" s="79" t="s">
        <v>281</v>
      </c>
      <c r="R14" s="79"/>
      <c r="S14" s="79"/>
      <c r="T14" s="79"/>
      <c r="U14" s="79"/>
      <c r="V14" s="83" t="s">
        <v>395</v>
      </c>
      <c r="W14" s="81">
        <v>43743.97091435185</v>
      </c>
      <c r="X14" s="83" t="s">
        <v>430</v>
      </c>
      <c r="Y14" s="79"/>
      <c r="Z14" s="79"/>
      <c r="AA14" s="85" t="s">
        <v>497</v>
      </c>
      <c r="AB14" s="85" t="s">
        <v>499</v>
      </c>
      <c r="AC14" s="79" t="b">
        <v>0</v>
      </c>
      <c r="AD14" s="79">
        <v>1</v>
      </c>
      <c r="AE14" s="85" t="s">
        <v>557</v>
      </c>
      <c r="AF14" s="79" t="b">
        <v>0</v>
      </c>
      <c r="AG14" s="79" t="s">
        <v>563</v>
      </c>
      <c r="AH14" s="79"/>
      <c r="AI14" s="85" t="s">
        <v>556</v>
      </c>
      <c r="AJ14" s="79" t="b">
        <v>0</v>
      </c>
      <c r="AK14" s="79">
        <v>0</v>
      </c>
      <c r="AL14" s="85" t="s">
        <v>556</v>
      </c>
      <c r="AM14" s="79" t="s">
        <v>567</v>
      </c>
      <c r="AN14" s="79" t="b">
        <v>0</v>
      </c>
      <c r="AO14" s="85" t="s">
        <v>499</v>
      </c>
      <c r="AP14" s="79" t="s">
        <v>176</v>
      </c>
      <c r="AQ14" s="79">
        <v>0</v>
      </c>
      <c r="AR14" s="79">
        <v>0</v>
      </c>
      <c r="AS14" s="79"/>
      <c r="AT14" s="79"/>
      <c r="AU14" s="79"/>
      <c r="AV14" s="79"/>
      <c r="AW14" s="79"/>
      <c r="AX14" s="79"/>
      <c r="AY14" s="79"/>
      <c r="AZ14" s="79"/>
      <c r="BA14">
        <v>1</v>
      </c>
      <c r="BB14" s="78" t="str">
        <f>REPLACE(INDEX(GroupVertices[Group],MATCH(Edges25[[#This Row],[Vertex 1]],GroupVertices[Vertex],0)),1,1,"")</f>
        <v>5</v>
      </c>
      <c r="BC14" s="78" t="str">
        <f>REPLACE(INDEX(GroupVertices[Group],MATCH(Edges25[[#This Row],[Vertex 2]],GroupVertices[Vertex],0)),1,1,"")</f>
        <v>5</v>
      </c>
      <c r="BD14" s="48"/>
      <c r="BE14" s="49"/>
      <c r="BF14" s="48"/>
      <c r="BG14" s="49"/>
      <c r="BH14" s="48"/>
      <c r="BI14" s="49"/>
      <c r="BJ14" s="48"/>
      <c r="BK14" s="49"/>
      <c r="BL14" s="48"/>
    </row>
    <row r="15" spans="1:64" ht="15">
      <c r="A15" s="64" t="s">
        <v>224</v>
      </c>
      <c r="B15" s="64" t="s">
        <v>223</v>
      </c>
      <c r="C15" s="65"/>
      <c r="D15" s="66"/>
      <c r="E15" s="67"/>
      <c r="F15" s="68"/>
      <c r="G15" s="65"/>
      <c r="H15" s="69"/>
      <c r="I15" s="70"/>
      <c r="J15" s="70"/>
      <c r="K15" s="34" t="s">
        <v>66</v>
      </c>
      <c r="L15" s="77">
        <v>18</v>
      </c>
      <c r="M15" s="77"/>
      <c r="N15" s="72"/>
      <c r="O15" s="79" t="s">
        <v>274</v>
      </c>
      <c r="P15" s="81">
        <v>43743.9874537037</v>
      </c>
      <c r="Q15" s="79" t="s">
        <v>282</v>
      </c>
      <c r="R15" s="79"/>
      <c r="S15" s="79"/>
      <c r="T15" s="79"/>
      <c r="U15" s="79"/>
      <c r="V15" s="83" t="s">
        <v>396</v>
      </c>
      <c r="W15" s="81">
        <v>43743.9874537037</v>
      </c>
      <c r="X15" s="83" t="s">
        <v>431</v>
      </c>
      <c r="Y15" s="79"/>
      <c r="Z15" s="79"/>
      <c r="AA15" s="85" t="s">
        <v>498</v>
      </c>
      <c r="AB15" s="85" t="s">
        <v>497</v>
      </c>
      <c r="AC15" s="79" t="b">
        <v>0</v>
      </c>
      <c r="AD15" s="79">
        <v>1</v>
      </c>
      <c r="AE15" s="85" t="s">
        <v>558</v>
      </c>
      <c r="AF15" s="79" t="b">
        <v>0</v>
      </c>
      <c r="AG15" s="79" t="s">
        <v>563</v>
      </c>
      <c r="AH15" s="79"/>
      <c r="AI15" s="85" t="s">
        <v>556</v>
      </c>
      <c r="AJ15" s="79" t="b">
        <v>0</v>
      </c>
      <c r="AK15" s="79">
        <v>0</v>
      </c>
      <c r="AL15" s="85" t="s">
        <v>556</v>
      </c>
      <c r="AM15" s="79" t="s">
        <v>566</v>
      </c>
      <c r="AN15" s="79" t="b">
        <v>0</v>
      </c>
      <c r="AO15" s="85" t="s">
        <v>497</v>
      </c>
      <c r="AP15" s="79" t="s">
        <v>176</v>
      </c>
      <c r="AQ15" s="79">
        <v>0</v>
      </c>
      <c r="AR15" s="79">
        <v>0</v>
      </c>
      <c r="AS15" s="79"/>
      <c r="AT15" s="79"/>
      <c r="AU15" s="79"/>
      <c r="AV15" s="79"/>
      <c r="AW15" s="79"/>
      <c r="AX15" s="79"/>
      <c r="AY15" s="79"/>
      <c r="AZ15" s="79"/>
      <c r="BA15">
        <v>1</v>
      </c>
      <c r="BB15" s="78" t="str">
        <f>REPLACE(INDEX(GroupVertices[Group],MATCH(Edges25[[#This Row],[Vertex 1]],GroupVertices[Vertex],0)),1,1,"")</f>
        <v>5</v>
      </c>
      <c r="BC15" s="78" t="str">
        <f>REPLACE(INDEX(GroupVertices[Group],MATCH(Edges25[[#This Row],[Vertex 2]],GroupVertices[Vertex],0)),1,1,"")</f>
        <v>5</v>
      </c>
      <c r="BD15" s="48"/>
      <c r="BE15" s="49"/>
      <c r="BF15" s="48"/>
      <c r="BG15" s="49"/>
      <c r="BH15" s="48"/>
      <c r="BI15" s="49"/>
      <c r="BJ15" s="48"/>
      <c r="BK15" s="49"/>
      <c r="BL15" s="48"/>
    </row>
    <row r="16" spans="1:64" ht="15">
      <c r="A16" s="64" t="s">
        <v>224</v>
      </c>
      <c r="B16" s="64" t="s">
        <v>251</v>
      </c>
      <c r="C16" s="65"/>
      <c r="D16" s="66"/>
      <c r="E16" s="67"/>
      <c r="F16" s="68"/>
      <c r="G16" s="65"/>
      <c r="H16" s="69"/>
      <c r="I16" s="70"/>
      <c r="J16" s="70"/>
      <c r="K16" s="34" t="s">
        <v>65</v>
      </c>
      <c r="L16" s="77">
        <v>19</v>
      </c>
      <c r="M16" s="77"/>
      <c r="N16" s="72"/>
      <c r="O16" s="79" t="s">
        <v>273</v>
      </c>
      <c r="P16" s="81">
        <v>43743.938784722224</v>
      </c>
      <c r="Q16" s="79" t="s">
        <v>283</v>
      </c>
      <c r="R16" s="79"/>
      <c r="S16" s="79"/>
      <c r="T16" s="79"/>
      <c r="U16" s="79"/>
      <c r="V16" s="83" t="s">
        <v>396</v>
      </c>
      <c r="W16" s="81">
        <v>43743.938784722224</v>
      </c>
      <c r="X16" s="83" t="s">
        <v>432</v>
      </c>
      <c r="Y16" s="79"/>
      <c r="Z16" s="79"/>
      <c r="AA16" s="85" t="s">
        <v>499</v>
      </c>
      <c r="AB16" s="85" t="s">
        <v>539</v>
      </c>
      <c r="AC16" s="79" t="b">
        <v>0</v>
      </c>
      <c r="AD16" s="79">
        <v>0</v>
      </c>
      <c r="AE16" s="85" t="s">
        <v>559</v>
      </c>
      <c r="AF16" s="79" t="b">
        <v>0</v>
      </c>
      <c r="AG16" s="79" t="s">
        <v>563</v>
      </c>
      <c r="AH16" s="79"/>
      <c r="AI16" s="85" t="s">
        <v>556</v>
      </c>
      <c r="AJ16" s="79" t="b">
        <v>0</v>
      </c>
      <c r="AK16" s="79">
        <v>0</v>
      </c>
      <c r="AL16" s="85" t="s">
        <v>556</v>
      </c>
      <c r="AM16" s="79" t="s">
        <v>566</v>
      </c>
      <c r="AN16" s="79" t="b">
        <v>0</v>
      </c>
      <c r="AO16" s="85" t="s">
        <v>539</v>
      </c>
      <c r="AP16" s="79" t="s">
        <v>176</v>
      </c>
      <c r="AQ16" s="79">
        <v>0</v>
      </c>
      <c r="AR16" s="79">
        <v>0</v>
      </c>
      <c r="AS16" s="79"/>
      <c r="AT16" s="79"/>
      <c r="AU16" s="79"/>
      <c r="AV16" s="79"/>
      <c r="AW16" s="79"/>
      <c r="AX16" s="79"/>
      <c r="AY16" s="79"/>
      <c r="AZ16" s="79"/>
      <c r="BA16">
        <v>2</v>
      </c>
      <c r="BB16" s="78" t="str">
        <f>REPLACE(INDEX(GroupVertices[Group],MATCH(Edges25[[#This Row],[Vertex 1]],GroupVertices[Vertex],0)),1,1,"")</f>
        <v>5</v>
      </c>
      <c r="BC16" s="78" t="str">
        <f>REPLACE(INDEX(GroupVertices[Group],MATCH(Edges25[[#This Row],[Vertex 2]],GroupVertices[Vertex],0)),1,1,"")</f>
        <v>5</v>
      </c>
      <c r="BD16" s="48"/>
      <c r="BE16" s="49"/>
      <c r="BF16" s="48"/>
      <c r="BG16" s="49"/>
      <c r="BH16" s="48"/>
      <c r="BI16" s="49"/>
      <c r="BJ16" s="48"/>
      <c r="BK16" s="49"/>
      <c r="BL16" s="48"/>
    </row>
    <row r="17" spans="1:64" ht="15">
      <c r="A17" s="64" t="s">
        <v>225</v>
      </c>
      <c r="B17" s="64" t="s">
        <v>246</v>
      </c>
      <c r="C17" s="65"/>
      <c r="D17" s="66"/>
      <c r="E17" s="67"/>
      <c r="F17" s="68"/>
      <c r="G17" s="65"/>
      <c r="H17" s="69"/>
      <c r="I17" s="70"/>
      <c r="J17" s="70"/>
      <c r="K17" s="34" t="s">
        <v>65</v>
      </c>
      <c r="L17" s="77">
        <v>23</v>
      </c>
      <c r="M17" s="77"/>
      <c r="N17" s="72"/>
      <c r="O17" s="79" t="s">
        <v>273</v>
      </c>
      <c r="P17" s="81">
        <v>43744.03603009259</v>
      </c>
      <c r="Q17" s="79" t="s">
        <v>279</v>
      </c>
      <c r="R17" s="79"/>
      <c r="S17" s="79"/>
      <c r="T17" s="79"/>
      <c r="U17" s="79"/>
      <c r="V17" s="83" t="s">
        <v>397</v>
      </c>
      <c r="W17" s="81">
        <v>43744.03603009259</v>
      </c>
      <c r="X17" s="83" t="s">
        <v>433</v>
      </c>
      <c r="Y17" s="79"/>
      <c r="Z17" s="79"/>
      <c r="AA17" s="85" t="s">
        <v>500</v>
      </c>
      <c r="AB17" s="79"/>
      <c r="AC17" s="79" t="b">
        <v>0</v>
      </c>
      <c r="AD17" s="79">
        <v>0</v>
      </c>
      <c r="AE17" s="85" t="s">
        <v>556</v>
      </c>
      <c r="AF17" s="79" t="b">
        <v>0</v>
      </c>
      <c r="AG17" s="79" t="s">
        <v>563</v>
      </c>
      <c r="AH17" s="79"/>
      <c r="AI17" s="85" t="s">
        <v>556</v>
      </c>
      <c r="AJ17" s="79" t="b">
        <v>0</v>
      </c>
      <c r="AK17" s="79">
        <v>10</v>
      </c>
      <c r="AL17" s="85" t="s">
        <v>539</v>
      </c>
      <c r="AM17" s="79" t="s">
        <v>568</v>
      </c>
      <c r="AN17" s="79" t="b">
        <v>0</v>
      </c>
      <c r="AO17" s="85" t="s">
        <v>539</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2</v>
      </c>
      <c r="BE17" s="49">
        <v>8.333333333333334</v>
      </c>
      <c r="BF17" s="48">
        <v>0</v>
      </c>
      <c r="BG17" s="49">
        <v>0</v>
      </c>
      <c r="BH17" s="48">
        <v>0</v>
      </c>
      <c r="BI17" s="49">
        <v>0</v>
      </c>
      <c r="BJ17" s="48">
        <v>22</v>
      </c>
      <c r="BK17" s="49">
        <v>91.66666666666667</v>
      </c>
      <c r="BL17" s="48">
        <v>24</v>
      </c>
    </row>
    <row r="18" spans="1:64" ht="15">
      <c r="A18" s="64" t="s">
        <v>226</v>
      </c>
      <c r="B18" s="64" t="s">
        <v>246</v>
      </c>
      <c r="C18" s="65"/>
      <c r="D18" s="66"/>
      <c r="E18" s="67"/>
      <c r="F18" s="68"/>
      <c r="G18" s="65"/>
      <c r="H18" s="69"/>
      <c r="I18" s="70"/>
      <c r="J18" s="70"/>
      <c r="K18" s="34" t="s">
        <v>65</v>
      </c>
      <c r="L18" s="77">
        <v>24</v>
      </c>
      <c r="M18" s="77"/>
      <c r="N18" s="72"/>
      <c r="O18" s="79" t="s">
        <v>273</v>
      </c>
      <c r="P18" s="81">
        <v>43744.045625</v>
      </c>
      <c r="Q18" s="79" t="s">
        <v>279</v>
      </c>
      <c r="R18" s="79"/>
      <c r="S18" s="79"/>
      <c r="T18" s="79"/>
      <c r="U18" s="79"/>
      <c r="V18" s="83" t="s">
        <v>398</v>
      </c>
      <c r="W18" s="81">
        <v>43744.045625</v>
      </c>
      <c r="X18" s="83" t="s">
        <v>434</v>
      </c>
      <c r="Y18" s="79"/>
      <c r="Z18" s="79"/>
      <c r="AA18" s="85" t="s">
        <v>501</v>
      </c>
      <c r="AB18" s="79"/>
      <c r="AC18" s="79" t="b">
        <v>0</v>
      </c>
      <c r="AD18" s="79">
        <v>0</v>
      </c>
      <c r="AE18" s="85" t="s">
        <v>556</v>
      </c>
      <c r="AF18" s="79" t="b">
        <v>0</v>
      </c>
      <c r="AG18" s="79" t="s">
        <v>563</v>
      </c>
      <c r="AH18" s="79"/>
      <c r="AI18" s="85" t="s">
        <v>556</v>
      </c>
      <c r="AJ18" s="79" t="b">
        <v>0</v>
      </c>
      <c r="AK18" s="79">
        <v>10</v>
      </c>
      <c r="AL18" s="85" t="s">
        <v>539</v>
      </c>
      <c r="AM18" s="79" t="s">
        <v>567</v>
      </c>
      <c r="AN18" s="79" t="b">
        <v>0</v>
      </c>
      <c r="AO18" s="85" t="s">
        <v>539</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2</v>
      </c>
      <c r="BE18" s="49">
        <v>8.333333333333334</v>
      </c>
      <c r="BF18" s="48">
        <v>0</v>
      </c>
      <c r="BG18" s="49">
        <v>0</v>
      </c>
      <c r="BH18" s="48">
        <v>0</v>
      </c>
      <c r="BI18" s="49">
        <v>0</v>
      </c>
      <c r="BJ18" s="48">
        <v>22</v>
      </c>
      <c r="BK18" s="49">
        <v>91.66666666666667</v>
      </c>
      <c r="BL18" s="48">
        <v>24</v>
      </c>
    </row>
    <row r="19" spans="1:64" ht="15">
      <c r="A19" s="64" t="s">
        <v>227</v>
      </c>
      <c r="B19" s="64" t="s">
        <v>246</v>
      </c>
      <c r="C19" s="65"/>
      <c r="D19" s="66"/>
      <c r="E19" s="67"/>
      <c r="F19" s="68"/>
      <c r="G19" s="65"/>
      <c r="H19" s="69"/>
      <c r="I19" s="70"/>
      <c r="J19" s="70"/>
      <c r="K19" s="34" t="s">
        <v>65</v>
      </c>
      <c r="L19" s="77">
        <v>25</v>
      </c>
      <c r="M19" s="77"/>
      <c r="N19" s="72"/>
      <c r="O19" s="79" t="s">
        <v>273</v>
      </c>
      <c r="P19" s="81">
        <v>43744.048634259256</v>
      </c>
      <c r="Q19" s="79" t="s">
        <v>279</v>
      </c>
      <c r="R19" s="79"/>
      <c r="S19" s="79"/>
      <c r="T19" s="79"/>
      <c r="U19" s="79"/>
      <c r="V19" s="83" t="s">
        <v>399</v>
      </c>
      <c r="W19" s="81">
        <v>43744.048634259256</v>
      </c>
      <c r="X19" s="83" t="s">
        <v>435</v>
      </c>
      <c r="Y19" s="79"/>
      <c r="Z19" s="79"/>
      <c r="AA19" s="85" t="s">
        <v>502</v>
      </c>
      <c r="AB19" s="79"/>
      <c r="AC19" s="79" t="b">
        <v>0</v>
      </c>
      <c r="AD19" s="79">
        <v>0</v>
      </c>
      <c r="AE19" s="85" t="s">
        <v>556</v>
      </c>
      <c r="AF19" s="79" t="b">
        <v>0</v>
      </c>
      <c r="AG19" s="79" t="s">
        <v>563</v>
      </c>
      <c r="AH19" s="79"/>
      <c r="AI19" s="85" t="s">
        <v>556</v>
      </c>
      <c r="AJ19" s="79" t="b">
        <v>0</v>
      </c>
      <c r="AK19" s="79">
        <v>10</v>
      </c>
      <c r="AL19" s="85" t="s">
        <v>539</v>
      </c>
      <c r="AM19" s="79" t="s">
        <v>567</v>
      </c>
      <c r="AN19" s="79" t="b">
        <v>0</v>
      </c>
      <c r="AO19" s="85" t="s">
        <v>539</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2</v>
      </c>
      <c r="BE19" s="49">
        <v>8.333333333333334</v>
      </c>
      <c r="BF19" s="48">
        <v>0</v>
      </c>
      <c r="BG19" s="49">
        <v>0</v>
      </c>
      <c r="BH19" s="48">
        <v>0</v>
      </c>
      <c r="BI19" s="49">
        <v>0</v>
      </c>
      <c r="BJ19" s="48">
        <v>22</v>
      </c>
      <c r="BK19" s="49">
        <v>91.66666666666667</v>
      </c>
      <c r="BL19" s="48">
        <v>24</v>
      </c>
    </row>
    <row r="20" spans="1:64" ht="15">
      <c r="A20" s="64" t="s">
        <v>228</v>
      </c>
      <c r="B20" s="64" t="s">
        <v>255</v>
      </c>
      <c r="C20" s="65"/>
      <c r="D20" s="66"/>
      <c r="E20" s="67"/>
      <c r="F20" s="68"/>
      <c r="G20" s="65"/>
      <c r="H20" s="69"/>
      <c r="I20" s="70"/>
      <c r="J20" s="70"/>
      <c r="K20" s="34" t="s">
        <v>65</v>
      </c>
      <c r="L20" s="77">
        <v>26</v>
      </c>
      <c r="M20" s="77"/>
      <c r="N20" s="72"/>
      <c r="O20" s="79" t="s">
        <v>273</v>
      </c>
      <c r="P20" s="81">
        <v>43745.906168981484</v>
      </c>
      <c r="Q20" s="79" t="s">
        <v>284</v>
      </c>
      <c r="R20" s="79"/>
      <c r="S20" s="79"/>
      <c r="T20" s="79"/>
      <c r="U20" s="79"/>
      <c r="V20" s="83" t="s">
        <v>400</v>
      </c>
      <c r="W20" s="81">
        <v>43745.906168981484</v>
      </c>
      <c r="X20" s="83" t="s">
        <v>436</v>
      </c>
      <c r="Y20" s="79"/>
      <c r="Z20" s="79"/>
      <c r="AA20" s="85" t="s">
        <v>503</v>
      </c>
      <c r="AB20" s="85" t="s">
        <v>553</v>
      </c>
      <c r="AC20" s="79" t="b">
        <v>0</v>
      </c>
      <c r="AD20" s="79">
        <v>0</v>
      </c>
      <c r="AE20" s="85" t="s">
        <v>559</v>
      </c>
      <c r="AF20" s="79" t="b">
        <v>0</v>
      </c>
      <c r="AG20" s="79" t="s">
        <v>563</v>
      </c>
      <c r="AH20" s="79"/>
      <c r="AI20" s="85" t="s">
        <v>556</v>
      </c>
      <c r="AJ20" s="79" t="b">
        <v>0</v>
      </c>
      <c r="AK20" s="79">
        <v>0</v>
      </c>
      <c r="AL20" s="85" t="s">
        <v>556</v>
      </c>
      <c r="AM20" s="79" t="s">
        <v>567</v>
      </c>
      <c r="AN20" s="79" t="b">
        <v>0</v>
      </c>
      <c r="AO20" s="85" t="s">
        <v>553</v>
      </c>
      <c r="AP20" s="79" t="s">
        <v>176</v>
      </c>
      <c r="AQ20" s="79">
        <v>0</v>
      </c>
      <c r="AR20" s="79">
        <v>0</v>
      </c>
      <c r="AS20" s="79"/>
      <c r="AT20" s="79"/>
      <c r="AU20" s="79"/>
      <c r="AV20" s="79"/>
      <c r="AW20" s="79"/>
      <c r="AX20" s="79"/>
      <c r="AY20" s="79"/>
      <c r="AZ20" s="79"/>
      <c r="BA20">
        <v>1</v>
      </c>
      <c r="BB20" s="78" t="str">
        <f>REPLACE(INDEX(GroupVertices[Group],MATCH(Edges25[[#This Row],[Vertex 1]],GroupVertices[Vertex],0)),1,1,"")</f>
        <v>6</v>
      </c>
      <c r="BC20" s="78" t="str">
        <f>REPLACE(INDEX(GroupVertices[Group],MATCH(Edges25[[#This Row],[Vertex 2]],GroupVertices[Vertex],0)),1,1,"")</f>
        <v>6</v>
      </c>
      <c r="BD20" s="48"/>
      <c r="BE20" s="49"/>
      <c r="BF20" s="48"/>
      <c r="BG20" s="49"/>
      <c r="BH20" s="48"/>
      <c r="BI20" s="49"/>
      <c r="BJ20" s="48"/>
      <c r="BK20" s="49"/>
      <c r="BL20" s="48"/>
    </row>
    <row r="21" spans="1:64" ht="15">
      <c r="A21" s="64" t="s">
        <v>229</v>
      </c>
      <c r="B21" s="64" t="s">
        <v>229</v>
      </c>
      <c r="C21" s="65"/>
      <c r="D21" s="66"/>
      <c r="E21" s="67"/>
      <c r="F21" s="68"/>
      <c r="G21" s="65"/>
      <c r="H21" s="69"/>
      <c r="I21" s="70"/>
      <c r="J21" s="70"/>
      <c r="K21" s="34" t="s">
        <v>65</v>
      </c>
      <c r="L21" s="77">
        <v>33</v>
      </c>
      <c r="M21" s="77"/>
      <c r="N21" s="72"/>
      <c r="O21" s="79" t="s">
        <v>176</v>
      </c>
      <c r="P21" s="81">
        <v>43747.66388888889</v>
      </c>
      <c r="Q21" s="79" t="s">
        <v>285</v>
      </c>
      <c r="R21" s="83" t="s">
        <v>336</v>
      </c>
      <c r="S21" s="79" t="s">
        <v>352</v>
      </c>
      <c r="T21" s="79"/>
      <c r="U21" s="79"/>
      <c r="V21" s="83" t="s">
        <v>401</v>
      </c>
      <c r="W21" s="81">
        <v>43747.66388888889</v>
      </c>
      <c r="X21" s="83" t="s">
        <v>437</v>
      </c>
      <c r="Y21" s="79"/>
      <c r="Z21" s="79"/>
      <c r="AA21" s="85" t="s">
        <v>504</v>
      </c>
      <c r="AB21" s="79"/>
      <c r="AC21" s="79" t="b">
        <v>0</v>
      </c>
      <c r="AD21" s="79">
        <v>0</v>
      </c>
      <c r="AE21" s="85" t="s">
        <v>556</v>
      </c>
      <c r="AF21" s="79" t="b">
        <v>1</v>
      </c>
      <c r="AG21" s="79" t="s">
        <v>563</v>
      </c>
      <c r="AH21" s="79"/>
      <c r="AI21" s="85" t="s">
        <v>528</v>
      </c>
      <c r="AJ21" s="79" t="b">
        <v>0</v>
      </c>
      <c r="AK21" s="79">
        <v>0</v>
      </c>
      <c r="AL21" s="85" t="s">
        <v>556</v>
      </c>
      <c r="AM21" s="79" t="s">
        <v>567</v>
      </c>
      <c r="AN21" s="79" t="b">
        <v>0</v>
      </c>
      <c r="AO21" s="85" t="s">
        <v>504</v>
      </c>
      <c r="AP21" s="79" t="s">
        <v>176</v>
      </c>
      <c r="AQ21" s="79">
        <v>0</v>
      </c>
      <c r="AR21" s="79">
        <v>0</v>
      </c>
      <c r="AS21" s="79" t="s">
        <v>573</v>
      </c>
      <c r="AT21" s="79" t="s">
        <v>575</v>
      </c>
      <c r="AU21" s="79" t="s">
        <v>577</v>
      </c>
      <c r="AV21" s="79" t="s">
        <v>579</v>
      </c>
      <c r="AW21" s="79" t="s">
        <v>581</v>
      </c>
      <c r="AX21" s="79" t="s">
        <v>583</v>
      </c>
      <c r="AY21" s="79" t="s">
        <v>585</v>
      </c>
      <c r="AZ21" s="83" t="s">
        <v>586</v>
      </c>
      <c r="BA21">
        <v>1</v>
      </c>
      <c r="BB21" s="78" t="str">
        <f>REPLACE(INDEX(GroupVertices[Group],MATCH(Edges25[[#This Row],[Vertex 1]],GroupVertices[Vertex],0)),1,1,"")</f>
        <v>3</v>
      </c>
      <c r="BC21" s="78" t="str">
        <f>REPLACE(INDEX(GroupVertices[Group],MATCH(Edges25[[#This Row],[Vertex 2]],GroupVertices[Vertex],0)),1,1,"")</f>
        <v>3</v>
      </c>
      <c r="BD21" s="48">
        <v>1</v>
      </c>
      <c r="BE21" s="49">
        <v>9.090909090909092</v>
      </c>
      <c r="BF21" s="48">
        <v>0</v>
      </c>
      <c r="BG21" s="49">
        <v>0</v>
      </c>
      <c r="BH21" s="48">
        <v>0</v>
      </c>
      <c r="BI21" s="49">
        <v>0</v>
      </c>
      <c r="BJ21" s="48">
        <v>10</v>
      </c>
      <c r="BK21" s="49">
        <v>90.9090909090909</v>
      </c>
      <c r="BL21" s="48">
        <v>11</v>
      </c>
    </row>
    <row r="22" spans="1:64" ht="15">
      <c r="A22" s="64" t="s">
        <v>230</v>
      </c>
      <c r="B22" s="64" t="s">
        <v>251</v>
      </c>
      <c r="C22" s="65"/>
      <c r="D22" s="66"/>
      <c r="E22" s="67"/>
      <c r="F22" s="68"/>
      <c r="G22" s="65"/>
      <c r="H22" s="69"/>
      <c r="I22" s="70"/>
      <c r="J22" s="70"/>
      <c r="K22" s="34" t="s">
        <v>65</v>
      </c>
      <c r="L22" s="77">
        <v>34</v>
      </c>
      <c r="M22" s="77"/>
      <c r="N22" s="72"/>
      <c r="O22" s="79" t="s">
        <v>273</v>
      </c>
      <c r="P22" s="81">
        <v>43747.67172453704</v>
      </c>
      <c r="Q22" s="79" t="s">
        <v>286</v>
      </c>
      <c r="R22" s="83" t="s">
        <v>337</v>
      </c>
      <c r="S22" s="79" t="s">
        <v>352</v>
      </c>
      <c r="T22" s="79"/>
      <c r="U22" s="79"/>
      <c r="V22" s="83" t="s">
        <v>402</v>
      </c>
      <c r="W22" s="81">
        <v>43747.67172453704</v>
      </c>
      <c r="X22" s="83" t="s">
        <v>438</v>
      </c>
      <c r="Y22" s="79"/>
      <c r="Z22" s="79"/>
      <c r="AA22" s="85" t="s">
        <v>505</v>
      </c>
      <c r="AB22" s="85" t="s">
        <v>554</v>
      </c>
      <c r="AC22" s="79" t="b">
        <v>0</v>
      </c>
      <c r="AD22" s="79">
        <v>0</v>
      </c>
      <c r="AE22" s="85" t="s">
        <v>560</v>
      </c>
      <c r="AF22" s="79" t="b">
        <v>1</v>
      </c>
      <c r="AG22" s="79" t="s">
        <v>563</v>
      </c>
      <c r="AH22" s="79"/>
      <c r="AI22" s="85" t="s">
        <v>540</v>
      </c>
      <c r="AJ22" s="79" t="b">
        <v>0</v>
      </c>
      <c r="AK22" s="79">
        <v>0</v>
      </c>
      <c r="AL22" s="85" t="s">
        <v>556</v>
      </c>
      <c r="AM22" s="79" t="s">
        <v>566</v>
      </c>
      <c r="AN22" s="79" t="b">
        <v>0</v>
      </c>
      <c r="AO22" s="85" t="s">
        <v>554</v>
      </c>
      <c r="AP22" s="79" t="s">
        <v>176</v>
      </c>
      <c r="AQ22" s="79">
        <v>0</v>
      </c>
      <c r="AR22" s="79">
        <v>0</v>
      </c>
      <c r="AS22" s="79"/>
      <c r="AT22" s="79"/>
      <c r="AU22" s="79"/>
      <c r="AV22" s="79"/>
      <c r="AW22" s="79"/>
      <c r="AX22" s="79"/>
      <c r="AY22" s="79"/>
      <c r="AZ22" s="79"/>
      <c r="BA22">
        <v>1</v>
      </c>
      <c r="BB22" s="78" t="str">
        <f>REPLACE(INDEX(GroupVertices[Group],MATCH(Edges25[[#This Row],[Vertex 1]],GroupVertices[Vertex],0)),1,1,"")</f>
        <v>5</v>
      </c>
      <c r="BC22" s="78" t="str">
        <f>REPLACE(INDEX(GroupVertices[Group],MATCH(Edges25[[#This Row],[Vertex 2]],GroupVertices[Vertex],0)),1,1,"")</f>
        <v>5</v>
      </c>
      <c r="BD22" s="48">
        <v>0</v>
      </c>
      <c r="BE22" s="49">
        <v>0</v>
      </c>
      <c r="BF22" s="48">
        <v>0</v>
      </c>
      <c r="BG22" s="49">
        <v>0</v>
      </c>
      <c r="BH22" s="48">
        <v>0</v>
      </c>
      <c r="BI22" s="49">
        <v>0</v>
      </c>
      <c r="BJ22" s="48">
        <v>9</v>
      </c>
      <c r="BK22" s="49">
        <v>100</v>
      </c>
      <c r="BL22" s="48">
        <v>9</v>
      </c>
    </row>
    <row r="23" spans="1:64" ht="15">
      <c r="A23" s="64" t="s">
        <v>231</v>
      </c>
      <c r="B23" s="64" t="s">
        <v>258</v>
      </c>
      <c r="C23" s="65"/>
      <c r="D23" s="66"/>
      <c r="E23" s="67"/>
      <c r="F23" s="68"/>
      <c r="G23" s="65"/>
      <c r="H23" s="69"/>
      <c r="I23" s="70"/>
      <c r="J23" s="70"/>
      <c r="K23" s="34" t="s">
        <v>65</v>
      </c>
      <c r="L23" s="77">
        <v>35</v>
      </c>
      <c r="M23" s="77"/>
      <c r="N23" s="72"/>
      <c r="O23" s="79" t="s">
        <v>273</v>
      </c>
      <c r="P23" s="81">
        <v>43747.67236111111</v>
      </c>
      <c r="Q23" s="79" t="s">
        <v>287</v>
      </c>
      <c r="R23" s="79"/>
      <c r="S23" s="79"/>
      <c r="T23" s="79"/>
      <c r="U23" s="79"/>
      <c r="V23" s="83" t="s">
        <v>403</v>
      </c>
      <c r="W23" s="81">
        <v>43747.67236111111</v>
      </c>
      <c r="X23" s="83" t="s">
        <v>439</v>
      </c>
      <c r="Y23" s="79"/>
      <c r="Z23" s="79"/>
      <c r="AA23" s="85" t="s">
        <v>506</v>
      </c>
      <c r="AB23" s="85" t="s">
        <v>528</v>
      </c>
      <c r="AC23" s="79" t="b">
        <v>0</v>
      </c>
      <c r="AD23" s="79">
        <v>3</v>
      </c>
      <c r="AE23" s="85" t="s">
        <v>559</v>
      </c>
      <c r="AF23" s="79" t="b">
        <v>0</v>
      </c>
      <c r="AG23" s="79" t="s">
        <v>563</v>
      </c>
      <c r="AH23" s="79"/>
      <c r="AI23" s="85" t="s">
        <v>556</v>
      </c>
      <c r="AJ23" s="79" t="b">
        <v>0</v>
      </c>
      <c r="AK23" s="79">
        <v>0</v>
      </c>
      <c r="AL23" s="85" t="s">
        <v>556</v>
      </c>
      <c r="AM23" s="79" t="s">
        <v>569</v>
      </c>
      <c r="AN23" s="79" t="b">
        <v>0</v>
      </c>
      <c r="AO23" s="85" t="s">
        <v>528</v>
      </c>
      <c r="AP23" s="79" t="s">
        <v>176</v>
      </c>
      <c r="AQ23" s="79">
        <v>0</v>
      </c>
      <c r="AR23" s="79">
        <v>0</v>
      </c>
      <c r="AS23" s="79"/>
      <c r="AT23" s="79"/>
      <c r="AU23" s="79"/>
      <c r="AV23" s="79"/>
      <c r="AW23" s="79"/>
      <c r="AX23" s="79"/>
      <c r="AY23" s="79"/>
      <c r="AZ23" s="79"/>
      <c r="BA23">
        <v>1</v>
      </c>
      <c r="BB23" s="78" t="str">
        <f>REPLACE(INDEX(GroupVertices[Group],MATCH(Edges25[[#This Row],[Vertex 1]],GroupVertices[Vertex],0)),1,1,"")</f>
        <v>4</v>
      </c>
      <c r="BC23" s="78" t="str">
        <f>REPLACE(INDEX(GroupVertices[Group],MATCH(Edges25[[#This Row],[Vertex 2]],GroupVertices[Vertex],0)),1,1,"")</f>
        <v>4</v>
      </c>
      <c r="BD23" s="48"/>
      <c r="BE23" s="49"/>
      <c r="BF23" s="48"/>
      <c r="BG23" s="49"/>
      <c r="BH23" s="48"/>
      <c r="BI23" s="49"/>
      <c r="BJ23" s="48"/>
      <c r="BK23" s="49"/>
      <c r="BL23" s="48"/>
    </row>
    <row r="24" spans="1:64" ht="15">
      <c r="A24" s="64" t="s">
        <v>232</v>
      </c>
      <c r="B24" s="64" t="s">
        <v>260</v>
      </c>
      <c r="C24" s="65"/>
      <c r="D24" s="66"/>
      <c r="E24" s="67"/>
      <c r="F24" s="68"/>
      <c r="G24" s="65"/>
      <c r="H24" s="69"/>
      <c r="I24" s="70"/>
      <c r="J24" s="70"/>
      <c r="K24" s="34" t="s">
        <v>65</v>
      </c>
      <c r="L24" s="77">
        <v>37</v>
      </c>
      <c r="M24" s="77"/>
      <c r="N24" s="72"/>
      <c r="O24" s="79" t="s">
        <v>273</v>
      </c>
      <c r="P24" s="81">
        <v>43747.67371527778</v>
      </c>
      <c r="Q24" s="79" t="s">
        <v>288</v>
      </c>
      <c r="R24" s="79"/>
      <c r="S24" s="79"/>
      <c r="T24" s="79"/>
      <c r="U24" s="83" t="s">
        <v>368</v>
      </c>
      <c r="V24" s="83" t="s">
        <v>368</v>
      </c>
      <c r="W24" s="81">
        <v>43747.67371527778</v>
      </c>
      <c r="X24" s="83" t="s">
        <v>440</v>
      </c>
      <c r="Y24" s="79"/>
      <c r="Z24" s="79"/>
      <c r="AA24" s="85" t="s">
        <v>507</v>
      </c>
      <c r="AB24" s="85" t="s">
        <v>528</v>
      </c>
      <c r="AC24" s="79" t="b">
        <v>0</v>
      </c>
      <c r="AD24" s="79">
        <v>1</v>
      </c>
      <c r="AE24" s="85" t="s">
        <v>559</v>
      </c>
      <c r="AF24" s="79" t="b">
        <v>0</v>
      </c>
      <c r="AG24" s="79" t="s">
        <v>563</v>
      </c>
      <c r="AH24" s="79"/>
      <c r="AI24" s="85" t="s">
        <v>556</v>
      </c>
      <c r="AJ24" s="79" t="b">
        <v>0</v>
      </c>
      <c r="AK24" s="79">
        <v>0</v>
      </c>
      <c r="AL24" s="85" t="s">
        <v>556</v>
      </c>
      <c r="AM24" s="79" t="s">
        <v>566</v>
      </c>
      <c r="AN24" s="79" t="b">
        <v>0</v>
      </c>
      <c r="AO24" s="85" t="s">
        <v>528</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4</v>
      </c>
      <c r="BD24" s="48">
        <v>0</v>
      </c>
      <c r="BE24" s="49">
        <v>0</v>
      </c>
      <c r="BF24" s="48">
        <v>0</v>
      </c>
      <c r="BG24" s="49">
        <v>0</v>
      </c>
      <c r="BH24" s="48">
        <v>0</v>
      </c>
      <c r="BI24" s="49">
        <v>0</v>
      </c>
      <c r="BJ24" s="48">
        <v>9</v>
      </c>
      <c r="BK24" s="49">
        <v>100</v>
      </c>
      <c r="BL24" s="48">
        <v>9</v>
      </c>
    </row>
    <row r="25" spans="1:64" ht="15">
      <c r="A25" s="64" t="s">
        <v>233</v>
      </c>
      <c r="B25" s="64" t="s">
        <v>233</v>
      </c>
      <c r="C25" s="65"/>
      <c r="D25" s="66"/>
      <c r="E25" s="67"/>
      <c r="F25" s="68"/>
      <c r="G25" s="65"/>
      <c r="H25" s="69"/>
      <c r="I25" s="70"/>
      <c r="J25" s="70"/>
      <c r="K25" s="34" t="s">
        <v>65</v>
      </c>
      <c r="L25" s="77">
        <v>40</v>
      </c>
      <c r="M25" s="77"/>
      <c r="N25" s="72"/>
      <c r="O25" s="79" t="s">
        <v>176</v>
      </c>
      <c r="P25" s="81">
        <v>43747.67466435185</v>
      </c>
      <c r="Q25" s="79" t="s">
        <v>289</v>
      </c>
      <c r="R25" s="83" t="s">
        <v>336</v>
      </c>
      <c r="S25" s="79" t="s">
        <v>352</v>
      </c>
      <c r="T25" s="79"/>
      <c r="U25" s="79"/>
      <c r="V25" s="83" t="s">
        <v>404</v>
      </c>
      <c r="W25" s="81">
        <v>43747.67466435185</v>
      </c>
      <c r="X25" s="83" t="s">
        <v>441</v>
      </c>
      <c r="Y25" s="79"/>
      <c r="Z25" s="79"/>
      <c r="AA25" s="85" t="s">
        <v>508</v>
      </c>
      <c r="AB25" s="79"/>
      <c r="AC25" s="79" t="b">
        <v>0</v>
      </c>
      <c r="AD25" s="79">
        <v>1</v>
      </c>
      <c r="AE25" s="85" t="s">
        <v>556</v>
      </c>
      <c r="AF25" s="79" t="b">
        <v>1</v>
      </c>
      <c r="AG25" s="79" t="s">
        <v>563</v>
      </c>
      <c r="AH25" s="79"/>
      <c r="AI25" s="85" t="s">
        <v>528</v>
      </c>
      <c r="AJ25" s="79" t="b">
        <v>0</v>
      </c>
      <c r="AK25" s="79">
        <v>0</v>
      </c>
      <c r="AL25" s="85" t="s">
        <v>556</v>
      </c>
      <c r="AM25" s="79" t="s">
        <v>570</v>
      </c>
      <c r="AN25" s="79" t="b">
        <v>0</v>
      </c>
      <c r="AO25" s="85" t="s">
        <v>508</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v>1</v>
      </c>
      <c r="BE25" s="49">
        <v>4.545454545454546</v>
      </c>
      <c r="BF25" s="48">
        <v>0</v>
      </c>
      <c r="BG25" s="49">
        <v>0</v>
      </c>
      <c r="BH25" s="48">
        <v>0</v>
      </c>
      <c r="BI25" s="49">
        <v>0</v>
      </c>
      <c r="BJ25" s="48">
        <v>21</v>
      </c>
      <c r="BK25" s="49">
        <v>95.45454545454545</v>
      </c>
      <c r="BL25" s="48">
        <v>22</v>
      </c>
    </row>
    <row r="26" spans="1:64" ht="15">
      <c r="A26" s="64" t="s">
        <v>234</v>
      </c>
      <c r="B26" s="64" t="s">
        <v>234</v>
      </c>
      <c r="C26" s="65"/>
      <c r="D26" s="66"/>
      <c r="E26" s="67"/>
      <c r="F26" s="68"/>
      <c r="G26" s="65"/>
      <c r="H26" s="69"/>
      <c r="I26" s="70"/>
      <c r="J26" s="70"/>
      <c r="K26" s="34" t="s">
        <v>65</v>
      </c>
      <c r="L26" s="77">
        <v>41</v>
      </c>
      <c r="M26" s="77"/>
      <c r="N26" s="72"/>
      <c r="O26" s="79" t="s">
        <v>176</v>
      </c>
      <c r="P26" s="81">
        <v>43747.68274305556</v>
      </c>
      <c r="Q26" s="79" t="s">
        <v>290</v>
      </c>
      <c r="R26" s="83" t="s">
        <v>338</v>
      </c>
      <c r="S26" s="79" t="s">
        <v>352</v>
      </c>
      <c r="T26" s="79"/>
      <c r="U26" s="79"/>
      <c r="V26" s="83" t="s">
        <v>405</v>
      </c>
      <c r="W26" s="81">
        <v>43747.68274305556</v>
      </c>
      <c r="X26" s="83" t="s">
        <v>442</v>
      </c>
      <c r="Y26" s="79"/>
      <c r="Z26" s="79"/>
      <c r="AA26" s="85" t="s">
        <v>509</v>
      </c>
      <c r="AB26" s="79"/>
      <c r="AC26" s="79" t="b">
        <v>0</v>
      </c>
      <c r="AD26" s="79">
        <v>2</v>
      </c>
      <c r="AE26" s="85" t="s">
        <v>556</v>
      </c>
      <c r="AF26" s="79" t="b">
        <v>1</v>
      </c>
      <c r="AG26" s="79" t="s">
        <v>563</v>
      </c>
      <c r="AH26" s="79"/>
      <c r="AI26" s="85" t="s">
        <v>530</v>
      </c>
      <c r="AJ26" s="79" t="b">
        <v>0</v>
      </c>
      <c r="AK26" s="79">
        <v>0</v>
      </c>
      <c r="AL26" s="85" t="s">
        <v>556</v>
      </c>
      <c r="AM26" s="79" t="s">
        <v>566</v>
      </c>
      <c r="AN26" s="79" t="b">
        <v>0</v>
      </c>
      <c r="AO26" s="85" t="s">
        <v>509</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v>0</v>
      </c>
      <c r="BE26" s="49">
        <v>0</v>
      </c>
      <c r="BF26" s="48">
        <v>0</v>
      </c>
      <c r="BG26" s="49">
        <v>0</v>
      </c>
      <c r="BH26" s="48">
        <v>0</v>
      </c>
      <c r="BI26" s="49">
        <v>0</v>
      </c>
      <c r="BJ26" s="48">
        <v>16</v>
      </c>
      <c r="BK26" s="49">
        <v>100</v>
      </c>
      <c r="BL26" s="48">
        <v>16</v>
      </c>
    </row>
    <row r="27" spans="1:64" ht="15">
      <c r="A27" s="64" t="s">
        <v>235</v>
      </c>
      <c r="B27" s="64" t="s">
        <v>235</v>
      </c>
      <c r="C27" s="65"/>
      <c r="D27" s="66"/>
      <c r="E27" s="67"/>
      <c r="F27" s="68"/>
      <c r="G27" s="65"/>
      <c r="H27" s="69"/>
      <c r="I27" s="70"/>
      <c r="J27" s="70"/>
      <c r="K27" s="34" t="s">
        <v>65</v>
      </c>
      <c r="L27" s="77">
        <v>42</v>
      </c>
      <c r="M27" s="77"/>
      <c r="N27" s="72"/>
      <c r="O27" s="79" t="s">
        <v>176</v>
      </c>
      <c r="P27" s="81">
        <v>43747.69773148148</v>
      </c>
      <c r="Q27" s="79" t="s">
        <v>291</v>
      </c>
      <c r="R27" s="83" t="s">
        <v>336</v>
      </c>
      <c r="S27" s="79" t="s">
        <v>352</v>
      </c>
      <c r="T27" s="79"/>
      <c r="U27" s="79"/>
      <c r="V27" s="83" t="s">
        <v>406</v>
      </c>
      <c r="W27" s="81">
        <v>43747.69773148148</v>
      </c>
      <c r="X27" s="83" t="s">
        <v>443</v>
      </c>
      <c r="Y27" s="79"/>
      <c r="Z27" s="79"/>
      <c r="AA27" s="85" t="s">
        <v>510</v>
      </c>
      <c r="AB27" s="79"/>
      <c r="AC27" s="79" t="b">
        <v>0</v>
      </c>
      <c r="AD27" s="79">
        <v>1</v>
      </c>
      <c r="AE27" s="85" t="s">
        <v>556</v>
      </c>
      <c r="AF27" s="79" t="b">
        <v>1</v>
      </c>
      <c r="AG27" s="79" t="s">
        <v>563</v>
      </c>
      <c r="AH27" s="79"/>
      <c r="AI27" s="85" t="s">
        <v>528</v>
      </c>
      <c r="AJ27" s="79" t="b">
        <v>0</v>
      </c>
      <c r="AK27" s="79">
        <v>0</v>
      </c>
      <c r="AL27" s="85" t="s">
        <v>556</v>
      </c>
      <c r="AM27" s="79" t="s">
        <v>566</v>
      </c>
      <c r="AN27" s="79" t="b">
        <v>0</v>
      </c>
      <c r="AO27" s="85" t="s">
        <v>510</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v>0</v>
      </c>
      <c r="BE27" s="49">
        <v>0</v>
      </c>
      <c r="BF27" s="48">
        <v>0</v>
      </c>
      <c r="BG27" s="49">
        <v>0</v>
      </c>
      <c r="BH27" s="48">
        <v>0</v>
      </c>
      <c r="BI27" s="49">
        <v>0</v>
      </c>
      <c r="BJ27" s="48">
        <v>3</v>
      </c>
      <c r="BK27" s="49">
        <v>100</v>
      </c>
      <c r="BL27" s="48">
        <v>3</v>
      </c>
    </row>
    <row r="28" spans="1:64" ht="15">
      <c r="A28" s="64" t="s">
        <v>236</v>
      </c>
      <c r="B28" s="64" t="s">
        <v>236</v>
      </c>
      <c r="C28" s="65"/>
      <c r="D28" s="66"/>
      <c r="E28" s="67"/>
      <c r="F28" s="68"/>
      <c r="G28" s="65"/>
      <c r="H28" s="69"/>
      <c r="I28" s="70"/>
      <c r="J28" s="70"/>
      <c r="K28" s="34" t="s">
        <v>65</v>
      </c>
      <c r="L28" s="77">
        <v>43</v>
      </c>
      <c r="M28" s="77"/>
      <c r="N28" s="72"/>
      <c r="O28" s="79" t="s">
        <v>176</v>
      </c>
      <c r="P28" s="81">
        <v>43747.70177083334</v>
      </c>
      <c r="Q28" s="79" t="s">
        <v>292</v>
      </c>
      <c r="R28" s="83" t="s">
        <v>336</v>
      </c>
      <c r="S28" s="79" t="s">
        <v>352</v>
      </c>
      <c r="T28" s="79" t="s">
        <v>362</v>
      </c>
      <c r="U28" s="79"/>
      <c r="V28" s="83" t="s">
        <v>407</v>
      </c>
      <c r="W28" s="81">
        <v>43747.70177083334</v>
      </c>
      <c r="X28" s="83" t="s">
        <v>444</v>
      </c>
      <c r="Y28" s="79"/>
      <c r="Z28" s="79"/>
      <c r="AA28" s="85" t="s">
        <v>511</v>
      </c>
      <c r="AB28" s="79"/>
      <c r="AC28" s="79" t="b">
        <v>0</v>
      </c>
      <c r="AD28" s="79">
        <v>1</v>
      </c>
      <c r="AE28" s="85" t="s">
        <v>556</v>
      </c>
      <c r="AF28" s="79" t="b">
        <v>1</v>
      </c>
      <c r="AG28" s="79" t="s">
        <v>563</v>
      </c>
      <c r="AH28" s="79"/>
      <c r="AI28" s="85" t="s">
        <v>528</v>
      </c>
      <c r="AJ28" s="79" t="b">
        <v>0</v>
      </c>
      <c r="AK28" s="79">
        <v>1</v>
      </c>
      <c r="AL28" s="85" t="s">
        <v>556</v>
      </c>
      <c r="AM28" s="79" t="s">
        <v>566</v>
      </c>
      <c r="AN28" s="79" t="b">
        <v>0</v>
      </c>
      <c r="AO28" s="85" t="s">
        <v>511</v>
      </c>
      <c r="AP28" s="79" t="s">
        <v>176</v>
      </c>
      <c r="AQ28" s="79">
        <v>0</v>
      </c>
      <c r="AR28" s="79">
        <v>0</v>
      </c>
      <c r="AS28" s="79"/>
      <c r="AT28" s="79"/>
      <c r="AU28" s="79"/>
      <c r="AV28" s="79"/>
      <c r="AW28" s="79"/>
      <c r="AX28" s="79"/>
      <c r="AY28" s="79"/>
      <c r="AZ28" s="79"/>
      <c r="BA28">
        <v>1</v>
      </c>
      <c r="BB28" s="78" t="str">
        <f>REPLACE(INDEX(GroupVertices[Group],MATCH(Edges25[[#This Row],[Vertex 1]],GroupVertices[Vertex],0)),1,1,"")</f>
        <v>4</v>
      </c>
      <c r="BC28" s="78" t="str">
        <f>REPLACE(INDEX(GroupVertices[Group],MATCH(Edges25[[#This Row],[Vertex 2]],GroupVertices[Vertex],0)),1,1,"")</f>
        <v>4</v>
      </c>
      <c r="BD28" s="48">
        <v>0</v>
      </c>
      <c r="BE28" s="49">
        <v>0</v>
      </c>
      <c r="BF28" s="48">
        <v>0</v>
      </c>
      <c r="BG28" s="49">
        <v>0</v>
      </c>
      <c r="BH28" s="48">
        <v>0</v>
      </c>
      <c r="BI28" s="49">
        <v>0</v>
      </c>
      <c r="BJ28" s="48">
        <v>22</v>
      </c>
      <c r="BK28" s="49">
        <v>100</v>
      </c>
      <c r="BL28" s="48">
        <v>22</v>
      </c>
    </row>
    <row r="29" spans="1:64" ht="15">
      <c r="A29" s="64" t="s">
        <v>236</v>
      </c>
      <c r="B29" s="64" t="s">
        <v>258</v>
      </c>
      <c r="C29" s="65"/>
      <c r="D29" s="66"/>
      <c r="E29" s="67"/>
      <c r="F29" s="68"/>
      <c r="G29" s="65"/>
      <c r="H29" s="69"/>
      <c r="I29" s="70"/>
      <c r="J29" s="70"/>
      <c r="K29" s="34" t="s">
        <v>65</v>
      </c>
      <c r="L29" s="77">
        <v>44</v>
      </c>
      <c r="M29" s="77"/>
      <c r="N29" s="72"/>
      <c r="O29" s="79" t="s">
        <v>273</v>
      </c>
      <c r="P29" s="81">
        <v>43747.70453703704</v>
      </c>
      <c r="Q29" s="79" t="s">
        <v>293</v>
      </c>
      <c r="R29" s="83" t="s">
        <v>339</v>
      </c>
      <c r="S29" s="79" t="s">
        <v>353</v>
      </c>
      <c r="T29" s="79" t="s">
        <v>363</v>
      </c>
      <c r="U29" s="79"/>
      <c r="V29" s="83" t="s">
        <v>407</v>
      </c>
      <c r="W29" s="81">
        <v>43747.70453703704</v>
      </c>
      <c r="X29" s="83" t="s">
        <v>445</v>
      </c>
      <c r="Y29" s="79"/>
      <c r="Z29" s="79"/>
      <c r="AA29" s="85" t="s">
        <v>512</v>
      </c>
      <c r="AB29" s="79"/>
      <c r="AC29" s="79" t="b">
        <v>0</v>
      </c>
      <c r="AD29" s="79">
        <v>0</v>
      </c>
      <c r="AE29" s="85" t="s">
        <v>556</v>
      </c>
      <c r="AF29" s="79" t="b">
        <v>0</v>
      </c>
      <c r="AG29" s="79" t="s">
        <v>563</v>
      </c>
      <c r="AH29" s="79"/>
      <c r="AI29" s="85" t="s">
        <v>556</v>
      </c>
      <c r="AJ29" s="79" t="b">
        <v>0</v>
      </c>
      <c r="AK29" s="79">
        <v>0</v>
      </c>
      <c r="AL29" s="85" t="s">
        <v>556</v>
      </c>
      <c r="AM29" s="79" t="s">
        <v>566</v>
      </c>
      <c r="AN29" s="79" t="b">
        <v>0</v>
      </c>
      <c r="AO29" s="85" t="s">
        <v>512</v>
      </c>
      <c r="AP29" s="79" t="s">
        <v>176</v>
      </c>
      <c r="AQ29" s="79">
        <v>0</v>
      </c>
      <c r="AR29" s="79">
        <v>0</v>
      </c>
      <c r="AS29" s="79"/>
      <c r="AT29" s="79"/>
      <c r="AU29" s="79"/>
      <c r="AV29" s="79"/>
      <c r="AW29" s="79"/>
      <c r="AX29" s="79"/>
      <c r="AY29" s="79"/>
      <c r="AZ29" s="79"/>
      <c r="BA29">
        <v>1</v>
      </c>
      <c r="BB29" s="78" t="str">
        <f>REPLACE(INDEX(GroupVertices[Group],MATCH(Edges25[[#This Row],[Vertex 1]],GroupVertices[Vertex],0)),1,1,"")</f>
        <v>4</v>
      </c>
      <c r="BC29" s="78" t="str">
        <f>REPLACE(INDEX(GroupVertices[Group],MATCH(Edges25[[#This Row],[Vertex 2]],GroupVertices[Vertex],0)),1,1,"")</f>
        <v>4</v>
      </c>
      <c r="BD29" s="48"/>
      <c r="BE29" s="49"/>
      <c r="BF29" s="48"/>
      <c r="BG29" s="49"/>
      <c r="BH29" s="48"/>
      <c r="BI29" s="49"/>
      <c r="BJ29" s="48"/>
      <c r="BK29" s="49"/>
      <c r="BL29" s="48"/>
    </row>
    <row r="30" spans="1:64" ht="15">
      <c r="A30" s="64" t="s">
        <v>237</v>
      </c>
      <c r="B30" s="64" t="s">
        <v>258</v>
      </c>
      <c r="C30" s="65"/>
      <c r="D30" s="66"/>
      <c r="E30" s="67"/>
      <c r="F30" s="68"/>
      <c r="G30" s="65"/>
      <c r="H30" s="69"/>
      <c r="I30" s="70"/>
      <c r="J30" s="70"/>
      <c r="K30" s="34" t="s">
        <v>65</v>
      </c>
      <c r="L30" s="77">
        <v>46</v>
      </c>
      <c r="M30" s="77"/>
      <c r="N30" s="72"/>
      <c r="O30" s="79" t="s">
        <v>273</v>
      </c>
      <c r="P30" s="81">
        <v>43747.769583333335</v>
      </c>
      <c r="Q30" s="79" t="s">
        <v>294</v>
      </c>
      <c r="R30" s="79"/>
      <c r="S30" s="79"/>
      <c r="T30" s="79"/>
      <c r="U30" s="83" t="s">
        <v>369</v>
      </c>
      <c r="V30" s="83" t="s">
        <v>369</v>
      </c>
      <c r="W30" s="81">
        <v>43747.769583333335</v>
      </c>
      <c r="X30" s="83" t="s">
        <v>446</v>
      </c>
      <c r="Y30" s="79"/>
      <c r="Z30" s="79"/>
      <c r="AA30" s="85" t="s">
        <v>513</v>
      </c>
      <c r="AB30" s="85" t="s">
        <v>528</v>
      </c>
      <c r="AC30" s="79" t="b">
        <v>0</v>
      </c>
      <c r="AD30" s="79">
        <v>0</v>
      </c>
      <c r="AE30" s="85" t="s">
        <v>559</v>
      </c>
      <c r="AF30" s="79" t="b">
        <v>0</v>
      </c>
      <c r="AG30" s="79" t="s">
        <v>563</v>
      </c>
      <c r="AH30" s="79"/>
      <c r="AI30" s="85" t="s">
        <v>556</v>
      </c>
      <c r="AJ30" s="79" t="b">
        <v>0</v>
      </c>
      <c r="AK30" s="79">
        <v>0</v>
      </c>
      <c r="AL30" s="85" t="s">
        <v>556</v>
      </c>
      <c r="AM30" s="79" t="s">
        <v>565</v>
      </c>
      <c r="AN30" s="79" t="b">
        <v>0</v>
      </c>
      <c r="AO30" s="85" t="s">
        <v>528</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c r="BE30" s="49"/>
      <c r="BF30" s="48"/>
      <c r="BG30" s="49"/>
      <c r="BH30" s="48"/>
      <c r="BI30" s="49"/>
      <c r="BJ30" s="48"/>
      <c r="BK30" s="49"/>
      <c r="BL30" s="48"/>
    </row>
    <row r="31" spans="1:64" ht="15">
      <c r="A31" s="64" t="s">
        <v>238</v>
      </c>
      <c r="B31" s="64" t="s">
        <v>258</v>
      </c>
      <c r="C31" s="65"/>
      <c r="D31" s="66"/>
      <c r="E31" s="67"/>
      <c r="F31" s="68"/>
      <c r="G31" s="65"/>
      <c r="H31" s="69"/>
      <c r="I31" s="70"/>
      <c r="J31" s="70"/>
      <c r="K31" s="34" t="s">
        <v>65</v>
      </c>
      <c r="L31" s="77">
        <v>49</v>
      </c>
      <c r="M31" s="77"/>
      <c r="N31" s="72"/>
      <c r="O31" s="79" t="s">
        <v>273</v>
      </c>
      <c r="P31" s="81">
        <v>43747.76986111111</v>
      </c>
      <c r="Q31" s="79" t="s">
        <v>295</v>
      </c>
      <c r="R31" s="79"/>
      <c r="S31" s="79"/>
      <c r="T31" s="79"/>
      <c r="U31" s="83" t="s">
        <v>370</v>
      </c>
      <c r="V31" s="83" t="s">
        <v>370</v>
      </c>
      <c r="W31" s="81">
        <v>43747.76986111111</v>
      </c>
      <c r="X31" s="83" t="s">
        <v>447</v>
      </c>
      <c r="Y31" s="79"/>
      <c r="Z31" s="79"/>
      <c r="AA31" s="85" t="s">
        <v>514</v>
      </c>
      <c r="AB31" s="85" t="s">
        <v>528</v>
      </c>
      <c r="AC31" s="79" t="b">
        <v>0</v>
      </c>
      <c r="AD31" s="79">
        <v>0</v>
      </c>
      <c r="AE31" s="85" t="s">
        <v>559</v>
      </c>
      <c r="AF31" s="79" t="b">
        <v>0</v>
      </c>
      <c r="AG31" s="79" t="s">
        <v>563</v>
      </c>
      <c r="AH31" s="79"/>
      <c r="AI31" s="85" t="s">
        <v>556</v>
      </c>
      <c r="AJ31" s="79" t="b">
        <v>0</v>
      </c>
      <c r="AK31" s="79">
        <v>0</v>
      </c>
      <c r="AL31" s="85" t="s">
        <v>556</v>
      </c>
      <c r="AM31" s="79" t="s">
        <v>569</v>
      </c>
      <c r="AN31" s="79" t="b">
        <v>0</v>
      </c>
      <c r="AO31" s="85" t="s">
        <v>528</v>
      </c>
      <c r="AP31" s="79" t="s">
        <v>176</v>
      </c>
      <c r="AQ31" s="79">
        <v>0</v>
      </c>
      <c r="AR31" s="79">
        <v>0</v>
      </c>
      <c r="AS31" s="79"/>
      <c r="AT31" s="79"/>
      <c r="AU31" s="79"/>
      <c r="AV31" s="79"/>
      <c r="AW31" s="79"/>
      <c r="AX31" s="79"/>
      <c r="AY31" s="79"/>
      <c r="AZ31" s="79"/>
      <c r="BA31">
        <v>1</v>
      </c>
      <c r="BB31" s="78" t="str">
        <f>REPLACE(INDEX(GroupVertices[Group],MATCH(Edges25[[#This Row],[Vertex 1]],GroupVertices[Vertex],0)),1,1,"")</f>
        <v>4</v>
      </c>
      <c r="BC31" s="78" t="str">
        <f>REPLACE(INDEX(GroupVertices[Group],MATCH(Edges25[[#This Row],[Vertex 2]],GroupVertices[Vertex],0)),1,1,"")</f>
        <v>4</v>
      </c>
      <c r="BD31" s="48"/>
      <c r="BE31" s="49"/>
      <c r="BF31" s="48"/>
      <c r="BG31" s="49"/>
      <c r="BH31" s="48"/>
      <c r="BI31" s="49"/>
      <c r="BJ31" s="48"/>
      <c r="BK31" s="49"/>
      <c r="BL31" s="48"/>
    </row>
    <row r="32" spans="1:64" ht="15">
      <c r="A32" s="64" t="s">
        <v>239</v>
      </c>
      <c r="B32" s="64" t="s">
        <v>258</v>
      </c>
      <c r="C32" s="65"/>
      <c r="D32" s="66"/>
      <c r="E32" s="67"/>
      <c r="F32" s="68"/>
      <c r="G32" s="65"/>
      <c r="H32" s="69"/>
      <c r="I32" s="70"/>
      <c r="J32" s="70"/>
      <c r="K32" s="34" t="s">
        <v>65</v>
      </c>
      <c r="L32" s="77">
        <v>52</v>
      </c>
      <c r="M32" s="77"/>
      <c r="N32" s="72"/>
      <c r="O32" s="79" t="s">
        <v>273</v>
      </c>
      <c r="P32" s="81">
        <v>43747.77027777778</v>
      </c>
      <c r="Q32" s="79" t="s">
        <v>296</v>
      </c>
      <c r="R32" s="79"/>
      <c r="S32" s="79"/>
      <c r="T32" s="79"/>
      <c r="U32" s="79"/>
      <c r="V32" s="83" t="s">
        <v>408</v>
      </c>
      <c r="W32" s="81">
        <v>43747.77027777778</v>
      </c>
      <c r="X32" s="83" t="s">
        <v>448</v>
      </c>
      <c r="Y32" s="79"/>
      <c r="Z32" s="79"/>
      <c r="AA32" s="85" t="s">
        <v>515</v>
      </c>
      <c r="AB32" s="85" t="s">
        <v>528</v>
      </c>
      <c r="AC32" s="79" t="b">
        <v>0</v>
      </c>
      <c r="AD32" s="79">
        <v>0</v>
      </c>
      <c r="AE32" s="85" t="s">
        <v>559</v>
      </c>
      <c r="AF32" s="79" t="b">
        <v>0</v>
      </c>
      <c r="AG32" s="79" t="s">
        <v>563</v>
      </c>
      <c r="AH32" s="79"/>
      <c r="AI32" s="85" t="s">
        <v>556</v>
      </c>
      <c r="AJ32" s="79" t="b">
        <v>0</v>
      </c>
      <c r="AK32" s="79">
        <v>0</v>
      </c>
      <c r="AL32" s="85" t="s">
        <v>556</v>
      </c>
      <c r="AM32" s="79" t="s">
        <v>566</v>
      </c>
      <c r="AN32" s="79" t="b">
        <v>0</v>
      </c>
      <c r="AO32" s="85" t="s">
        <v>528</v>
      </c>
      <c r="AP32" s="79" t="s">
        <v>176</v>
      </c>
      <c r="AQ32" s="79">
        <v>0</v>
      </c>
      <c r="AR32" s="79">
        <v>0</v>
      </c>
      <c r="AS32" s="79"/>
      <c r="AT32" s="79"/>
      <c r="AU32" s="79"/>
      <c r="AV32" s="79"/>
      <c r="AW32" s="79"/>
      <c r="AX32" s="79"/>
      <c r="AY32" s="79"/>
      <c r="AZ32" s="79"/>
      <c r="BA32">
        <v>1</v>
      </c>
      <c r="BB32" s="78" t="str">
        <f>REPLACE(INDEX(GroupVertices[Group],MATCH(Edges25[[#This Row],[Vertex 1]],GroupVertices[Vertex],0)),1,1,"")</f>
        <v>4</v>
      </c>
      <c r="BC32" s="78" t="str">
        <f>REPLACE(INDEX(GroupVertices[Group],MATCH(Edges25[[#This Row],[Vertex 2]],GroupVertices[Vertex],0)),1,1,"")</f>
        <v>4</v>
      </c>
      <c r="BD32" s="48"/>
      <c r="BE32" s="49"/>
      <c r="BF32" s="48"/>
      <c r="BG32" s="49"/>
      <c r="BH32" s="48"/>
      <c r="BI32" s="49"/>
      <c r="BJ32" s="48"/>
      <c r="BK32" s="49"/>
      <c r="BL32" s="48"/>
    </row>
    <row r="33" spans="1:64" ht="15">
      <c r="A33" s="64" t="s">
        <v>240</v>
      </c>
      <c r="B33" s="64" t="s">
        <v>240</v>
      </c>
      <c r="C33" s="65"/>
      <c r="D33" s="66"/>
      <c r="E33" s="67"/>
      <c r="F33" s="68"/>
      <c r="G33" s="65"/>
      <c r="H33" s="69"/>
      <c r="I33" s="70"/>
      <c r="J33" s="70"/>
      <c r="K33" s="34" t="s">
        <v>65</v>
      </c>
      <c r="L33" s="77">
        <v>55</v>
      </c>
      <c r="M33" s="77"/>
      <c r="N33" s="72"/>
      <c r="O33" s="79" t="s">
        <v>176</v>
      </c>
      <c r="P33" s="81">
        <v>43747.809699074074</v>
      </c>
      <c r="Q33" s="79" t="s">
        <v>297</v>
      </c>
      <c r="R33" s="83" t="s">
        <v>336</v>
      </c>
      <c r="S33" s="79" t="s">
        <v>352</v>
      </c>
      <c r="T33" s="79"/>
      <c r="U33" s="79"/>
      <c r="V33" s="83" t="s">
        <v>409</v>
      </c>
      <c r="W33" s="81">
        <v>43747.809699074074</v>
      </c>
      <c r="X33" s="83" t="s">
        <v>449</v>
      </c>
      <c r="Y33" s="79"/>
      <c r="Z33" s="79"/>
      <c r="AA33" s="85" t="s">
        <v>516</v>
      </c>
      <c r="AB33" s="79"/>
      <c r="AC33" s="79" t="b">
        <v>0</v>
      </c>
      <c r="AD33" s="79">
        <v>0</v>
      </c>
      <c r="AE33" s="85" t="s">
        <v>556</v>
      </c>
      <c r="AF33" s="79" t="b">
        <v>1</v>
      </c>
      <c r="AG33" s="79" t="s">
        <v>563</v>
      </c>
      <c r="AH33" s="79"/>
      <c r="AI33" s="85" t="s">
        <v>528</v>
      </c>
      <c r="AJ33" s="79" t="b">
        <v>0</v>
      </c>
      <c r="AK33" s="79">
        <v>0</v>
      </c>
      <c r="AL33" s="85" t="s">
        <v>556</v>
      </c>
      <c r="AM33" s="79" t="s">
        <v>569</v>
      </c>
      <c r="AN33" s="79" t="b">
        <v>0</v>
      </c>
      <c r="AO33" s="85" t="s">
        <v>516</v>
      </c>
      <c r="AP33" s="79" t="s">
        <v>176</v>
      </c>
      <c r="AQ33" s="79">
        <v>0</v>
      </c>
      <c r="AR33" s="79">
        <v>0</v>
      </c>
      <c r="AS33" s="79"/>
      <c r="AT33" s="79"/>
      <c r="AU33" s="79"/>
      <c r="AV33" s="79"/>
      <c r="AW33" s="79"/>
      <c r="AX33" s="79"/>
      <c r="AY33" s="79"/>
      <c r="AZ33" s="79"/>
      <c r="BA33">
        <v>1</v>
      </c>
      <c r="BB33" s="78" t="str">
        <f>REPLACE(INDEX(GroupVertices[Group],MATCH(Edges25[[#This Row],[Vertex 1]],GroupVertices[Vertex],0)),1,1,"")</f>
        <v>3</v>
      </c>
      <c r="BC33" s="78" t="str">
        <f>REPLACE(INDEX(GroupVertices[Group],MATCH(Edges25[[#This Row],[Vertex 2]],GroupVertices[Vertex],0)),1,1,"")</f>
        <v>3</v>
      </c>
      <c r="BD33" s="48">
        <v>0</v>
      </c>
      <c r="BE33" s="49">
        <v>0</v>
      </c>
      <c r="BF33" s="48">
        <v>0</v>
      </c>
      <c r="BG33" s="49">
        <v>0</v>
      </c>
      <c r="BH33" s="48">
        <v>0</v>
      </c>
      <c r="BI33" s="49">
        <v>0</v>
      </c>
      <c r="BJ33" s="48">
        <v>15</v>
      </c>
      <c r="BK33" s="49">
        <v>100</v>
      </c>
      <c r="BL33" s="48">
        <v>15</v>
      </c>
    </row>
    <row r="34" spans="1:64" ht="15">
      <c r="A34" s="64" t="s">
        <v>241</v>
      </c>
      <c r="B34" s="64" t="s">
        <v>241</v>
      </c>
      <c r="C34" s="65"/>
      <c r="D34" s="66"/>
      <c r="E34" s="67"/>
      <c r="F34" s="68"/>
      <c r="G34" s="65"/>
      <c r="H34" s="69"/>
      <c r="I34" s="70"/>
      <c r="J34" s="70"/>
      <c r="K34" s="34" t="s">
        <v>65</v>
      </c>
      <c r="L34" s="77">
        <v>56</v>
      </c>
      <c r="M34" s="77"/>
      <c r="N34" s="72"/>
      <c r="O34" s="79" t="s">
        <v>176</v>
      </c>
      <c r="P34" s="81">
        <v>43747.66527777778</v>
      </c>
      <c r="Q34" s="79" t="s">
        <v>298</v>
      </c>
      <c r="R34" s="83" t="s">
        <v>340</v>
      </c>
      <c r="S34" s="79" t="s">
        <v>352</v>
      </c>
      <c r="T34" s="79"/>
      <c r="U34" s="83" t="s">
        <v>371</v>
      </c>
      <c r="V34" s="83" t="s">
        <v>371</v>
      </c>
      <c r="W34" s="81">
        <v>43747.66527777778</v>
      </c>
      <c r="X34" s="83" t="s">
        <v>450</v>
      </c>
      <c r="Y34" s="79"/>
      <c r="Z34" s="79"/>
      <c r="AA34" s="85" t="s">
        <v>517</v>
      </c>
      <c r="AB34" s="79"/>
      <c r="AC34" s="79" t="b">
        <v>0</v>
      </c>
      <c r="AD34" s="79">
        <v>4</v>
      </c>
      <c r="AE34" s="85" t="s">
        <v>556</v>
      </c>
      <c r="AF34" s="79" t="b">
        <v>1</v>
      </c>
      <c r="AG34" s="79" t="s">
        <v>563</v>
      </c>
      <c r="AH34" s="79"/>
      <c r="AI34" s="85" t="s">
        <v>540</v>
      </c>
      <c r="AJ34" s="79" t="b">
        <v>0</v>
      </c>
      <c r="AK34" s="79">
        <v>0</v>
      </c>
      <c r="AL34" s="85" t="s">
        <v>556</v>
      </c>
      <c r="AM34" s="79" t="s">
        <v>566</v>
      </c>
      <c r="AN34" s="79" t="b">
        <v>0</v>
      </c>
      <c r="AO34" s="85" t="s">
        <v>517</v>
      </c>
      <c r="AP34" s="79" t="s">
        <v>176</v>
      </c>
      <c r="AQ34" s="79">
        <v>0</v>
      </c>
      <c r="AR34" s="79">
        <v>0</v>
      </c>
      <c r="AS34" s="79"/>
      <c r="AT34" s="79"/>
      <c r="AU34" s="79"/>
      <c r="AV34" s="79"/>
      <c r="AW34" s="79"/>
      <c r="AX34" s="79"/>
      <c r="AY34" s="79"/>
      <c r="AZ34" s="79"/>
      <c r="BA34">
        <v>1</v>
      </c>
      <c r="BB34" s="78" t="str">
        <f>REPLACE(INDEX(GroupVertices[Group],MATCH(Edges25[[#This Row],[Vertex 1]],GroupVertices[Vertex],0)),1,1,"")</f>
        <v>8</v>
      </c>
      <c r="BC34" s="78" t="str">
        <f>REPLACE(INDEX(GroupVertices[Group],MATCH(Edges25[[#This Row],[Vertex 2]],GroupVertices[Vertex],0)),1,1,"")</f>
        <v>8</v>
      </c>
      <c r="BD34" s="48">
        <v>0</v>
      </c>
      <c r="BE34" s="49">
        <v>0</v>
      </c>
      <c r="BF34" s="48">
        <v>0</v>
      </c>
      <c r="BG34" s="49">
        <v>0</v>
      </c>
      <c r="BH34" s="48">
        <v>0</v>
      </c>
      <c r="BI34" s="49">
        <v>0</v>
      </c>
      <c r="BJ34" s="48">
        <v>17</v>
      </c>
      <c r="BK34" s="49">
        <v>100</v>
      </c>
      <c r="BL34" s="48">
        <v>17</v>
      </c>
    </row>
    <row r="35" spans="1:64" ht="15">
      <c r="A35" s="64" t="s">
        <v>242</v>
      </c>
      <c r="B35" s="64" t="s">
        <v>241</v>
      </c>
      <c r="C35" s="65"/>
      <c r="D35" s="66"/>
      <c r="E35" s="67"/>
      <c r="F35" s="68"/>
      <c r="G35" s="65"/>
      <c r="H35" s="69"/>
      <c r="I35" s="70"/>
      <c r="J35" s="70"/>
      <c r="K35" s="34" t="s">
        <v>65</v>
      </c>
      <c r="L35" s="77">
        <v>57</v>
      </c>
      <c r="M35" s="77"/>
      <c r="N35" s="72"/>
      <c r="O35" s="79" t="s">
        <v>273</v>
      </c>
      <c r="P35" s="81">
        <v>43747.87527777778</v>
      </c>
      <c r="Q35" s="79" t="s">
        <v>299</v>
      </c>
      <c r="R35" s="83" t="s">
        <v>340</v>
      </c>
      <c r="S35" s="79" t="s">
        <v>352</v>
      </c>
      <c r="T35" s="79"/>
      <c r="U35" s="79"/>
      <c r="V35" s="83" t="s">
        <v>410</v>
      </c>
      <c r="W35" s="81">
        <v>43747.87527777778</v>
      </c>
      <c r="X35" s="83" t="s">
        <v>451</v>
      </c>
      <c r="Y35" s="79"/>
      <c r="Z35" s="79"/>
      <c r="AA35" s="85" t="s">
        <v>518</v>
      </c>
      <c r="AB35" s="79"/>
      <c r="AC35" s="79" t="b">
        <v>0</v>
      </c>
      <c r="AD35" s="79">
        <v>0</v>
      </c>
      <c r="AE35" s="85" t="s">
        <v>556</v>
      </c>
      <c r="AF35" s="79" t="b">
        <v>1</v>
      </c>
      <c r="AG35" s="79" t="s">
        <v>563</v>
      </c>
      <c r="AH35" s="79"/>
      <c r="AI35" s="85" t="s">
        <v>540</v>
      </c>
      <c r="AJ35" s="79" t="b">
        <v>0</v>
      </c>
      <c r="AK35" s="79">
        <v>0</v>
      </c>
      <c r="AL35" s="85" t="s">
        <v>517</v>
      </c>
      <c r="AM35" s="79" t="s">
        <v>567</v>
      </c>
      <c r="AN35" s="79" t="b">
        <v>0</v>
      </c>
      <c r="AO35" s="85" t="s">
        <v>517</v>
      </c>
      <c r="AP35" s="79" t="s">
        <v>176</v>
      </c>
      <c r="AQ35" s="79">
        <v>0</v>
      </c>
      <c r="AR35" s="79">
        <v>0</v>
      </c>
      <c r="AS35" s="79"/>
      <c r="AT35" s="79"/>
      <c r="AU35" s="79"/>
      <c r="AV35" s="79"/>
      <c r="AW35" s="79"/>
      <c r="AX35" s="79"/>
      <c r="AY35" s="79"/>
      <c r="AZ35" s="79"/>
      <c r="BA35">
        <v>1</v>
      </c>
      <c r="BB35" s="78" t="str">
        <f>REPLACE(INDEX(GroupVertices[Group],MATCH(Edges25[[#This Row],[Vertex 1]],GroupVertices[Vertex],0)),1,1,"")</f>
        <v>8</v>
      </c>
      <c r="BC35" s="78" t="str">
        <f>REPLACE(INDEX(GroupVertices[Group],MATCH(Edges25[[#This Row],[Vertex 2]],GroupVertices[Vertex],0)),1,1,"")</f>
        <v>8</v>
      </c>
      <c r="BD35" s="48">
        <v>0</v>
      </c>
      <c r="BE35" s="49">
        <v>0</v>
      </c>
      <c r="BF35" s="48">
        <v>0</v>
      </c>
      <c r="BG35" s="49">
        <v>0</v>
      </c>
      <c r="BH35" s="48">
        <v>0</v>
      </c>
      <c r="BI35" s="49">
        <v>0</v>
      </c>
      <c r="BJ35" s="48">
        <v>19</v>
      </c>
      <c r="BK35" s="49">
        <v>100</v>
      </c>
      <c r="BL35" s="48">
        <v>19</v>
      </c>
    </row>
    <row r="36" spans="1:64" ht="15">
      <c r="A36" s="64" t="s">
        <v>243</v>
      </c>
      <c r="B36" s="64" t="s">
        <v>243</v>
      </c>
      <c r="C36" s="65"/>
      <c r="D36" s="66"/>
      <c r="E36" s="67"/>
      <c r="F36" s="68"/>
      <c r="G36" s="65"/>
      <c r="H36" s="69"/>
      <c r="I36" s="70"/>
      <c r="J36" s="70"/>
      <c r="K36" s="34" t="s">
        <v>65</v>
      </c>
      <c r="L36" s="77">
        <v>58</v>
      </c>
      <c r="M36" s="77"/>
      <c r="N36" s="72"/>
      <c r="O36" s="79" t="s">
        <v>176</v>
      </c>
      <c r="P36" s="81">
        <v>43747.90625</v>
      </c>
      <c r="Q36" s="79" t="s">
        <v>300</v>
      </c>
      <c r="R36" s="83" t="s">
        <v>341</v>
      </c>
      <c r="S36" s="79" t="s">
        <v>352</v>
      </c>
      <c r="T36" s="79"/>
      <c r="U36" s="79"/>
      <c r="V36" s="83" t="s">
        <v>411</v>
      </c>
      <c r="W36" s="81">
        <v>43747.90625</v>
      </c>
      <c r="X36" s="83" t="s">
        <v>452</v>
      </c>
      <c r="Y36" s="79"/>
      <c r="Z36" s="79"/>
      <c r="AA36" s="85" t="s">
        <v>519</v>
      </c>
      <c r="AB36" s="79"/>
      <c r="AC36" s="79" t="b">
        <v>0</v>
      </c>
      <c r="AD36" s="79">
        <v>0</v>
      </c>
      <c r="AE36" s="85" t="s">
        <v>556</v>
      </c>
      <c r="AF36" s="79" t="b">
        <v>1</v>
      </c>
      <c r="AG36" s="79" t="s">
        <v>563</v>
      </c>
      <c r="AH36" s="79"/>
      <c r="AI36" s="85" t="s">
        <v>538</v>
      </c>
      <c r="AJ36" s="79" t="b">
        <v>0</v>
      </c>
      <c r="AK36" s="79">
        <v>0</v>
      </c>
      <c r="AL36" s="85" t="s">
        <v>556</v>
      </c>
      <c r="AM36" s="79" t="s">
        <v>569</v>
      </c>
      <c r="AN36" s="79" t="b">
        <v>0</v>
      </c>
      <c r="AO36" s="85" t="s">
        <v>519</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0</v>
      </c>
      <c r="BE36" s="49">
        <v>0</v>
      </c>
      <c r="BF36" s="48">
        <v>0</v>
      </c>
      <c r="BG36" s="49">
        <v>0</v>
      </c>
      <c r="BH36" s="48">
        <v>0</v>
      </c>
      <c r="BI36" s="49">
        <v>0</v>
      </c>
      <c r="BJ36" s="48">
        <v>35</v>
      </c>
      <c r="BK36" s="49">
        <v>100</v>
      </c>
      <c r="BL36" s="48">
        <v>35</v>
      </c>
    </row>
    <row r="37" spans="1:64" ht="15">
      <c r="A37" s="64" t="s">
        <v>244</v>
      </c>
      <c r="B37" s="64" t="s">
        <v>261</v>
      </c>
      <c r="C37" s="65"/>
      <c r="D37" s="66"/>
      <c r="E37" s="67"/>
      <c r="F37" s="68"/>
      <c r="G37" s="65"/>
      <c r="H37" s="69"/>
      <c r="I37" s="70"/>
      <c r="J37" s="70"/>
      <c r="K37" s="34" t="s">
        <v>65</v>
      </c>
      <c r="L37" s="77">
        <v>59</v>
      </c>
      <c r="M37" s="77"/>
      <c r="N37" s="72"/>
      <c r="O37" s="79" t="s">
        <v>273</v>
      </c>
      <c r="P37" s="81">
        <v>43748.0616087963</v>
      </c>
      <c r="Q37" s="79" t="s">
        <v>301</v>
      </c>
      <c r="R37" s="79"/>
      <c r="S37" s="79"/>
      <c r="T37" s="79"/>
      <c r="U37" s="79"/>
      <c r="V37" s="83" t="s">
        <v>412</v>
      </c>
      <c r="W37" s="81">
        <v>43748.0616087963</v>
      </c>
      <c r="X37" s="83" t="s">
        <v>453</v>
      </c>
      <c r="Y37" s="79"/>
      <c r="Z37" s="79"/>
      <c r="AA37" s="85" t="s">
        <v>520</v>
      </c>
      <c r="AB37" s="85" t="s">
        <v>555</v>
      </c>
      <c r="AC37" s="79" t="b">
        <v>0</v>
      </c>
      <c r="AD37" s="79">
        <v>2</v>
      </c>
      <c r="AE37" s="85" t="s">
        <v>561</v>
      </c>
      <c r="AF37" s="79" t="b">
        <v>0</v>
      </c>
      <c r="AG37" s="79" t="s">
        <v>563</v>
      </c>
      <c r="AH37" s="79"/>
      <c r="AI37" s="85" t="s">
        <v>556</v>
      </c>
      <c r="AJ37" s="79" t="b">
        <v>0</v>
      </c>
      <c r="AK37" s="79">
        <v>0</v>
      </c>
      <c r="AL37" s="85" t="s">
        <v>556</v>
      </c>
      <c r="AM37" s="79" t="s">
        <v>567</v>
      </c>
      <c r="AN37" s="79" t="b">
        <v>0</v>
      </c>
      <c r="AO37" s="85" t="s">
        <v>555</v>
      </c>
      <c r="AP37" s="79" t="s">
        <v>176</v>
      </c>
      <c r="AQ37" s="79">
        <v>0</v>
      </c>
      <c r="AR37" s="79">
        <v>0</v>
      </c>
      <c r="AS37" s="79"/>
      <c r="AT37" s="79"/>
      <c r="AU37" s="79"/>
      <c r="AV37" s="79"/>
      <c r="AW37" s="79"/>
      <c r="AX37" s="79"/>
      <c r="AY37" s="79"/>
      <c r="AZ37" s="79"/>
      <c r="BA37">
        <v>1</v>
      </c>
      <c r="BB37" s="78" t="str">
        <f>REPLACE(INDEX(GroupVertices[Group],MATCH(Edges25[[#This Row],[Vertex 1]],GroupVertices[Vertex],0)),1,1,"")</f>
        <v>7</v>
      </c>
      <c r="BC37" s="78" t="str">
        <f>REPLACE(INDEX(GroupVertices[Group],MATCH(Edges25[[#This Row],[Vertex 2]],GroupVertices[Vertex],0)),1,1,"")</f>
        <v>7</v>
      </c>
      <c r="BD37" s="48"/>
      <c r="BE37" s="49"/>
      <c r="BF37" s="48"/>
      <c r="BG37" s="49"/>
      <c r="BH37" s="48"/>
      <c r="BI37" s="49"/>
      <c r="BJ37" s="48"/>
      <c r="BK37" s="49"/>
      <c r="BL37" s="48"/>
    </row>
    <row r="38" spans="1:64" ht="15">
      <c r="A38" s="64" t="s">
        <v>245</v>
      </c>
      <c r="B38" s="64" t="s">
        <v>245</v>
      </c>
      <c r="C38" s="65"/>
      <c r="D38" s="66"/>
      <c r="E38" s="67"/>
      <c r="F38" s="68"/>
      <c r="G38" s="65"/>
      <c r="H38" s="69"/>
      <c r="I38" s="70"/>
      <c r="J38" s="70"/>
      <c r="K38" s="34" t="s">
        <v>65</v>
      </c>
      <c r="L38" s="77">
        <v>62</v>
      </c>
      <c r="M38" s="77"/>
      <c r="N38" s="72"/>
      <c r="O38" s="79" t="s">
        <v>176</v>
      </c>
      <c r="P38" s="81">
        <v>43748.738229166665</v>
      </c>
      <c r="Q38" s="79" t="s">
        <v>302</v>
      </c>
      <c r="R38" s="83" t="s">
        <v>336</v>
      </c>
      <c r="S38" s="79" t="s">
        <v>352</v>
      </c>
      <c r="T38" s="79" t="s">
        <v>364</v>
      </c>
      <c r="U38" s="79"/>
      <c r="V38" s="83" t="s">
        <v>413</v>
      </c>
      <c r="W38" s="81">
        <v>43748.738229166665</v>
      </c>
      <c r="X38" s="83" t="s">
        <v>454</v>
      </c>
      <c r="Y38" s="79"/>
      <c r="Z38" s="79"/>
      <c r="AA38" s="85" t="s">
        <v>521</v>
      </c>
      <c r="AB38" s="79"/>
      <c r="AC38" s="79" t="b">
        <v>0</v>
      </c>
      <c r="AD38" s="79">
        <v>1</v>
      </c>
      <c r="AE38" s="85" t="s">
        <v>556</v>
      </c>
      <c r="AF38" s="79" t="b">
        <v>1</v>
      </c>
      <c r="AG38" s="79" t="s">
        <v>564</v>
      </c>
      <c r="AH38" s="79"/>
      <c r="AI38" s="85" t="s">
        <v>528</v>
      </c>
      <c r="AJ38" s="79" t="b">
        <v>0</v>
      </c>
      <c r="AK38" s="79">
        <v>0</v>
      </c>
      <c r="AL38" s="85" t="s">
        <v>556</v>
      </c>
      <c r="AM38" s="79" t="s">
        <v>566</v>
      </c>
      <c r="AN38" s="79" t="b">
        <v>0</v>
      </c>
      <c r="AO38" s="85" t="s">
        <v>521</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0</v>
      </c>
      <c r="BE38" s="49">
        <v>0</v>
      </c>
      <c r="BF38" s="48">
        <v>0</v>
      </c>
      <c r="BG38" s="49">
        <v>0</v>
      </c>
      <c r="BH38" s="48">
        <v>0</v>
      </c>
      <c r="BI38" s="49">
        <v>0</v>
      </c>
      <c r="BJ38" s="48">
        <v>1</v>
      </c>
      <c r="BK38" s="49">
        <v>100</v>
      </c>
      <c r="BL38" s="48">
        <v>1</v>
      </c>
    </row>
    <row r="39" spans="1:64" ht="15">
      <c r="A39" s="64" t="s">
        <v>246</v>
      </c>
      <c r="B39" s="64" t="s">
        <v>259</v>
      </c>
      <c r="C39" s="65"/>
      <c r="D39" s="66"/>
      <c r="E39" s="67"/>
      <c r="F39" s="68"/>
      <c r="G39" s="65"/>
      <c r="H39" s="69"/>
      <c r="I39" s="70"/>
      <c r="J39" s="70"/>
      <c r="K39" s="34" t="s">
        <v>65</v>
      </c>
      <c r="L39" s="77">
        <v>63</v>
      </c>
      <c r="M39" s="77"/>
      <c r="N39" s="72"/>
      <c r="O39" s="79" t="s">
        <v>273</v>
      </c>
      <c r="P39" s="81">
        <v>43740.8647337963</v>
      </c>
      <c r="Q39" s="79" t="s">
        <v>303</v>
      </c>
      <c r="R39" s="83" t="s">
        <v>342</v>
      </c>
      <c r="S39" s="79" t="s">
        <v>354</v>
      </c>
      <c r="T39" s="79"/>
      <c r="U39" s="83" t="s">
        <v>372</v>
      </c>
      <c r="V39" s="83" t="s">
        <v>372</v>
      </c>
      <c r="W39" s="81">
        <v>43740.8647337963</v>
      </c>
      <c r="X39" s="83" t="s">
        <v>455</v>
      </c>
      <c r="Y39" s="79"/>
      <c r="Z39" s="79"/>
      <c r="AA39" s="85" t="s">
        <v>522</v>
      </c>
      <c r="AB39" s="79"/>
      <c r="AC39" s="79" t="b">
        <v>0</v>
      </c>
      <c r="AD39" s="79">
        <v>46</v>
      </c>
      <c r="AE39" s="85" t="s">
        <v>556</v>
      </c>
      <c r="AF39" s="79" t="b">
        <v>0</v>
      </c>
      <c r="AG39" s="79" t="s">
        <v>563</v>
      </c>
      <c r="AH39" s="79"/>
      <c r="AI39" s="85" t="s">
        <v>556</v>
      </c>
      <c r="AJ39" s="79" t="b">
        <v>0</v>
      </c>
      <c r="AK39" s="79">
        <v>51</v>
      </c>
      <c r="AL39" s="85" t="s">
        <v>556</v>
      </c>
      <c r="AM39" s="79" t="s">
        <v>569</v>
      </c>
      <c r="AN39" s="79" t="b">
        <v>0</v>
      </c>
      <c r="AO39" s="85" t="s">
        <v>522</v>
      </c>
      <c r="AP39" s="79" t="s">
        <v>572</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6</v>
      </c>
      <c r="BD39" s="48">
        <v>0</v>
      </c>
      <c r="BE39" s="49">
        <v>0</v>
      </c>
      <c r="BF39" s="48">
        <v>0</v>
      </c>
      <c r="BG39" s="49">
        <v>0</v>
      </c>
      <c r="BH39" s="48">
        <v>0</v>
      </c>
      <c r="BI39" s="49">
        <v>0</v>
      </c>
      <c r="BJ39" s="48">
        <v>23</v>
      </c>
      <c r="BK39" s="49">
        <v>100</v>
      </c>
      <c r="BL39" s="48">
        <v>23</v>
      </c>
    </row>
    <row r="40" spans="1:64" ht="15">
      <c r="A40" s="64" t="s">
        <v>246</v>
      </c>
      <c r="B40" s="64" t="s">
        <v>257</v>
      </c>
      <c r="C40" s="65"/>
      <c r="D40" s="66"/>
      <c r="E40" s="67"/>
      <c r="F40" s="68"/>
      <c r="G40" s="65"/>
      <c r="H40" s="69"/>
      <c r="I40" s="70"/>
      <c r="J40" s="70"/>
      <c r="K40" s="34" t="s">
        <v>65</v>
      </c>
      <c r="L40" s="77">
        <v>64</v>
      </c>
      <c r="M40" s="77"/>
      <c r="N40" s="72"/>
      <c r="O40" s="79" t="s">
        <v>273</v>
      </c>
      <c r="P40" s="81">
        <v>43742.7834375</v>
      </c>
      <c r="Q40" s="79" t="s">
        <v>304</v>
      </c>
      <c r="R40" s="83" t="s">
        <v>343</v>
      </c>
      <c r="S40" s="79" t="s">
        <v>355</v>
      </c>
      <c r="T40" s="79"/>
      <c r="U40" s="79"/>
      <c r="V40" s="83" t="s">
        <v>414</v>
      </c>
      <c r="W40" s="81">
        <v>43742.7834375</v>
      </c>
      <c r="X40" s="83" t="s">
        <v>456</v>
      </c>
      <c r="Y40" s="79"/>
      <c r="Z40" s="79"/>
      <c r="AA40" s="85" t="s">
        <v>523</v>
      </c>
      <c r="AB40" s="79"/>
      <c r="AC40" s="79" t="b">
        <v>0</v>
      </c>
      <c r="AD40" s="79">
        <v>3</v>
      </c>
      <c r="AE40" s="85" t="s">
        <v>556</v>
      </c>
      <c r="AF40" s="79" t="b">
        <v>0</v>
      </c>
      <c r="AG40" s="79" t="s">
        <v>563</v>
      </c>
      <c r="AH40" s="79"/>
      <c r="AI40" s="85" t="s">
        <v>556</v>
      </c>
      <c r="AJ40" s="79" t="b">
        <v>0</v>
      </c>
      <c r="AK40" s="79">
        <v>2</v>
      </c>
      <c r="AL40" s="85" t="s">
        <v>556</v>
      </c>
      <c r="AM40" s="79" t="s">
        <v>569</v>
      </c>
      <c r="AN40" s="79" t="b">
        <v>0</v>
      </c>
      <c r="AO40" s="85" t="s">
        <v>523</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6</v>
      </c>
      <c r="BD40" s="48">
        <v>0</v>
      </c>
      <c r="BE40" s="49">
        <v>0</v>
      </c>
      <c r="BF40" s="48">
        <v>0</v>
      </c>
      <c r="BG40" s="49">
        <v>0</v>
      </c>
      <c r="BH40" s="48">
        <v>0</v>
      </c>
      <c r="BI40" s="49">
        <v>0</v>
      </c>
      <c r="BJ40" s="48">
        <v>19</v>
      </c>
      <c r="BK40" s="49">
        <v>100</v>
      </c>
      <c r="BL40" s="48">
        <v>19</v>
      </c>
    </row>
    <row r="41" spans="1:64" ht="15">
      <c r="A41" s="64" t="s">
        <v>247</v>
      </c>
      <c r="B41" s="64" t="s">
        <v>247</v>
      </c>
      <c r="C41" s="65"/>
      <c r="D41" s="66"/>
      <c r="E41" s="67"/>
      <c r="F41" s="68"/>
      <c r="G41" s="65"/>
      <c r="H41" s="69"/>
      <c r="I41" s="70"/>
      <c r="J41" s="70"/>
      <c r="K41" s="34" t="s">
        <v>65</v>
      </c>
      <c r="L41" s="77">
        <v>65</v>
      </c>
      <c r="M41" s="77"/>
      <c r="N41" s="72"/>
      <c r="O41" s="79" t="s">
        <v>176</v>
      </c>
      <c r="P41" s="81">
        <v>43742.68765046296</v>
      </c>
      <c r="Q41" s="79" t="s">
        <v>305</v>
      </c>
      <c r="R41" s="83" t="s">
        <v>344</v>
      </c>
      <c r="S41" s="79" t="s">
        <v>356</v>
      </c>
      <c r="T41" s="79"/>
      <c r="U41" s="83" t="s">
        <v>373</v>
      </c>
      <c r="V41" s="83" t="s">
        <v>373</v>
      </c>
      <c r="W41" s="81">
        <v>43742.68765046296</v>
      </c>
      <c r="X41" s="83" t="s">
        <v>457</v>
      </c>
      <c r="Y41" s="79"/>
      <c r="Z41" s="79"/>
      <c r="AA41" s="85" t="s">
        <v>524</v>
      </c>
      <c r="AB41" s="79"/>
      <c r="AC41" s="79" t="b">
        <v>0</v>
      </c>
      <c r="AD41" s="79">
        <v>1</v>
      </c>
      <c r="AE41" s="85" t="s">
        <v>556</v>
      </c>
      <c r="AF41" s="79" t="b">
        <v>0</v>
      </c>
      <c r="AG41" s="79" t="s">
        <v>563</v>
      </c>
      <c r="AH41" s="79"/>
      <c r="AI41" s="85" t="s">
        <v>556</v>
      </c>
      <c r="AJ41" s="79" t="b">
        <v>0</v>
      </c>
      <c r="AK41" s="79">
        <v>3</v>
      </c>
      <c r="AL41" s="85" t="s">
        <v>556</v>
      </c>
      <c r="AM41" s="79" t="s">
        <v>571</v>
      </c>
      <c r="AN41" s="79" t="b">
        <v>0</v>
      </c>
      <c r="AO41" s="85" t="s">
        <v>524</v>
      </c>
      <c r="AP41" s="79" t="s">
        <v>572</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0</v>
      </c>
      <c r="BE41" s="49">
        <v>0</v>
      </c>
      <c r="BF41" s="48">
        <v>2</v>
      </c>
      <c r="BG41" s="49">
        <v>5.405405405405405</v>
      </c>
      <c r="BH41" s="48">
        <v>0</v>
      </c>
      <c r="BI41" s="49">
        <v>0</v>
      </c>
      <c r="BJ41" s="48">
        <v>35</v>
      </c>
      <c r="BK41" s="49">
        <v>94.5945945945946</v>
      </c>
      <c r="BL41" s="48">
        <v>37</v>
      </c>
    </row>
    <row r="42" spans="1:64" ht="15">
      <c r="A42" s="64" t="s">
        <v>246</v>
      </c>
      <c r="B42" s="64" t="s">
        <v>247</v>
      </c>
      <c r="C42" s="65"/>
      <c r="D42" s="66"/>
      <c r="E42" s="67"/>
      <c r="F42" s="68"/>
      <c r="G42" s="65"/>
      <c r="H42" s="69"/>
      <c r="I42" s="70"/>
      <c r="J42" s="70"/>
      <c r="K42" s="34" t="s">
        <v>65</v>
      </c>
      <c r="L42" s="77">
        <v>66</v>
      </c>
      <c r="M42" s="77"/>
      <c r="N42" s="72"/>
      <c r="O42" s="79" t="s">
        <v>273</v>
      </c>
      <c r="P42" s="81">
        <v>43742.78394675926</v>
      </c>
      <c r="Q42" s="79" t="s">
        <v>306</v>
      </c>
      <c r="R42" s="79"/>
      <c r="S42" s="79"/>
      <c r="T42" s="79"/>
      <c r="U42" s="79"/>
      <c r="V42" s="83" t="s">
        <v>414</v>
      </c>
      <c r="W42" s="81">
        <v>43742.78394675926</v>
      </c>
      <c r="X42" s="83" t="s">
        <v>458</v>
      </c>
      <c r="Y42" s="79"/>
      <c r="Z42" s="79"/>
      <c r="AA42" s="85" t="s">
        <v>525</v>
      </c>
      <c r="AB42" s="79"/>
      <c r="AC42" s="79" t="b">
        <v>0</v>
      </c>
      <c r="AD42" s="79">
        <v>0</v>
      </c>
      <c r="AE42" s="85" t="s">
        <v>556</v>
      </c>
      <c r="AF42" s="79" t="b">
        <v>0</v>
      </c>
      <c r="AG42" s="79" t="s">
        <v>563</v>
      </c>
      <c r="AH42" s="79"/>
      <c r="AI42" s="85" t="s">
        <v>556</v>
      </c>
      <c r="AJ42" s="79" t="b">
        <v>0</v>
      </c>
      <c r="AK42" s="79">
        <v>3</v>
      </c>
      <c r="AL42" s="85" t="s">
        <v>524</v>
      </c>
      <c r="AM42" s="79" t="s">
        <v>569</v>
      </c>
      <c r="AN42" s="79" t="b">
        <v>0</v>
      </c>
      <c r="AO42" s="85" t="s">
        <v>524</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0</v>
      </c>
      <c r="BE42" s="49">
        <v>0</v>
      </c>
      <c r="BF42" s="48">
        <v>2</v>
      </c>
      <c r="BG42" s="49">
        <v>10.526315789473685</v>
      </c>
      <c r="BH42" s="48">
        <v>0</v>
      </c>
      <c r="BI42" s="49">
        <v>0</v>
      </c>
      <c r="BJ42" s="48">
        <v>17</v>
      </c>
      <c r="BK42" s="49">
        <v>89.47368421052632</v>
      </c>
      <c r="BL42" s="48">
        <v>19</v>
      </c>
    </row>
    <row r="43" spans="1:64" ht="15">
      <c r="A43" s="64" t="s">
        <v>248</v>
      </c>
      <c r="B43" s="64" t="s">
        <v>248</v>
      </c>
      <c r="C43" s="65"/>
      <c r="D43" s="66"/>
      <c r="E43" s="67"/>
      <c r="F43" s="68"/>
      <c r="G43" s="65"/>
      <c r="H43" s="69"/>
      <c r="I43" s="70"/>
      <c r="J43" s="70"/>
      <c r="K43" s="34" t="s">
        <v>65</v>
      </c>
      <c r="L43" s="77">
        <v>67</v>
      </c>
      <c r="M43" s="77"/>
      <c r="N43" s="72"/>
      <c r="O43" s="79" t="s">
        <v>176</v>
      </c>
      <c r="P43" s="81">
        <v>43742.633935185186</v>
      </c>
      <c r="Q43" s="79" t="s">
        <v>307</v>
      </c>
      <c r="R43" s="79" t="s">
        <v>345</v>
      </c>
      <c r="S43" s="79" t="s">
        <v>357</v>
      </c>
      <c r="T43" s="79"/>
      <c r="U43" s="83" t="s">
        <v>374</v>
      </c>
      <c r="V43" s="83" t="s">
        <v>374</v>
      </c>
      <c r="W43" s="81">
        <v>43742.633935185186</v>
      </c>
      <c r="X43" s="83" t="s">
        <v>459</v>
      </c>
      <c r="Y43" s="79"/>
      <c r="Z43" s="79"/>
      <c r="AA43" s="85" t="s">
        <v>526</v>
      </c>
      <c r="AB43" s="79"/>
      <c r="AC43" s="79" t="b">
        <v>0</v>
      </c>
      <c r="AD43" s="79">
        <v>4</v>
      </c>
      <c r="AE43" s="85" t="s">
        <v>556</v>
      </c>
      <c r="AF43" s="79" t="b">
        <v>0</v>
      </c>
      <c r="AG43" s="79" t="s">
        <v>563</v>
      </c>
      <c r="AH43" s="79"/>
      <c r="AI43" s="85" t="s">
        <v>556</v>
      </c>
      <c r="AJ43" s="79" t="b">
        <v>0</v>
      </c>
      <c r="AK43" s="79">
        <v>4</v>
      </c>
      <c r="AL43" s="85" t="s">
        <v>556</v>
      </c>
      <c r="AM43" s="79" t="s">
        <v>566</v>
      </c>
      <c r="AN43" s="79" t="b">
        <v>0</v>
      </c>
      <c r="AO43" s="85" t="s">
        <v>526</v>
      </c>
      <c r="AP43" s="79" t="s">
        <v>572</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4</v>
      </c>
      <c r="BE43" s="49">
        <v>11.428571428571429</v>
      </c>
      <c r="BF43" s="48">
        <v>2</v>
      </c>
      <c r="BG43" s="49">
        <v>5.714285714285714</v>
      </c>
      <c r="BH43" s="48">
        <v>0</v>
      </c>
      <c r="BI43" s="49">
        <v>0</v>
      </c>
      <c r="BJ43" s="48">
        <v>29</v>
      </c>
      <c r="BK43" s="49">
        <v>82.85714285714286</v>
      </c>
      <c r="BL43" s="48">
        <v>35</v>
      </c>
    </row>
    <row r="44" spans="1:64" ht="15">
      <c r="A44" s="64" t="s">
        <v>246</v>
      </c>
      <c r="B44" s="64" t="s">
        <v>248</v>
      </c>
      <c r="C44" s="65"/>
      <c r="D44" s="66"/>
      <c r="E44" s="67"/>
      <c r="F44" s="68"/>
      <c r="G44" s="65"/>
      <c r="H44" s="69"/>
      <c r="I44" s="70"/>
      <c r="J44" s="70"/>
      <c r="K44" s="34" t="s">
        <v>65</v>
      </c>
      <c r="L44" s="77">
        <v>68</v>
      </c>
      <c r="M44" s="77"/>
      <c r="N44" s="72"/>
      <c r="O44" s="79" t="s">
        <v>273</v>
      </c>
      <c r="P44" s="81">
        <v>43742.785358796296</v>
      </c>
      <c r="Q44" s="79" t="s">
        <v>308</v>
      </c>
      <c r="R44" s="79"/>
      <c r="S44" s="79"/>
      <c r="T44" s="79"/>
      <c r="U44" s="79"/>
      <c r="V44" s="83" t="s">
        <v>414</v>
      </c>
      <c r="W44" s="81">
        <v>43742.785358796296</v>
      </c>
      <c r="X44" s="83" t="s">
        <v>460</v>
      </c>
      <c r="Y44" s="79"/>
      <c r="Z44" s="79"/>
      <c r="AA44" s="85" t="s">
        <v>527</v>
      </c>
      <c r="AB44" s="79"/>
      <c r="AC44" s="79" t="b">
        <v>0</v>
      </c>
      <c r="AD44" s="79">
        <v>0</v>
      </c>
      <c r="AE44" s="85" t="s">
        <v>556</v>
      </c>
      <c r="AF44" s="79" t="b">
        <v>0</v>
      </c>
      <c r="AG44" s="79" t="s">
        <v>563</v>
      </c>
      <c r="AH44" s="79"/>
      <c r="AI44" s="85" t="s">
        <v>556</v>
      </c>
      <c r="AJ44" s="79" t="b">
        <v>0</v>
      </c>
      <c r="AK44" s="79">
        <v>4</v>
      </c>
      <c r="AL44" s="85" t="s">
        <v>526</v>
      </c>
      <c r="AM44" s="79" t="s">
        <v>569</v>
      </c>
      <c r="AN44" s="79" t="b">
        <v>0</v>
      </c>
      <c r="AO44" s="85" t="s">
        <v>526</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1</v>
      </c>
      <c r="BE44" s="49">
        <v>4.545454545454546</v>
      </c>
      <c r="BF44" s="48">
        <v>1</v>
      </c>
      <c r="BG44" s="49">
        <v>4.545454545454546</v>
      </c>
      <c r="BH44" s="48">
        <v>0</v>
      </c>
      <c r="BI44" s="49">
        <v>0</v>
      </c>
      <c r="BJ44" s="48">
        <v>20</v>
      </c>
      <c r="BK44" s="49">
        <v>90.9090909090909</v>
      </c>
      <c r="BL44" s="48">
        <v>22</v>
      </c>
    </row>
    <row r="45" spans="1:64" ht="15">
      <c r="A45" s="64" t="s">
        <v>246</v>
      </c>
      <c r="B45" s="64" t="s">
        <v>258</v>
      </c>
      <c r="C45" s="65"/>
      <c r="D45" s="66"/>
      <c r="E45" s="67"/>
      <c r="F45" s="68"/>
      <c r="G45" s="65"/>
      <c r="H45" s="69"/>
      <c r="I45" s="70"/>
      <c r="J45" s="70"/>
      <c r="K45" s="34" t="s">
        <v>65</v>
      </c>
      <c r="L45" s="77">
        <v>69</v>
      </c>
      <c r="M45" s="77"/>
      <c r="N45" s="72"/>
      <c r="O45" s="79" t="s">
        <v>273</v>
      </c>
      <c r="P45" s="81">
        <v>43747.65736111111</v>
      </c>
      <c r="Q45" s="79" t="s">
        <v>309</v>
      </c>
      <c r="R45" s="83" t="s">
        <v>339</v>
      </c>
      <c r="S45" s="79" t="s">
        <v>353</v>
      </c>
      <c r="T45" s="79"/>
      <c r="U45" s="79"/>
      <c r="V45" s="83" t="s">
        <v>414</v>
      </c>
      <c r="W45" s="81">
        <v>43747.65736111111</v>
      </c>
      <c r="X45" s="83" t="s">
        <v>461</v>
      </c>
      <c r="Y45" s="79"/>
      <c r="Z45" s="79"/>
      <c r="AA45" s="85" t="s">
        <v>528</v>
      </c>
      <c r="AB45" s="79"/>
      <c r="AC45" s="79" t="b">
        <v>0</v>
      </c>
      <c r="AD45" s="79">
        <v>11</v>
      </c>
      <c r="AE45" s="85" t="s">
        <v>556</v>
      </c>
      <c r="AF45" s="79" t="b">
        <v>0</v>
      </c>
      <c r="AG45" s="79" t="s">
        <v>563</v>
      </c>
      <c r="AH45" s="79"/>
      <c r="AI45" s="85" t="s">
        <v>556</v>
      </c>
      <c r="AJ45" s="79" t="b">
        <v>0</v>
      </c>
      <c r="AK45" s="79">
        <v>13</v>
      </c>
      <c r="AL45" s="85" t="s">
        <v>556</v>
      </c>
      <c r="AM45" s="79" t="s">
        <v>569</v>
      </c>
      <c r="AN45" s="79" t="b">
        <v>0</v>
      </c>
      <c r="AO45" s="85" t="s">
        <v>528</v>
      </c>
      <c r="AP45" s="79" t="s">
        <v>176</v>
      </c>
      <c r="AQ45" s="79">
        <v>0</v>
      </c>
      <c r="AR45" s="79">
        <v>0</v>
      </c>
      <c r="AS45" s="79"/>
      <c r="AT45" s="79"/>
      <c r="AU45" s="79"/>
      <c r="AV45" s="79"/>
      <c r="AW45" s="79"/>
      <c r="AX45" s="79"/>
      <c r="AY45" s="79"/>
      <c r="AZ45" s="79"/>
      <c r="BA45">
        <v>3</v>
      </c>
      <c r="BB45" s="78" t="str">
        <f>REPLACE(INDEX(GroupVertices[Group],MATCH(Edges25[[#This Row],[Vertex 1]],GroupVertices[Vertex],0)),1,1,"")</f>
        <v>1</v>
      </c>
      <c r="BC45" s="78" t="str">
        <f>REPLACE(INDEX(GroupVertices[Group],MATCH(Edges25[[#This Row],[Vertex 2]],GroupVertices[Vertex],0)),1,1,"")</f>
        <v>4</v>
      </c>
      <c r="BD45" s="48">
        <v>2</v>
      </c>
      <c r="BE45" s="49">
        <v>7.6923076923076925</v>
      </c>
      <c r="BF45" s="48">
        <v>0</v>
      </c>
      <c r="BG45" s="49">
        <v>0</v>
      </c>
      <c r="BH45" s="48">
        <v>0</v>
      </c>
      <c r="BI45" s="49">
        <v>0</v>
      </c>
      <c r="BJ45" s="48">
        <v>24</v>
      </c>
      <c r="BK45" s="49">
        <v>92.3076923076923</v>
      </c>
      <c r="BL45" s="48">
        <v>26</v>
      </c>
    </row>
    <row r="46" spans="1:64" ht="15">
      <c r="A46" s="64" t="s">
        <v>246</v>
      </c>
      <c r="B46" s="64" t="s">
        <v>258</v>
      </c>
      <c r="C46" s="65"/>
      <c r="D46" s="66"/>
      <c r="E46" s="67"/>
      <c r="F46" s="68"/>
      <c r="G46" s="65"/>
      <c r="H46" s="69"/>
      <c r="I46" s="70"/>
      <c r="J46" s="70"/>
      <c r="K46" s="34" t="s">
        <v>65</v>
      </c>
      <c r="L46" s="77">
        <v>70</v>
      </c>
      <c r="M46" s="77"/>
      <c r="N46" s="72"/>
      <c r="O46" s="79" t="s">
        <v>273</v>
      </c>
      <c r="P46" s="81">
        <v>43747.65865740741</v>
      </c>
      <c r="Q46" s="79" t="s">
        <v>310</v>
      </c>
      <c r="R46" s="83" t="s">
        <v>339</v>
      </c>
      <c r="S46" s="79" t="s">
        <v>353</v>
      </c>
      <c r="T46" s="79" t="s">
        <v>365</v>
      </c>
      <c r="U46" s="79"/>
      <c r="V46" s="83" t="s">
        <v>414</v>
      </c>
      <c r="W46" s="81">
        <v>43747.65865740741</v>
      </c>
      <c r="X46" s="83" t="s">
        <v>462</v>
      </c>
      <c r="Y46" s="79"/>
      <c r="Z46" s="79"/>
      <c r="AA46" s="85" t="s">
        <v>529</v>
      </c>
      <c r="AB46" s="79"/>
      <c r="AC46" s="79" t="b">
        <v>0</v>
      </c>
      <c r="AD46" s="79">
        <v>1</v>
      </c>
      <c r="AE46" s="85" t="s">
        <v>556</v>
      </c>
      <c r="AF46" s="79" t="b">
        <v>0</v>
      </c>
      <c r="AG46" s="79" t="s">
        <v>563</v>
      </c>
      <c r="AH46" s="79"/>
      <c r="AI46" s="85" t="s">
        <v>556</v>
      </c>
      <c r="AJ46" s="79" t="b">
        <v>0</v>
      </c>
      <c r="AK46" s="79">
        <v>0</v>
      </c>
      <c r="AL46" s="85" t="s">
        <v>556</v>
      </c>
      <c r="AM46" s="79" t="s">
        <v>569</v>
      </c>
      <c r="AN46" s="79" t="b">
        <v>0</v>
      </c>
      <c r="AO46" s="85" t="s">
        <v>529</v>
      </c>
      <c r="AP46" s="79" t="s">
        <v>176</v>
      </c>
      <c r="AQ46" s="79">
        <v>0</v>
      </c>
      <c r="AR46" s="79">
        <v>0</v>
      </c>
      <c r="AS46" s="79"/>
      <c r="AT46" s="79"/>
      <c r="AU46" s="79"/>
      <c r="AV46" s="79"/>
      <c r="AW46" s="79"/>
      <c r="AX46" s="79"/>
      <c r="AY46" s="79"/>
      <c r="AZ46" s="79"/>
      <c r="BA46">
        <v>3</v>
      </c>
      <c r="BB46" s="78" t="str">
        <f>REPLACE(INDEX(GroupVertices[Group],MATCH(Edges25[[#This Row],[Vertex 1]],GroupVertices[Vertex],0)),1,1,"")</f>
        <v>1</v>
      </c>
      <c r="BC46" s="78" t="str">
        <f>REPLACE(INDEX(GroupVertices[Group],MATCH(Edges25[[#This Row],[Vertex 2]],GroupVertices[Vertex],0)),1,1,"")</f>
        <v>4</v>
      </c>
      <c r="BD46" s="48">
        <v>0</v>
      </c>
      <c r="BE46" s="49">
        <v>0</v>
      </c>
      <c r="BF46" s="48">
        <v>0</v>
      </c>
      <c r="BG46" s="49">
        <v>0</v>
      </c>
      <c r="BH46" s="48">
        <v>0</v>
      </c>
      <c r="BI46" s="49">
        <v>0</v>
      </c>
      <c r="BJ46" s="48">
        <v>28</v>
      </c>
      <c r="BK46" s="49">
        <v>100</v>
      </c>
      <c r="BL46" s="48">
        <v>28</v>
      </c>
    </row>
    <row r="47" spans="1:64" ht="15">
      <c r="A47" s="64" t="s">
        <v>246</v>
      </c>
      <c r="B47" s="64" t="s">
        <v>258</v>
      </c>
      <c r="C47" s="65"/>
      <c r="D47" s="66"/>
      <c r="E47" s="67"/>
      <c r="F47" s="68"/>
      <c r="G47" s="65"/>
      <c r="H47" s="69"/>
      <c r="I47" s="70"/>
      <c r="J47" s="70"/>
      <c r="K47" s="34" t="s">
        <v>65</v>
      </c>
      <c r="L47" s="77">
        <v>71</v>
      </c>
      <c r="M47" s="77"/>
      <c r="N47" s="72"/>
      <c r="O47" s="79" t="s">
        <v>273</v>
      </c>
      <c r="P47" s="81">
        <v>43747.66751157407</v>
      </c>
      <c r="Q47" s="79" t="s">
        <v>311</v>
      </c>
      <c r="R47" s="83" t="s">
        <v>339</v>
      </c>
      <c r="S47" s="79" t="s">
        <v>353</v>
      </c>
      <c r="T47" s="79"/>
      <c r="U47" s="79"/>
      <c r="V47" s="83" t="s">
        <v>414</v>
      </c>
      <c r="W47" s="81">
        <v>43747.66751157407</v>
      </c>
      <c r="X47" s="83" t="s">
        <v>463</v>
      </c>
      <c r="Y47" s="79"/>
      <c r="Z47" s="79"/>
      <c r="AA47" s="85" t="s">
        <v>530</v>
      </c>
      <c r="AB47" s="79"/>
      <c r="AC47" s="79" t="b">
        <v>0</v>
      </c>
      <c r="AD47" s="79">
        <v>12</v>
      </c>
      <c r="AE47" s="85" t="s">
        <v>556</v>
      </c>
      <c r="AF47" s="79" t="b">
        <v>0</v>
      </c>
      <c r="AG47" s="79" t="s">
        <v>563</v>
      </c>
      <c r="AH47" s="79"/>
      <c r="AI47" s="85" t="s">
        <v>556</v>
      </c>
      <c r="AJ47" s="79" t="b">
        <v>0</v>
      </c>
      <c r="AK47" s="79">
        <v>8</v>
      </c>
      <c r="AL47" s="85" t="s">
        <v>556</v>
      </c>
      <c r="AM47" s="79" t="s">
        <v>569</v>
      </c>
      <c r="AN47" s="79" t="b">
        <v>0</v>
      </c>
      <c r="AO47" s="85" t="s">
        <v>530</v>
      </c>
      <c r="AP47" s="79" t="s">
        <v>176</v>
      </c>
      <c r="AQ47" s="79">
        <v>0</v>
      </c>
      <c r="AR47" s="79">
        <v>0</v>
      </c>
      <c r="AS47" s="79"/>
      <c r="AT47" s="79"/>
      <c r="AU47" s="79"/>
      <c r="AV47" s="79"/>
      <c r="AW47" s="79"/>
      <c r="AX47" s="79"/>
      <c r="AY47" s="79"/>
      <c r="AZ47" s="79"/>
      <c r="BA47">
        <v>3</v>
      </c>
      <c r="BB47" s="78" t="str">
        <f>REPLACE(INDEX(GroupVertices[Group],MATCH(Edges25[[#This Row],[Vertex 1]],GroupVertices[Vertex],0)),1,1,"")</f>
        <v>1</v>
      </c>
      <c r="BC47" s="78" t="str">
        <f>REPLACE(INDEX(GroupVertices[Group],MATCH(Edges25[[#This Row],[Vertex 2]],GroupVertices[Vertex],0)),1,1,"")</f>
        <v>4</v>
      </c>
      <c r="BD47" s="48">
        <v>3</v>
      </c>
      <c r="BE47" s="49">
        <v>7.6923076923076925</v>
      </c>
      <c r="BF47" s="48">
        <v>0</v>
      </c>
      <c r="BG47" s="49">
        <v>0</v>
      </c>
      <c r="BH47" s="48">
        <v>0</v>
      </c>
      <c r="BI47" s="49">
        <v>0</v>
      </c>
      <c r="BJ47" s="48">
        <v>36</v>
      </c>
      <c r="BK47" s="49">
        <v>92.3076923076923</v>
      </c>
      <c r="BL47" s="48">
        <v>39</v>
      </c>
    </row>
    <row r="48" spans="1:64" ht="15">
      <c r="A48" s="64" t="s">
        <v>249</v>
      </c>
      <c r="B48" s="64" t="s">
        <v>249</v>
      </c>
      <c r="C48" s="65"/>
      <c r="D48" s="66"/>
      <c r="E48" s="67"/>
      <c r="F48" s="68"/>
      <c r="G48" s="65"/>
      <c r="H48" s="69"/>
      <c r="I48" s="70"/>
      <c r="J48" s="70"/>
      <c r="K48" s="34" t="s">
        <v>65</v>
      </c>
      <c r="L48" s="77">
        <v>72</v>
      </c>
      <c r="M48" s="77"/>
      <c r="N48" s="72"/>
      <c r="O48" s="79" t="s">
        <v>176</v>
      </c>
      <c r="P48" s="81">
        <v>43748.75498842593</v>
      </c>
      <c r="Q48" s="79" t="s">
        <v>312</v>
      </c>
      <c r="R48" s="83" t="s">
        <v>346</v>
      </c>
      <c r="S48" s="79" t="s">
        <v>358</v>
      </c>
      <c r="T48" s="79"/>
      <c r="U48" s="83" t="s">
        <v>375</v>
      </c>
      <c r="V48" s="83" t="s">
        <v>375</v>
      </c>
      <c r="W48" s="81">
        <v>43748.75498842593</v>
      </c>
      <c r="X48" s="83" t="s">
        <v>464</v>
      </c>
      <c r="Y48" s="79"/>
      <c r="Z48" s="79"/>
      <c r="AA48" s="85" t="s">
        <v>531</v>
      </c>
      <c r="AB48" s="79"/>
      <c r="AC48" s="79" t="b">
        <v>0</v>
      </c>
      <c r="AD48" s="79">
        <v>18</v>
      </c>
      <c r="AE48" s="85" t="s">
        <v>556</v>
      </c>
      <c r="AF48" s="79" t="b">
        <v>0</v>
      </c>
      <c r="AG48" s="79" t="s">
        <v>563</v>
      </c>
      <c r="AH48" s="79"/>
      <c r="AI48" s="85" t="s">
        <v>556</v>
      </c>
      <c r="AJ48" s="79" t="b">
        <v>0</v>
      </c>
      <c r="AK48" s="79">
        <v>17</v>
      </c>
      <c r="AL48" s="85" t="s">
        <v>556</v>
      </c>
      <c r="AM48" s="79" t="s">
        <v>566</v>
      </c>
      <c r="AN48" s="79" t="b">
        <v>0</v>
      </c>
      <c r="AO48" s="85" t="s">
        <v>531</v>
      </c>
      <c r="AP48" s="79" t="s">
        <v>572</v>
      </c>
      <c r="AQ48" s="79">
        <v>0</v>
      </c>
      <c r="AR48" s="79">
        <v>0</v>
      </c>
      <c r="AS48" s="79"/>
      <c r="AT48" s="79"/>
      <c r="AU48" s="79"/>
      <c r="AV48" s="79"/>
      <c r="AW48" s="79"/>
      <c r="AX48" s="79"/>
      <c r="AY48" s="79"/>
      <c r="AZ48" s="79"/>
      <c r="BA48">
        <v>2</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26</v>
      </c>
      <c r="BK48" s="49">
        <v>100</v>
      </c>
      <c r="BL48" s="48">
        <v>26</v>
      </c>
    </row>
    <row r="49" spans="1:64" ht="15">
      <c r="A49" s="64" t="s">
        <v>249</v>
      </c>
      <c r="B49" s="64" t="s">
        <v>249</v>
      </c>
      <c r="C49" s="65"/>
      <c r="D49" s="66"/>
      <c r="E49" s="67"/>
      <c r="F49" s="68"/>
      <c r="G49" s="65"/>
      <c r="H49" s="69"/>
      <c r="I49" s="70"/>
      <c r="J49" s="70"/>
      <c r="K49" s="34" t="s">
        <v>65</v>
      </c>
      <c r="L49" s="77">
        <v>73</v>
      </c>
      <c r="M49" s="77"/>
      <c r="N49" s="72"/>
      <c r="O49" s="79" t="s">
        <v>176</v>
      </c>
      <c r="P49" s="81">
        <v>43748.75863425926</v>
      </c>
      <c r="Q49" s="79" t="s">
        <v>313</v>
      </c>
      <c r="R49" s="83" t="s">
        <v>347</v>
      </c>
      <c r="S49" s="79" t="s">
        <v>356</v>
      </c>
      <c r="T49" s="79"/>
      <c r="U49" s="83" t="s">
        <v>376</v>
      </c>
      <c r="V49" s="83" t="s">
        <v>376</v>
      </c>
      <c r="W49" s="81">
        <v>43748.75863425926</v>
      </c>
      <c r="X49" s="83" t="s">
        <v>465</v>
      </c>
      <c r="Y49" s="79"/>
      <c r="Z49" s="79"/>
      <c r="AA49" s="85" t="s">
        <v>532</v>
      </c>
      <c r="AB49" s="79"/>
      <c r="AC49" s="79" t="b">
        <v>0</v>
      </c>
      <c r="AD49" s="79">
        <v>28</v>
      </c>
      <c r="AE49" s="85" t="s">
        <v>556</v>
      </c>
      <c r="AF49" s="79" t="b">
        <v>0</v>
      </c>
      <c r="AG49" s="79" t="s">
        <v>563</v>
      </c>
      <c r="AH49" s="79"/>
      <c r="AI49" s="85" t="s">
        <v>556</v>
      </c>
      <c r="AJ49" s="79" t="b">
        <v>0</v>
      </c>
      <c r="AK49" s="79">
        <v>28</v>
      </c>
      <c r="AL49" s="85" t="s">
        <v>556</v>
      </c>
      <c r="AM49" s="79" t="s">
        <v>566</v>
      </c>
      <c r="AN49" s="79" t="b">
        <v>0</v>
      </c>
      <c r="AO49" s="85" t="s">
        <v>532</v>
      </c>
      <c r="AP49" s="79" t="s">
        <v>572</v>
      </c>
      <c r="AQ49" s="79">
        <v>0</v>
      </c>
      <c r="AR49" s="79">
        <v>0</v>
      </c>
      <c r="AS49" s="79"/>
      <c r="AT49" s="79"/>
      <c r="AU49" s="79"/>
      <c r="AV49" s="79"/>
      <c r="AW49" s="79"/>
      <c r="AX49" s="79"/>
      <c r="AY49" s="79"/>
      <c r="AZ49" s="79"/>
      <c r="BA49">
        <v>2</v>
      </c>
      <c r="BB49" s="78" t="str">
        <f>REPLACE(INDEX(GroupVertices[Group],MATCH(Edges25[[#This Row],[Vertex 1]],GroupVertices[Vertex],0)),1,1,"")</f>
        <v>1</v>
      </c>
      <c r="BC49" s="78" t="str">
        <f>REPLACE(INDEX(GroupVertices[Group],MATCH(Edges25[[#This Row],[Vertex 2]],GroupVertices[Vertex],0)),1,1,"")</f>
        <v>1</v>
      </c>
      <c r="BD49" s="48">
        <v>2</v>
      </c>
      <c r="BE49" s="49">
        <v>5.555555555555555</v>
      </c>
      <c r="BF49" s="48">
        <v>0</v>
      </c>
      <c r="BG49" s="49">
        <v>0</v>
      </c>
      <c r="BH49" s="48">
        <v>0</v>
      </c>
      <c r="BI49" s="49">
        <v>0</v>
      </c>
      <c r="BJ49" s="48">
        <v>34</v>
      </c>
      <c r="BK49" s="49">
        <v>94.44444444444444</v>
      </c>
      <c r="BL49" s="48">
        <v>36</v>
      </c>
    </row>
    <row r="50" spans="1:64" ht="15">
      <c r="A50" s="64" t="s">
        <v>246</v>
      </c>
      <c r="B50" s="64" t="s">
        <v>249</v>
      </c>
      <c r="C50" s="65"/>
      <c r="D50" s="66"/>
      <c r="E50" s="67"/>
      <c r="F50" s="68"/>
      <c r="G50" s="65"/>
      <c r="H50" s="69"/>
      <c r="I50" s="70"/>
      <c r="J50" s="70"/>
      <c r="K50" s="34" t="s">
        <v>65</v>
      </c>
      <c r="L50" s="77">
        <v>74</v>
      </c>
      <c r="M50" s="77"/>
      <c r="N50" s="72"/>
      <c r="O50" s="79" t="s">
        <v>273</v>
      </c>
      <c r="P50" s="81">
        <v>43749.42559027778</v>
      </c>
      <c r="Q50" s="79" t="s">
        <v>314</v>
      </c>
      <c r="R50" s="79"/>
      <c r="S50" s="79"/>
      <c r="T50" s="79"/>
      <c r="U50" s="79"/>
      <c r="V50" s="83" t="s">
        <v>414</v>
      </c>
      <c r="W50" s="81">
        <v>43749.42559027778</v>
      </c>
      <c r="X50" s="83" t="s">
        <v>466</v>
      </c>
      <c r="Y50" s="79"/>
      <c r="Z50" s="79"/>
      <c r="AA50" s="85" t="s">
        <v>533</v>
      </c>
      <c r="AB50" s="79"/>
      <c r="AC50" s="79" t="b">
        <v>0</v>
      </c>
      <c r="AD50" s="79">
        <v>0</v>
      </c>
      <c r="AE50" s="85" t="s">
        <v>556</v>
      </c>
      <c r="AF50" s="79" t="b">
        <v>0</v>
      </c>
      <c r="AG50" s="79" t="s">
        <v>563</v>
      </c>
      <c r="AH50" s="79"/>
      <c r="AI50" s="85" t="s">
        <v>556</v>
      </c>
      <c r="AJ50" s="79" t="b">
        <v>0</v>
      </c>
      <c r="AK50" s="79">
        <v>17</v>
      </c>
      <c r="AL50" s="85" t="s">
        <v>531</v>
      </c>
      <c r="AM50" s="79" t="s">
        <v>566</v>
      </c>
      <c r="AN50" s="79" t="b">
        <v>0</v>
      </c>
      <c r="AO50" s="85" t="s">
        <v>531</v>
      </c>
      <c r="AP50" s="79" t="s">
        <v>176</v>
      </c>
      <c r="AQ50" s="79">
        <v>0</v>
      </c>
      <c r="AR50" s="79">
        <v>0</v>
      </c>
      <c r="AS50" s="79"/>
      <c r="AT50" s="79"/>
      <c r="AU50" s="79"/>
      <c r="AV50" s="79"/>
      <c r="AW50" s="79"/>
      <c r="AX50" s="79"/>
      <c r="AY50" s="79"/>
      <c r="AZ50" s="79"/>
      <c r="BA50">
        <v>2</v>
      </c>
      <c r="BB50" s="78" t="str">
        <f>REPLACE(INDEX(GroupVertices[Group],MATCH(Edges25[[#This Row],[Vertex 1]],GroupVertices[Vertex],0)),1,1,"")</f>
        <v>1</v>
      </c>
      <c r="BC50" s="78" t="str">
        <f>REPLACE(INDEX(GroupVertices[Group],MATCH(Edges25[[#This Row],[Vertex 2]],GroupVertices[Vertex],0)),1,1,"")</f>
        <v>1</v>
      </c>
      <c r="BD50" s="48">
        <v>0</v>
      </c>
      <c r="BE50" s="49">
        <v>0</v>
      </c>
      <c r="BF50" s="48">
        <v>0</v>
      </c>
      <c r="BG50" s="49">
        <v>0</v>
      </c>
      <c r="BH50" s="48">
        <v>0</v>
      </c>
      <c r="BI50" s="49">
        <v>0</v>
      </c>
      <c r="BJ50" s="48">
        <v>22</v>
      </c>
      <c r="BK50" s="49">
        <v>100</v>
      </c>
      <c r="BL50" s="48">
        <v>22</v>
      </c>
    </row>
    <row r="51" spans="1:64" ht="15">
      <c r="A51" s="64" t="s">
        <v>246</v>
      </c>
      <c r="B51" s="64" t="s">
        <v>249</v>
      </c>
      <c r="C51" s="65"/>
      <c r="D51" s="66"/>
      <c r="E51" s="67"/>
      <c r="F51" s="68"/>
      <c r="G51" s="65"/>
      <c r="H51" s="69"/>
      <c r="I51" s="70"/>
      <c r="J51" s="70"/>
      <c r="K51" s="34" t="s">
        <v>65</v>
      </c>
      <c r="L51" s="77">
        <v>75</v>
      </c>
      <c r="M51" s="77"/>
      <c r="N51" s="72"/>
      <c r="O51" s="79" t="s">
        <v>273</v>
      </c>
      <c r="P51" s="81">
        <v>43749.42596064815</v>
      </c>
      <c r="Q51" s="79" t="s">
        <v>315</v>
      </c>
      <c r="R51" s="79"/>
      <c r="S51" s="79"/>
      <c r="T51" s="79"/>
      <c r="U51" s="79"/>
      <c r="V51" s="83" t="s">
        <v>414</v>
      </c>
      <c r="W51" s="81">
        <v>43749.42596064815</v>
      </c>
      <c r="X51" s="83" t="s">
        <v>467</v>
      </c>
      <c r="Y51" s="79"/>
      <c r="Z51" s="79"/>
      <c r="AA51" s="85" t="s">
        <v>534</v>
      </c>
      <c r="AB51" s="79"/>
      <c r="AC51" s="79" t="b">
        <v>0</v>
      </c>
      <c r="AD51" s="79">
        <v>0</v>
      </c>
      <c r="AE51" s="85" t="s">
        <v>556</v>
      </c>
      <c r="AF51" s="79" t="b">
        <v>0</v>
      </c>
      <c r="AG51" s="79" t="s">
        <v>563</v>
      </c>
      <c r="AH51" s="79"/>
      <c r="AI51" s="85" t="s">
        <v>556</v>
      </c>
      <c r="AJ51" s="79" t="b">
        <v>0</v>
      </c>
      <c r="AK51" s="79">
        <v>28</v>
      </c>
      <c r="AL51" s="85" t="s">
        <v>532</v>
      </c>
      <c r="AM51" s="79" t="s">
        <v>566</v>
      </c>
      <c r="AN51" s="79" t="b">
        <v>0</v>
      </c>
      <c r="AO51" s="85" t="s">
        <v>532</v>
      </c>
      <c r="AP51" s="79" t="s">
        <v>176</v>
      </c>
      <c r="AQ51" s="79">
        <v>0</v>
      </c>
      <c r="AR51" s="79">
        <v>0</v>
      </c>
      <c r="AS51" s="79"/>
      <c r="AT51" s="79"/>
      <c r="AU51" s="79"/>
      <c r="AV51" s="79"/>
      <c r="AW51" s="79"/>
      <c r="AX51" s="79"/>
      <c r="AY51" s="79"/>
      <c r="AZ51" s="79"/>
      <c r="BA51">
        <v>2</v>
      </c>
      <c r="BB51" s="78" t="str">
        <f>REPLACE(INDEX(GroupVertices[Group],MATCH(Edges25[[#This Row],[Vertex 1]],GroupVertices[Vertex],0)),1,1,"")</f>
        <v>1</v>
      </c>
      <c r="BC51" s="78" t="str">
        <f>REPLACE(INDEX(GroupVertices[Group],MATCH(Edges25[[#This Row],[Vertex 2]],GroupVertices[Vertex],0)),1,1,"")</f>
        <v>1</v>
      </c>
      <c r="BD51" s="48">
        <v>1</v>
      </c>
      <c r="BE51" s="49">
        <v>4.545454545454546</v>
      </c>
      <c r="BF51" s="48">
        <v>0</v>
      </c>
      <c r="BG51" s="49">
        <v>0</v>
      </c>
      <c r="BH51" s="48">
        <v>0</v>
      </c>
      <c r="BI51" s="49">
        <v>0</v>
      </c>
      <c r="BJ51" s="48">
        <v>21</v>
      </c>
      <c r="BK51" s="49">
        <v>95.45454545454545</v>
      </c>
      <c r="BL51" s="48">
        <v>22</v>
      </c>
    </row>
    <row r="52" spans="1:64" ht="15">
      <c r="A52" s="64" t="s">
        <v>250</v>
      </c>
      <c r="B52" s="64" t="s">
        <v>263</v>
      </c>
      <c r="C52" s="65"/>
      <c r="D52" s="66"/>
      <c r="E52" s="67"/>
      <c r="F52" s="68"/>
      <c r="G52" s="65"/>
      <c r="H52" s="69"/>
      <c r="I52" s="70"/>
      <c r="J52" s="70"/>
      <c r="K52" s="34" t="s">
        <v>65</v>
      </c>
      <c r="L52" s="77">
        <v>76</v>
      </c>
      <c r="M52" s="77"/>
      <c r="N52" s="72"/>
      <c r="O52" s="79" t="s">
        <v>273</v>
      </c>
      <c r="P52" s="81">
        <v>43749.61659722222</v>
      </c>
      <c r="Q52" s="79" t="s">
        <v>316</v>
      </c>
      <c r="R52" s="79"/>
      <c r="S52" s="79"/>
      <c r="T52" s="79" t="s">
        <v>366</v>
      </c>
      <c r="U52" s="83" t="s">
        <v>377</v>
      </c>
      <c r="V52" s="83" t="s">
        <v>377</v>
      </c>
      <c r="W52" s="81">
        <v>43749.61659722222</v>
      </c>
      <c r="X52" s="83" t="s">
        <v>468</v>
      </c>
      <c r="Y52" s="79"/>
      <c r="Z52" s="79"/>
      <c r="AA52" s="85" t="s">
        <v>535</v>
      </c>
      <c r="AB52" s="79"/>
      <c r="AC52" s="79" t="b">
        <v>0</v>
      </c>
      <c r="AD52" s="79">
        <v>2</v>
      </c>
      <c r="AE52" s="85" t="s">
        <v>556</v>
      </c>
      <c r="AF52" s="79" t="b">
        <v>0</v>
      </c>
      <c r="AG52" s="79" t="s">
        <v>563</v>
      </c>
      <c r="AH52" s="79"/>
      <c r="AI52" s="85" t="s">
        <v>556</v>
      </c>
      <c r="AJ52" s="79" t="b">
        <v>0</v>
      </c>
      <c r="AK52" s="79">
        <v>0</v>
      </c>
      <c r="AL52" s="85" t="s">
        <v>556</v>
      </c>
      <c r="AM52" s="79" t="s">
        <v>567</v>
      </c>
      <c r="AN52" s="79" t="b">
        <v>0</v>
      </c>
      <c r="AO52" s="85" t="s">
        <v>535</v>
      </c>
      <c r="AP52" s="79" t="s">
        <v>176</v>
      </c>
      <c r="AQ52" s="79">
        <v>0</v>
      </c>
      <c r="AR52" s="79">
        <v>0</v>
      </c>
      <c r="AS52" s="79" t="s">
        <v>574</v>
      </c>
      <c r="AT52" s="79" t="s">
        <v>576</v>
      </c>
      <c r="AU52" s="79" t="s">
        <v>578</v>
      </c>
      <c r="AV52" s="79" t="s">
        <v>580</v>
      </c>
      <c r="AW52" s="79" t="s">
        <v>582</v>
      </c>
      <c r="AX52" s="79" t="s">
        <v>584</v>
      </c>
      <c r="AY52" s="79" t="s">
        <v>585</v>
      </c>
      <c r="AZ52" s="83" t="s">
        <v>587</v>
      </c>
      <c r="BA52">
        <v>1</v>
      </c>
      <c r="BB52" s="78" t="str">
        <f>REPLACE(INDEX(GroupVertices[Group],MATCH(Edges25[[#This Row],[Vertex 1]],GroupVertices[Vertex],0)),1,1,"")</f>
        <v>5</v>
      </c>
      <c r="BC52" s="78" t="str">
        <f>REPLACE(INDEX(GroupVertices[Group],MATCH(Edges25[[#This Row],[Vertex 2]],GroupVertices[Vertex],0)),1,1,"")</f>
        <v>5</v>
      </c>
      <c r="BD52" s="48">
        <v>1</v>
      </c>
      <c r="BE52" s="49">
        <v>11.11111111111111</v>
      </c>
      <c r="BF52" s="48">
        <v>0</v>
      </c>
      <c r="BG52" s="49">
        <v>0</v>
      </c>
      <c r="BH52" s="48">
        <v>0</v>
      </c>
      <c r="BI52" s="49">
        <v>0</v>
      </c>
      <c r="BJ52" s="48">
        <v>8</v>
      </c>
      <c r="BK52" s="49">
        <v>88.88888888888889</v>
      </c>
      <c r="BL52" s="48">
        <v>9</v>
      </c>
    </row>
    <row r="53" spans="1:64" ht="15">
      <c r="A53" s="64" t="s">
        <v>251</v>
      </c>
      <c r="B53" s="64" t="s">
        <v>251</v>
      </c>
      <c r="C53" s="65"/>
      <c r="D53" s="66"/>
      <c r="E53" s="67"/>
      <c r="F53" s="68"/>
      <c r="G53" s="65"/>
      <c r="H53" s="69"/>
      <c r="I53" s="70"/>
      <c r="J53" s="70"/>
      <c r="K53" s="34" t="s">
        <v>65</v>
      </c>
      <c r="L53" s="77">
        <v>77</v>
      </c>
      <c r="M53" s="77"/>
      <c r="N53" s="72"/>
      <c r="O53" s="79" t="s">
        <v>176</v>
      </c>
      <c r="P53" s="81">
        <v>43747.58613425926</v>
      </c>
      <c r="Q53" s="79" t="s">
        <v>317</v>
      </c>
      <c r="R53" s="83" t="s">
        <v>348</v>
      </c>
      <c r="S53" s="79" t="s">
        <v>359</v>
      </c>
      <c r="T53" s="79"/>
      <c r="U53" s="83" t="s">
        <v>378</v>
      </c>
      <c r="V53" s="83" t="s">
        <v>378</v>
      </c>
      <c r="W53" s="81">
        <v>43747.58613425926</v>
      </c>
      <c r="X53" s="83" t="s">
        <v>469</v>
      </c>
      <c r="Y53" s="79"/>
      <c r="Z53" s="79"/>
      <c r="AA53" s="85" t="s">
        <v>536</v>
      </c>
      <c r="AB53" s="79"/>
      <c r="AC53" s="79" t="b">
        <v>0</v>
      </c>
      <c r="AD53" s="79">
        <v>16</v>
      </c>
      <c r="AE53" s="85" t="s">
        <v>556</v>
      </c>
      <c r="AF53" s="79" t="b">
        <v>0</v>
      </c>
      <c r="AG53" s="79" t="s">
        <v>563</v>
      </c>
      <c r="AH53" s="79"/>
      <c r="AI53" s="85" t="s">
        <v>556</v>
      </c>
      <c r="AJ53" s="79" t="b">
        <v>0</v>
      </c>
      <c r="AK53" s="79">
        <v>11</v>
      </c>
      <c r="AL53" s="85" t="s">
        <v>556</v>
      </c>
      <c r="AM53" s="79" t="s">
        <v>571</v>
      </c>
      <c r="AN53" s="79" t="b">
        <v>0</v>
      </c>
      <c r="AO53" s="85" t="s">
        <v>536</v>
      </c>
      <c r="AP53" s="79" t="s">
        <v>572</v>
      </c>
      <c r="AQ53" s="79">
        <v>0</v>
      </c>
      <c r="AR53" s="79">
        <v>0</v>
      </c>
      <c r="AS53" s="79"/>
      <c r="AT53" s="79"/>
      <c r="AU53" s="79"/>
      <c r="AV53" s="79"/>
      <c r="AW53" s="79"/>
      <c r="AX53" s="79"/>
      <c r="AY53" s="79"/>
      <c r="AZ53" s="79"/>
      <c r="BA53">
        <v>1</v>
      </c>
      <c r="BB53" s="78" t="str">
        <f>REPLACE(INDEX(GroupVertices[Group],MATCH(Edges25[[#This Row],[Vertex 1]],GroupVertices[Vertex],0)),1,1,"")</f>
        <v>5</v>
      </c>
      <c r="BC53" s="78" t="str">
        <f>REPLACE(INDEX(GroupVertices[Group],MATCH(Edges25[[#This Row],[Vertex 2]],GroupVertices[Vertex],0)),1,1,"")</f>
        <v>5</v>
      </c>
      <c r="BD53" s="48">
        <v>1</v>
      </c>
      <c r="BE53" s="49">
        <v>2.6315789473684212</v>
      </c>
      <c r="BF53" s="48">
        <v>3</v>
      </c>
      <c r="BG53" s="49">
        <v>7.894736842105263</v>
      </c>
      <c r="BH53" s="48">
        <v>0</v>
      </c>
      <c r="BI53" s="49">
        <v>0</v>
      </c>
      <c r="BJ53" s="48">
        <v>34</v>
      </c>
      <c r="BK53" s="49">
        <v>89.47368421052632</v>
      </c>
      <c r="BL53" s="48">
        <v>38</v>
      </c>
    </row>
    <row r="54" spans="1:64" ht="15">
      <c r="A54" s="64" t="s">
        <v>251</v>
      </c>
      <c r="B54" s="64" t="s">
        <v>246</v>
      </c>
      <c r="C54" s="65"/>
      <c r="D54" s="66"/>
      <c r="E54" s="67"/>
      <c r="F54" s="68"/>
      <c r="G54" s="65"/>
      <c r="H54" s="69"/>
      <c r="I54" s="70"/>
      <c r="J54" s="70"/>
      <c r="K54" s="34" t="s">
        <v>66</v>
      </c>
      <c r="L54" s="77">
        <v>78</v>
      </c>
      <c r="M54" s="77"/>
      <c r="N54" s="72"/>
      <c r="O54" s="79" t="s">
        <v>273</v>
      </c>
      <c r="P54" s="81">
        <v>43743.933344907404</v>
      </c>
      <c r="Q54" s="79" t="s">
        <v>279</v>
      </c>
      <c r="R54" s="79"/>
      <c r="S54" s="79"/>
      <c r="T54" s="79"/>
      <c r="U54" s="79"/>
      <c r="V54" s="83" t="s">
        <v>415</v>
      </c>
      <c r="W54" s="81">
        <v>43743.933344907404</v>
      </c>
      <c r="X54" s="83" t="s">
        <v>470</v>
      </c>
      <c r="Y54" s="79"/>
      <c r="Z54" s="79"/>
      <c r="AA54" s="85" t="s">
        <v>537</v>
      </c>
      <c r="AB54" s="79"/>
      <c r="AC54" s="79" t="b">
        <v>0</v>
      </c>
      <c r="AD54" s="79">
        <v>0</v>
      </c>
      <c r="AE54" s="85" t="s">
        <v>556</v>
      </c>
      <c r="AF54" s="79" t="b">
        <v>0</v>
      </c>
      <c r="AG54" s="79" t="s">
        <v>563</v>
      </c>
      <c r="AH54" s="79"/>
      <c r="AI54" s="85" t="s">
        <v>556</v>
      </c>
      <c r="AJ54" s="79" t="b">
        <v>0</v>
      </c>
      <c r="AK54" s="79">
        <v>10</v>
      </c>
      <c r="AL54" s="85" t="s">
        <v>539</v>
      </c>
      <c r="AM54" s="79" t="s">
        <v>571</v>
      </c>
      <c r="AN54" s="79" t="b">
        <v>0</v>
      </c>
      <c r="AO54" s="85" t="s">
        <v>539</v>
      </c>
      <c r="AP54" s="79" t="s">
        <v>176</v>
      </c>
      <c r="AQ54" s="79">
        <v>0</v>
      </c>
      <c r="AR54" s="79">
        <v>0</v>
      </c>
      <c r="AS54" s="79"/>
      <c r="AT54" s="79"/>
      <c r="AU54" s="79"/>
      <c r="AV54" s="79"/>
      <c r="AW54" s="79"/>
      <c r="AX54" s="79"/>
      <c r="AY54" s="79"/>
      <c r="AZ54" s="79"/>
      <c r="BA54">
        <v>1</v>
      </c>
      <c r="BB54" s="78" t="str">
        <f>REPLACE(INDEX(GroupVertices[Group],MATCH(Edges25[[#This Row],[Vertex 1]],GroupVertices[Vertex],0)),1,1,"")</f>
        <v>5</v>
      </c>
      <c r="BC54" s="78" t="str">
        <f>REPLACE(INDEX(GroupVertices[Group],MATCH(Edges25[[#This Row],[Vertex 2]],GroupVertices[Vertex],0)),1,1,"")</f>
        <v>1</v>
      </c>
      <c r="BD54" s="48">
        <v>2</v>
      </c>
      <c r="BE54" s="49">
        <v>8.333333333333334</v>
      </c>
      <c r="BF54" s="48">
        <v>0</v>
      </c>
      <c r="BG54" s="49">
        <v>0</v>
      </c>
      <c r="BH54" s="48">
        <v>0</v>
      </c>
      <c r="BI54" s="49">
        <v>0</v>
      </c>
      <c r="BJ54" s="48">
        <v>22</v>
      </c>
      <c r="BK54" s="49">
        <v>91.66666666666667</v>
      </c>
      <c r="BL54" s="48">
        <v>24</v>
      </c>
    </row>
    <row r="55" spans="1:64" ht="15">
      <c r="A55" s="64" t="s">
        <v>246</v>
      </c>
      <c r="B55" s="64" t="s">
        <v>251</v>
      </c>
      <c r="C55" s="65"/>
      <c r="D55" s="66"/>
      <c r="E55" s="67"/>
      <c r="F55" s="68"/>
      <c r="G55" s="65"/>
      <c r="H55" s="69"/>
      <c r="I55" s="70"/>
      <c r="J55" s="70"/>
      <c r="K55" s="34" t="s">
        <v>66</v>
      </c>
      <c r="L55" s="77">
        <v>79</v>
      </c>
      <c r="M55" s="77"/>
      <c r="N55" s="72"/>
      <c r="O55" s="79" t="s">
        <v>273</v>
      </c>
      <c r="P55" s="81">
        <v>43741.80311342593</v>
      </c>
      <c r="Q55" s="79" t="s">
        <v>318</v>
      </c>
      <c r="R55" s="83" t="s">
        <v>349</v>
      </c>
      <c r="S55" s="79" t="s">
        <v>353</v>
      </c>
      <c r="T55" s="79"/>
      <c r="U55" s="83" t="s">
        <v>379</v>
      </c>
      <c r="V55" s="83" t="s">
        <v>379</v>
      </c>
      <c r="W55" s="81">
        <v>43741.80311342593</v>
      </c>
      <c r="X55" s="83" t="s">
        <v>471</v>
      </c>
      <c r="Y55" s="79"/>
      <c r="Z55" s="79"/>
      <c r="AA55" s="85" t="s">
        <v>538</v>
      </c>
      <c r="AB55" s="79"/>
      <c r="AC55" s="79" t="b">
        <v>0</v>
      </c>
      <c r="AD55" s="79">
        <v>14</v>
      </c>
      <c r="AE55" s="85" t="s">
        <v>556</v>
      </c>
      <c r="AF55" s="79" t="b">
        <v>0</v>
      </c>
      <c r="AG55" s="79" t="s">
        <v>563</v>
      </c>
      <c r="AH55" s="79"/>
      <c r="AI55" s="85" t="s">
        <v>556</v>
      </c>
      <c r="AJ55" s="79" t="b">
        <v>0</v>
      </c>
      <c r="AK55" s="79">
        <v>12</v>
      </c>
      <c r="AL55" s="85" t="s">
        <v>556</v>
      </c>
      <c r="AM55" s="79" t="s">
        <v>569</v>
      </c>
      <c r="AN55" s="79" t="b">
        <v>0</v>
      </c>
      <c r="AO55" s="85" t="s">
        <v>538</v>
      </c>
      <c r="AP55" s="79" t="s">
        <v>572</v>
      </c>
      <c r="AQ55" s="79">
        <v>0</v>
      </c>
      <c r="AR55" s="79">
        <v>0</v>
      </c>
      <c r="AS55" s="79"/>
      <c r="AT55" s="79"/>
      <c r="AU55" s="79"/>
      <c r="AV55" s="79"/>
      <c r="AW55" s="79"/>
      <c r="AX55" s="79"/>
      <c r="AY55" s="79"/>
      <c r="AZ55" s="79"/>
      <c r="BA55">
        <v>5</v>
      </c>
      <c r="BB55" s="78" t="str">
        <f>REPLACE(INDEX(GroupVertices[Group],MATCH(Edges25[[#This Row],[Vertex 1]],GroupVertices[Vertex],0)),1,1,"")</f>
        <v>1</v>
      </c>
      <c r="BC55" s="78" t="str">
        <f>REPLACE(INDEX(GroupVertices[Group],MATCH(Edges25[[#This Row],[Vertex 2]],GroupVertices[Vertex],0)),1,1,"")</f>
        <v>5</v>
      </c>
      <c r="BD55" s="48">
        <v>1</v>
      </c>
      <c r="BE55" s="49">
        <v>3.0303030303030303</v>
      </c>
      <c r="BF55" s="48">
        <v>1</v>
      </c>
      <c r="BG55" s="49">
        <v>3.0303030303030303</v>
      </c>
      <c r="BH55" s="48">
        <v>0</v>
      </c>
      <c r="BI55" s="49">
        <v>0</v>
      </c>
      <c r="BJ55" s="48">
        <v>31</v>
      </c>
      <c r="BK55" s="49">
        <v>93.93939393939394</v>
      </c>
      <c r="BL55" s="48">
        <v>33</v>
      </c>
    </row>
    <row r="56" spans="1:64" ht="15">
      <c r="A56" s="64" t="s">
        <v>246</v>
      </c>
      <c r="B56" s="64" t="s">
        <v>251</v>
      </c>
      <c r="C56" s="65"/>
      <c r="D56" s="66"/>
      <c r="E56" s="67"/>
      <c r="F56" s="68"/>
      <c r="G56" s="65"/>
      <c r="H56" s="69"/>
      <c r="I56" s="70"/>
      <c r="J56" s="70"/>
      <c r="K56" s="34" t="s">
        <v>66</v>
      </c>
      <c r="L56" s="77">
        <v>81</v>
      </c>
      <c r="M56" s="77"/>
      <c r="N56" s="72"/>
      <c r="O56" s="79" t="s">
        <v>273</v>
      </c>
      <c r="P56" s="81">
        <v>43741.59168981481</v>
      </c>
      <c r="Q56" s="79" t="s">
        <v>319</v>
      </c>
      <c r="R56" s="83" t="s">
        <v>350</v>
      </c>
      <c r="S56" s="79" t="s">
        <v>358</v>
      </c>
      <c r="T56" s="79"/>
      <c r="U56" s="83" t="s">
        <v>380</v>
      </c>
      <c r="V56" s="83" t="s">
        <v>380</v>
      </c>
      <c r="W56" s="81">
        <v>43741.59168981481</v>
      </c>
      <c r="X56" s="83" t="s">
        <v>472</v>
      </c>
      <c r="Y56" s="79"/>
      <c r="Z56" s="79"/>
      <c r="AA56" s="85" t="s">
        <v>539</v>
      </c>
      <c r="AB56" s="79"/>
      <c r="AC56" s="79" t="b">
        <v>0</v>
      </c>
      <c r="AD56" s="79">
        <v>15</v>
      </c>
      <c r="AE56" s="85" t="s">
        <v>556</v>
      </c>
      <c r="AF56" s="79" t="b">
        <v>0</v>
      </c>
      <c r="AG56" s="79" t="s">
        <v>563</v>
      </c>
      <c r="AH56" s="79"/>
      <c r="AI56" s="85" t="s">
        <v>556</v>
      </c>
      <c r="AJ56" s="79" t="b">
        <v>0</v>
      </c>
      <c r="AK56" s="79">
        <v>10</v>
      </c>
      <c r="AL56" s="85" t="s">
        <v>556</v>
      </c>
      <c r="AM56" s="79" t="s">
        <v>569</v>
      </c>
      <c r="AN56" s="79" t="b">
        <v>0</v>
      </c>
      <c r="AO56" s="85" t="s">
        <v>539</v>
      </c>
      <c r="AP56" s="79" t="s">
        <v>572</v>
      </c>
      <c r="AQ56" s="79">
        <v>0</v>
      </c>
      <c r="AR56" s="79">
        <v>0</v>
      </c>
      <c r="AS56" s="79"/>
      <c r="AT56" s="79"/>
      <c r="AU56" s="79"/>
      <c r="AV56" s="79"/>
      <c r="AW56" s="79"/>
      <c r="AX56" s="79"/>
      <c r="AY56" s="79"/>
      <c r="AZ56" s="79"/>
      <c r="BA56">
        <v>5</v>
      </c>
      <c r="BB56" s="78" t="str">
        <f>REPLACE(INDEX(GroupVertices[Group],MATCH(Edges25[[#This Row],[Vertex 1]],GroupVertices[Vertex],0)),1,1,"")</f>
        <v>1</v>
      </c>
      <c r="BC56" s="78" t="str">
        <f>REPLACE(INDEX(GroupVertices[Group],MATCH(Edges25[[#This Row],[Vertex 2]],GroupVertices[Vertex],0)),1,1,"")</f>
        <v>5</v>
      </c>
      <c r="BD56" s="48">
        <v>3</v>
      </c>
      <c r="BE56" s="49">
        <v>7.894736842105263</v>
      </c>
      <c r="BF56" s="48">
        <v>0</v>
      </c>
      <c r="BG56" s="49">
        <v>0</v>
      </c>
      <c r="BH56" s="48">
        <v>0</v>
      </c>
      <c r="BI56" s="49">
        <v>0</v>
      </c>
      <c r="BJ56" s="48">
        <v>35</v>
      </c>
      <c r="BK56" s="49">
        <v>92.10526315789474</v>
      </c>
      <c r="BL56" s="48">
        <v>38</v>
      </c>
    </row>
    <row r="57" spans="1:64" ht="15">
      <c r="A57" s="64" t="s">
        <v>246</v>
      </c>
      <c r="B57" s="64" t="s">
        <v>251</v>
      </c>
      <c r="C57" s="65"/>
      <c r="D57" s="66"/>
      <c r="E57" s="67"/>
      <c r="F57" s="68"/>
      <c r="G57" s="65"/>
      <c r="H57" s="69"/>
      <c r="I57" s="70"/>
      <c r="J57" s="70"/>
      <c r="K57" s="34" t="s">
        <v>66</v>
      </c>
      <c r="L57" s="77">
        <v>82</v>
      </c>
      <c r="M57" s="77"/>
      <c r="N57" s="72"/>
      <c r="O57" s="79" t="s">
        <v>273</v>
      </c>
      <c r="P57" s="81">
        <v>43747.66082175926</v>
      </c>
      <c r="Q57" s="79" t="s">
        <v>320</v>
      </c>
      <c r="R57" s="83" t="s">
        <v>339</v>
      </c>
      <c r="S57" s="79" t="s">
        <v>353</v>
      </c>
      <c r="T57" s="79"/>
      <c r="U57" s="79"/>
      <c r="V57" s="83" t="s">
        <v>414</v>
      </c>
      <c r="W57" s="81">
        <v>43747.66082175926</v>
      </c>
      <c r="X57" s="83" t="s">
        <v>473</v>
      </c>
      <c r="Y57" s="79"/>
      <c r="Z57" s="79"/>
      <c r="AA57" s="85" t="s">
        <v>540</v>
      </c>
      <c r="AB57" s="79"/>
      <c r="AC57" s="79" t="b">
        <v>0</v>
      </c>
      <c r="AD57" s="79">
        <v>23</v>
      </c>
      <c r="AE57" s="85" t="s">
        <v>556</v>
      </c>
      <c r="AF57" s="79" t="b">
        <v>0</v>
      </c>
      <c r="AG57" s="79" t="s">
        <v>563</v>
      </c>
      <c r="AH57" s="79"/>
      <c r="AI57" s="85" t="s">
        <v>556</v>
      </c>
      <c r="AJ57" s="79" t="b">
        <v>0</v>
      </c>
      <c r="AK57" s="79">
        <v>16</v>
      </c>
      <c r="AL57" s="85" t="s">
        <v>556</v>
      </c>
      <c r="AM57" s="79" t="s">
        <v>569</v>
      </c>
      <c r="AN57" s="79" t="b">
        <v>0</v>
      </c>
      <c r="AO57" s="85" t="s">
        <v>540</v>
      </c>
      <c r="AP57" s="79" t="s">
        <v>176</v>
      </c>
      <c r="AQ57" s="79">
        <v>0</v>
      </c>
      <c r="AR57" s="79">
        <v>0</v>
      </c>
      <c r="AS57" s="79"/>
      <c r="AT57" s="79"/>
      <c r="AU57" s="79"/>
      <c r="AV57" s="79"/>
      <c r="AW57" s="79"/>
      <c r="AX57" s="79"/>
      <c r="AY57" s="79"/>
      <c r="AZ57" s="79"/>
      <c r="BA57">
        <v>5</v>
      </c>
      <c r="BB57" s="78" t="str">
        <f>REPLACE(INDEX(GroupVertices[Group],MATCH(Edges25[[#This Row],[Vertex 1]],GroupVertices[Vertex],0)),1,1,"")</f>
        <v>1</v>
      </c>
      <c r="BC57" s="78" t="str">
        <f>REPLACE(INDEX(GroupVertices[Group],MATCH(Edges25[[#This Row],[Vertex 2]],GroupVertices[Vertex],0)),1,1,"")</f>
        <v>5</v>
      </c>
      <c r="BD57" s="48">
        <v>0</v>
      </c>
      <c r="BE57" s="49">
        <v>0</v>
      </c>
      <c r="BF57" s="48">
        <v>0</v>
      </c>
      <c r="BG57" s="49">
        <v>0</v>
      </c>
      <c r="BH57" s="48">
        <v>0</v>
      </c>
      <c r="BI57" s="49">
        <v>0</v>
      </c>
      <c r="BJ57" s="48">
        <v>42</v>
      </c>
      <c r="BK57" s="49">
        <v>100</v>
      </c>
      <c r="BL57" s="48">
        <v>42</v>
      </c>
    </row>
    <row r="58" spans="1:64" ht="15">
      <c r="A58" s="64" t="s">
        <v>246</v>
      </c>
      <c r="B58" s="64" t="s">
        <v>251</v>
      </c>
      <c r="C58" s="65"/>
      <c r="D58" s="66"/>
      <c r="E58" s="67"/>
      <c r="F58" s="68"/>
      <c r="G58" s="65"/>
      <c r="H58" s="69"/>
      <c r="I58" s="70"/>
      <c r="J58" s="70"/>
      <c r="K58" s="34" t="s">
        <v>66</v>
      </c>
      <c r="L58" s="77">
        <v>83</v>
      </c>
      <c r="M58" s="77"/>
      <c r="N58" s="72"/>
      <c r="O58" s="79" t="s">
        <v>273</v>
      </c>
      <c r="P58" s="81">
        <v>43749.427511574075</v>
      </c>
      <c r="Q58" s="79" t="s">
        <v>321</v>
      </c>
      <c r="R58" s="79"/>
      <c r="S58" s="79"/>
      <c r="T58" s="79"/>
      <c r="U58" s="79"/>
      <c r="V58" s="83" t="s">
        <v>414</v>
      </c>
      <c r="W58" s="81">
        <v>43749.427511574075</v>
      </c>
      <c r="X58" s="83" t="s">
        <v>474</v>
      </c>
      <c r="Y58" s="79"/>
      <c r="Z58" s="79"/>
      <c r="AA58" s="85" t="s">
        <v>541</v>
      </c>
      <c r="AB58" s="79"/>
      <c r="AC58" s="79" t="b">
        <v>0</v>
      </c>
      <c r="AD58" s="79">
        <v>0</v>
      </c>
      <c r="AE58" s="85" t="s">
        <v>556</v>
      </c>
      <c r="AF58" s="79" t="b">
        <v>0</v>
      </c>
      <c r="AG58" s="79" t="s">
        <v>563</v>
      </c>
      <c r="AH58" s="79"/>
      <c r="AI58" s="85" t="s">
        <v>556</v>
      </c>
      <c r="AJ58" s="79" t="b">
        <v>0</v>
      </c>
      <c r="AK58" s="79">
        <v>11</v>
      </c>
      <c r="AL58" s="85" t="s">
        <v>536</v>
      </c>
      <c r="AM58" s="79" t="s">
        <v>566</v>
      </c>
      <c r="AN58" s="79" t="b">
        <v>0</v>
      </c>
      <c r="AO58" s="85" t="s">
        <v>536</v>
      </c>
      <c r="AP58" s="79" t="s">
        <v>176</v>
      </c>
      <c r="AQ58" s="79">
        <v>0</v>
      </c>
      <c r="AR58" s="79">
        <v>0</v>
      </c>
      <c r="AS58" s="79"/>
      <c r="AT58" s="79"/>
      <c r="AU58" s="79"/>
      <c r="AV58" s="79"/>
      <c r="AW58" s="79"/>
      <c r="AX58" s="79"/>
      <c r="AY58" s="79"/>
      <c r="AZ58" s="79"/>
      <c r="BA58">
        <v>5</v>
      </c>
      <c r="BB58" s="78" t="str">
        <f>REPLACE(INDEX(GroupVertices[Group],MATCH(Edges25[[#This Row],[Vertex 1]],GroupVertices[Vertex],0)),1,1,"")</f>
        <v>1</v>
      </c>
      <c r="BC58" s="78" t="str">
        <f>REPLACE(INDEX(GroupVertices[Group],MATCH(Edges25[[#This Row],[Vertex 2]],GroupVertices[Vertex],0)),1,1,"")</f>
        <v>5</v>
      </c>
      <c r="BD58" s="48">
        <v>0</v>
      </c>
      <c r="BE58" s="49">
        <v>0</v>
      </c>
      <c r="BF58" s="48">
        <v>1</v>
      </c>
      <c r="BG58" s="49">
        <v>5</v>
      </c>
      <c r="BH58" s="48">
        <v>0</v>
      </c>
      <c r="BI58" s="49">
        <v>0</v>
      </c>
      <c r="BJ58" s="48">
        <v>19</v>
      </c>
      <c r="BK58" s="49">
        <v>95</v>
      </c>
      <c r="BL58" s="48">
        <v>20</v>
      </c>
    </row>
    <row r="59" spans="1:64" ht="15">
      <c r="A59" s="64" t="s">
        <v>252</v>
      </c>
      <c r="B59" s="64" t="s">
        <v>251</v>
      </c>
      <c r="C59" s="65"/>
      <c r="D59" s="66"/>
      <c r="E59" s="67"/>
      <c r="F59" s="68"/>
      <c r="G59" s="65"/>
      <c r="H59" s="69"/>
      <c r="I59" s="70"/>
      <c r="J59" s="70"/>
      <c r="K59" s="34" t="s">
        <v>65</v>
      </c>
      <c r="L59" s="77">
        <v>84</v>
      </c>
      <c r="M59" s="77"/>
      <c r="N59" s="72"/>
      <c r="O59" s="79" t="s">
        <v>273</v>
      </c>
      <c r="P59" s="81">
        <v>43749.58277777778</v>
      </c>
      <c r="Q59" s="79" t="s">
        <v>322</v>
      </c>
      <c r="R59" s="79"/>
      <c r="S59" s="79"/>
      <c r="T59" s="79" t="s">
        <v>366</v>
      </c>
      <c r="U59" s="79"/>
      <c r="V59" s="83" t="s">
        <v>416</v>
      </c>
      <c r="W59" s="81">
        <v>43749.58277777778</v>
      </c>
      <c r="X59" s="83" t="s">
        <v>475</v>
      </c>
      <c r="Y59" s="79"/>
      <c r="Z59" s="79"/>
      <c r="AA59" s="85" t="s">
        <v>542</v>
      </c>
      <c r="AB59" s="79"/>
      <c r="AC59" s="79" t="b">
        <v>0</v>
      </c>
      <c r="AD59" s="79">
        <v>1</v>
      </c>
      <c r="AE59" s="85" t="s">
        <v>556</v>
      </c>
      <c r="AF59" s="79" t="b">
        <v>0</v>
      </c>
      <c r="AG59" s="79" t="s">
        <v>563</v>
      </c>
      <c r="AH59" s="79"/>
      <c r="AI59" s="85" t="s">
        <v>556</v>
      </c>
      <c r="AJ59" s="79" t="b">
        <v>0</v>
      </c>
      <c r="AK59" s="79">
        <v>1</v>
      </c>
      <c r="AL59" s="85" t="s">
        <v>556</v>
      </c>
      <c r="AM59" s="79" t="s">
        <v>567</v>
      </c>
      <c r="AN59" s="79" t="b">
        <v>0</v>
      </c>
      <c r="AO59" s="85" t="s">
        <v>542</v>
      </c>
      <c r="AP59" s="79" t="s">
        <v>176</v>
      </c>
      <c r="AQ59" s="79">
        <v>0</v>
      </c>
      <c r="AR59" s="79">
        <v>0</v>
      </c>
      <c r="AS59" s="79" t="s">
        <v>574</v>
      </c>
      <c r="AT59" s="79" t="s">
        <v>576</v>
      </c>
      <c r="AU59" s="79" t="s">
        <v>578</v>
      </c>
      <c r="AV59" s="79" t="s">
        <v>580</v>
      </c>
      <c r="AW59" s="79" t="s">
        <v>582</v>
      </c>
      <c r="AX59" s="79" t="s">
        <v>584</v>
      </c>
      <c r="AY59" s="79" t="s">
        <v>585</v>
      </c>
      <c r="AZ59" s="83" t="s">
        <v>587</v>
      </c>
      <c r="BA59">
        <v>1</v>
      </c>
      <c r="BB59" s="78" t="str">
        <f>REPLACE(INDEX(GroupVertices[Group],MATCH(Edges25[[#This Row],[Vertex 1]],GroupVertices[Vertex],0)),1,1,"")</f>
        <v>5</v>
      </c>
      <c r="BC59" s="78" t="str">
        <f>REPLACE(INDEX(GroupVertices[Group],MATCH(Edges25[[#This Row],[Vertex 2]],GroupVertices[Vertex],0)),1,1,"")</f>
        <v>5</v>
      </c>
      <c r="BD59" s="48"/>
      <c r="BE59" s="49"/>
      <c r="BF59" s="48"/>
      <c r="BG59" s="49"/>
      <c r="BH59" s="48"/>
      <c r="BI59" s="49"/>
      <c r="BJ59" s="48"/>
      <c r="BK59" s="49"/>
      <c r="BL59" s="48"/>
    </row>
    <row r="60" spans="1:64" ht="15">
      <c r="A60" s="64" t="s">
        <v>250</v>
      </c>
      <c r="B60" s="64" t="s">
        <v>251</v>
      </c>
      <c r="C60" s="65"/>
      <c r="D60" s="66"/>
      <c r="E60" s="67"/>
      <c r="F60" s="68"/>
      <c r="G60" s="65"/>
      <c r="H60" s="69"/>
      <c r="I60" s="70"/>
      <c r="J60" s="70"/>
      <c r="K60" s="34" t="s">
        <v>65</v>
      </c>
      <c r="L60" s="77">
        <v>85</v>
      </c>
      <c r="M60" s="77"/>
      <c r="N60" s="72"/>
      <c r="O60" s="79" t="s">
        <v>273</v>
      </c>
      <c r="P60" s="81">
        <v>43749.54903935185</v>
      </c>
      <c r="Q60" s="79" t="s">
        <v>323</v>
      </c>
      <c r="R60" s="79"/>
      <c r="S60" s="79"/>
      <c r="T60" s="79" t="s">
        <v>367</v>
      </c>
      <c r="U60" s="83" t="s">
        <v>381</v>
      </c>
      <c r="V60" s="83" t="s">
        <v>381</v>
      </c>
      <c r="W60" s="81">
        <v>43749.54903935185</v>
      </c>
      <c r="X60" s="83" t="s">
        <v>476</v>
      </c>
      <c r="Y60" s="79"/>
      <c r="Z60" s="79"/>
      <c r="AA60" s="85" t="s">
        <v>543</v>
      </c>
      <c r="AB60" s="79"/>
      <c r="AC60" s="79" t="b">
        <v>0</v>
      </c>
      <c r="AD60" s="79">
        <v>0</v>
      </c>
      <c r="AE60" s="85" t="s">
        <v>556</v>
      </c>
      <c r="AF60" s="79" t="b">
        <v>0</v>
      </c>
      <c r="AG60" s="79" t="s">
        <v>563</v>
      </c>
      <c r="AH60" s="79"/>
      <c r="AI60" s="85" t="s">
        <v>556</v>
      </c>
      <c r="AJ60" s="79" t="b">
        <v>0</v>
      </c>
      <c r="AK60" s="79">
        <v>0</v>
      </c>
      <c r="AL60" s="85" t="s">
        <v>556</v>
      </c>
      <c r="AM60" s="79" t="s">
        <v>567</v>
      </c>
      <c r="AN60" s="79" t="b">
        <v>0</v>
      </c>
      <c r="AO60" s="85" t="s">
        <v>543</v>
      </c>
      <c r="AP60" s="79" t="s">
        <v>176</v>
      </c>
      <c r="AQ60" s="79">
        <v>0</v>
      </c>
      <c r="AR60" s="79">
        <v>0</v>
      </c>
      <c r="AS60" s="79" t="s">
        <v>574</v>
      </c>
      <c r="AT60" s="79" t="s">
        <v>576</v>
      </c>
      <c r="AU60" s="79" t="s">
        <v>578</v>
      </c>
      <c r="AV60" s="79" t="s">
        <v>580</v>
      </c>
      <c r="AW60" s="79" t="s">
        <v>582</v>
      </c>
      <c r="AX60" s="79" t="s">
        <v>584</v>
      </c>
      <c r="AY60" s="79" t="s">
        <v>585</v>
      </c>
      <c r="AZ60" s="83" t="s">
        <v>587</v>
      </c>
      <c r="BA60">
        <v>2</v>
      </c>
      <c r="BB60" s="78" t="str">
        <f>REPLACE(INDEX(GroupVertices[Group],MATCH(Edges25[[#This Row],[Vertex 1]],GroupVertices[Vertex],0)),1,1,"")</f>
        <v>5</v>
      </c>
      <c r="BC60" s="78" t="str">
        <f>REPLACE(INDEX(GroupVertices[Group],MATCH(Edges25[[#This Row],[Vertex 2]],GroupVertices[Vertex],0)),1,1,"")</f>
        <v>5</v>
      </c>
      <c r="BD60" s="48"/>
      <c r="BE60" s="49"/>
      <c r="BF60" s="48"/>
      <c r="BG60" s="49"/>
      <c r="BH60" s="48"/>
      <c r="BI60" s="49"/>
      <c r="BJ60" s="48"/>
      <c r="BK60" s="49"/>
      <c r="BL60" s="48"/>
    </row>
    <row r="61" spans="1:64" ht="15">
      <c r="A61" s="64" t="s">
        <v>250</v>
      </c>
      <c r="B61" s="64" t="s">
        <v>251</v>
      </c>
      <c r="C61" s="65"/>
      <c r="D61" s="66"/>
      <c r="E61" s="67"/>
      <c r="F61" s="68"/>
      <c r="G61" s="65"/>
      <c r="H61" s="69"/>
      <c r="I61" s="70"/>
      <c r="J61" s="70"/>
      <c r="K61" s="34" t="s">
        <v>65</v>
      </c>
      <c r="L61" s="77">
        <v>86</v>
      </c>
      <c r="M61" s="77"/>
      <c r="N61" s="72"/>
      <c r="O61" s="79" t="s">
        <v>273</v>
      </c>
      <c r="P61" s="81">
        <v>43749.629641203705</v>
      </c>
      <c r="Q61" s="79" t="s">
        <v>324</v>
      </c>
      <c r="R61" s="79"/>
      <c r="S61" s="79"/>
      <c r="T61" s="79" t="s">
        <v>366</v>
      </c>
      <c r="U61" s="79"/>
      <c r="V61" s="83" t="s">
        <v>417</v>
      </c>
      <c r="W61" s="81">
        <v>43749.629641203705</v>
      </c>
      <c r="X61" s="83" t="s">
        <v>477</v>
      </c>
      <c r="Y61" s="79"/>
      <c r="Z61" s="79"/>
      <c r="AA61" s="85" t="s">
        <v>544</v>
      </c>
      <c r="AB61" s="79"/>
      <c r="AC61" s="79" t="b">
        <v>0</v>
      </c>
      <c r="AD61" s="79">
        <v>0</v>
      </c>
      <c r="AE61" s="85" t="s">
        <v>556</v>
      </c>
      <c r="AF61" s="79" t="b">
        <v>0</v>
      </c>
      <c r="AG61" s="79" t="s">
        <v>563</v>
      </c>
      <c r="AH61" s="79"/>
      <c r="AI61" s="85" t="s">
        <v>556</v>
      </c>
      <c r="AJ61" s="79" t="b">
        <v>0</v>
      </c>
      <c r="AK61" s="79">
        <v>1</v>
      </c>
      <c r="AL61" s="85" t="s">
        <v>542</v>
      </c>
      <c r="AM61" s="79" t="s">
        <v>567</v>
      </c>
      <c r="AN61" s="79" t="b">
        <v>0</v>
      </c>
      <c r="AO61" s="85" t="s">
        <v>542</v>
      </c>
      <c r="AP61" s="79" t="s">
        <v>176</v>
      </c>
      <c r="AQ61" s="79">
        <v>0</v>
      </c>
      <c r="AR61" s="79">
        <v>0</v>
      </c>
      <c r="AS61" s="79"/>
      <c r="AT61" s="79"/>
      <c r="AU61" s="79"/>
      <c r="AV61" s="79"/>
      <c r="AW61" s="79"/>
      <c r="AX61" s="79"/>
      <c r="AY61" s="79"/>
      <c r="AZ61" s="79"/>
      <c r="BA61">
        <v>2</v>
      </c>
      <c r="BB61" s="78" t="str">
        <f>REPLACE(INDEX(GroupVertices[Group],MATCH(Edges25[[#This Row],[Vertex 1]],GroupVertices[Vertex],0)),1,1,"")</f>
        <v>5</v>
      </c>
      <c r="BC61" s="78" t="str">
        <f>REPLACE(INDEX(GroupVertices[Group],MATCH(Edges25[[#This Row],[Vertex 2]],GroupVertices[Vertex],0)),1,1,"")</f>
        <v>5</v>
      </c>
      <c r="BD61" s="48"/>
      <c r="BE61" s="49"/>
      <c r="BF61" s="48"/>
      <c r="BG61" s="49"/>
      <c r="BH61" s="48"/>
      <c r="BI61" s="49"/>
      <c r="BJ61" s="48"/>
      <c r="BK61" s="49"/>
      <c r="BL61" s="48"/>
    </row>
    <row r="62" spans="1:64" ht="15">
      <c r="A62" s="64" t="s">
        <v>252</v>
      </c>
      <c r="B62" s="64" t="s">
        <v>246</v>
      </c>
      <c r="C62" s="65"/>
      <c r="D62" s="66"/>
      <c r="E62" s="67"/>
      <c r="F62" s="68"/>
      <c r="G62" s="65"/>
      <c r="H62" s="69"/>
      <c r="I62" s="70"/>
      <c r="J62" s="70"/>
      <c r="K62" s="34" t="s">
        <v>65</v>
      </c>
      <c r="L62" s="77">
        <v>87</v>
      </c>
      <c r="M62" s="77"/>
      <c r="N62" s="72"/>
      <c r="O62" s="79" t="s">
        <v>273</v>
      </c>
      <c r="P62" s="81">
        <v>43749.57686342593</v>
      </c>
      <c r="Q62" s="79" t="s">
        <v>325</v>
      </c>
      <c r="R62" s="79"/>
      <c r="S62" s="79"/>
      <c r="T62" s="79" t="s">
        <v>250</v>
      </c>
      <c r="U62" s="79"/>
      <c r="V62" s="83" t="s">
        <v>416</v>
      </c>
      <c r="W62" s="81">
        <v>43749.57686342593</v>
      </c>
      <c r="X62" s="83" t="s">
        <v>478</v>
      </c>
      <c r="Y62" s="79"/>
      <c r="Z62" s="79"/>
      <c r="AA62" s="85" t="s">
        <v>545</v>
      </c>
      <c r="AB62" s="79"/>
      <c r="AC62" s="79" t="b">
        <v>0</v>
      </c>
      <c r="AD62" s="79">
        <v>1</v>
      </c>
      <c r="AE62" s="85" t="s">
        <v>556</v>
      </c>
      <c r="AF62" s="79" t="b">
        <v>0</v>
      </c>
      <c r="AG62" s="79" t="s">
        <v>563</v>
      </c>
      <c r="AH62" s="79"/>
      <c r="AI62" s="85" t="s">
        <v>556</v>
      </c>
      <c r="AJ62" s="79" t="b">
        <v>0</v>
      </c>
      <c r="AK62" s="79">
        <v>0</v>
      </c>
      <c r="AL62" s="85" t="s">
        <v>556</v>
      </c>
      <c r="AM62" s="79" t="s">
        <v>567</v>
      </c>
      <c r="AN62" s="79" t="b">
        <v>0</v>
      </c>
      <c r="AO62" s="85" t="s">
        <v>545</v>
      </c>
      <c r="AP62" s="79" t="s">
        <v>176</v>
      </c>
      <c r="AQ62" s="79">
        <v>0</v>
      </c>
      <c r="AR62" s="79">
        <v>0</v>
      </c>
      <c r="AS62" s="79" t="s">
        <v>574</v>
      </c>
      <c r="AT62" s="79" t="s">
        <v>576</v>
      </c>
      <c r="AU62" s="79" t="s">
        <v>578</v>
      </c>
      <c r="AV62" s="79" t="s">
        <v>580</v>
      </c>
      <c r="AW62" s="79" t="s">
        <v>582</v>
      </c>
      <c r="AX62" s="79" t="s">
        <v>584</v>
      </c>
      <c r="AY62" s="79" t="s">
        <v>585</v>
      </c>
      <c r="AZ62" s="83" t="s">
        <v>587</v>
      </c>
      <c r="BA62">
        <v>6</v>
      </c>
      <c r="BB62" s="78" t="str">
        <f>REPLACE(INDEX(GroupVertices[Group],MATCH(Edges25[[#This Row],[Vertex 1]],GroupVertices[Vertex],0)),1,1,"")</f>
        <v>5</v>
      </c>
      <c r="BC62" s="78" t="str">
        <f>REPLACE(INDEX(GroupVertices[Group],MATCH(Edges25[[#This Row],[Vertex 2]],GroupVertices[Vertex],0)),1,1,"")</f>
        <v>1</v>
      </c>
      <c r="BD62" s="48">
        <v>3</v>
      </c>
      <c r="BE62" s="49">
        <v>16.666666666666668</v>
      </c>
      <c r="BF62" s="48">
        <v>0</v>
      </c>
      <c r="BG62" s="49">
        <v>0</v>
      </c>
      <c r="BH62" s="48">
        <v>0</v>
      </c>
      <c r="BI62" s="49">
        <v>0</v>
      </c>
      <c r="BJ62" s="48">
        <v>15</v>
      </c>
      <c r="BK62" s="49">
        <v>83.33333333333333</v>
      </c>
      <c r="BL62" s="48">
        <v>18</v>
      </c>
    </row>
    <row r="63" spans="1:64" ht="15">
      <c r="A63" s="64" t="s">
        <v>252</v>
      </c>
      <c r="B63" s="64" t="s">
        <v>246</v>
      </c>
      <c r="C63" s="65"/>
      <c r="D63" s="66"/>
      <c r="E63" s="67"/>
      <c r="F63" s="68"/>
      <c r="G63" s="65"/>
      <c r="H63" s="69"/>
      <c r="I63" s="70"/>
      <c r="J63" s="70"/>
      <c r="K63" s="34" t="s">
        <v>65</v>
      </c>
      <c r="L63" s="77">
        <v>88</v>
      </c>
      <c r="M63" s="77"/>
      <c r="N63" s="72"/>
      <c r="O63" s="79" t="s">
        <v>273</v>
      </c>
      <c r="P63" s="81">
        <v>43749.576875</v>
      </c>
      <c r="Q63" s="79" t="s">
        <v>326</v>
      </c>
      <c r="R63" s="79"/>
      <c r="S63" s="79"/>
      <c r="T63" s="79" t="s">
        <v>250</v>
      </c>
      <c r="U63" s="79"/>
      <c r="V63" s="83" t="s">
        <v>416</v>
      </c>
      <c r="W63" s="81">
        <v>43749.576875</v>
      </c>
      <c r="X63" s="83" t="s">
        <v>479</v>
      </c>
      <c r="Y63" s="79"/>
      <c r="Z63" s="79"/>
      <c r="AA63" s="85" t="s">
        <v>546</v>
      </c>
      <c r="AB63" s="85" t="s">
        <v>545</v>
      </c>
      <c r="AC63" s="79" t="b">
        <v>0</v>
      </c>
      <c r="AD63" s="79">
        <v>0</v>
      </c>
      <c r="AE63" s="85" t="s">
        <v>562</v>
      </c>
      <c r="AF63" s="79" t="b">
        <v>0</v>
      </c>
      <c r="AG63" s="79" t="s">
        <v>563</v>
      </c>
      <c r="AH63" s="79"/>
      <c r="AI63" s="85" t="s">
        <v>556</v>
      </c>
      <c r="AJ63" s="79" t="b">
        <v>0</v>
      </c>
      <c r="AK63" s="79">
        <v>0</v>
      </c>
      <c r="AL63" s="85" t="s">
        <v>556</v>
      </c>
      <c r="AM63" s="79" t="s">
        <v>567</v>
      </c>
      <c r="AN63" s="79" t="b">
        <v>0</v>
      </c>
      <c r="AO63" s="85" t="s">
        <v>545</v>
      </c>
      <c r="AP63" s="79" t="s">
        <v>176</v>
      </c>
      <c r="AQ63" s="79">
        <v>0</v>
      </c>
      <c r="AR63" s="79">
        <v>0</v>
      </c>
      <c r="AS63" s="79" t="s">
        <v>574</v>
      </c>
      <c r="AT63" s="79" t="s">
        <v>576</v>
      </c>
      <c r="AU63" s="79" t="s">
        <v>578</v>
      </c>
      <c r="AV63" s="79" t="s">
        <v>580</v>
      </c>
      <c r="AW63" s="79" t="s">
        <v>582</v>
      </c>
      <c r="AX63" s="79" t="s">
        <v>584</v>
      </c>
      <c r="AY63" s="79" t="s">
        <v>585</v>
      </c>
      <c r="AZ63" s="83" t="s">
        <v>587</v>
      </c>
      <c r="BA63">
        <v>6</v>
      </c>
      <c r="BB63" s="78" t="str">
        <f>REPLACE(INDEX(GroupVertices[Group],MATCH(Edges25[[#This Row],[Vertex 1]],GroupVertices[Vertex],0)),1,1,"")</f>
        <v>5</v>
      </c>
      <c r="BC63" s="78" t="str">
        <f>REPLACE(INDEX(GroupVertices[Group],MATCH(Edges25[[#This Row],[Vertex 2]],GroupVertices[Vertex],0)),1,1,"")</f>
        <v>1</v>
      </c>
      <c r="BD63" s="48">
        <v>2</v>
      </c>
      <c r="BE63" s="49">
        <v>18.181818181818183</v>
      </c>
      <c r="BF63" s="48">
        <v>0</v>
      </c>
      <c r="BG63" s="49">
        <v>0</v>
      </c>
      <c r="BH63" s="48">
        <v>0</v>
      </c>
      <c r="BI63" s="49">
        <v>0</v>
      </c>
      <c r="BJ63" s="48">
        <v>9</v>
      </c>
      <c r="BK63" s="49">
        <v>81.81818181818181</v>
      </c>
      <c r="BL63" s="48">
        <v>11</v>
      </c>
    </row>
    <row r="64" spans="1:64" ht="15">
      <c r="A64" s="64" t="s">
        <v>252</v>
      </c>
      <c r="B64" s="64" t="s">
        <v>246</v>
      </c>
      <c r="C64" s="65"/>
      <c r="D64" s="66"/>
      <c r="E64" s="67"/>
      <c r="F64" s="68"/>
      <c r="G64" s="65"/>
      <c r="H64" s="69"/>
      <c r="I64" s="70"/>
      <c r="J64" s="70"/>
      <c r="K64" s="34" t="s">
        <v>65</v>
      </c>
      <c r="L64" s="77">
        <v>89</v>
      </c>
      <c r="M64" s="77"/>
      <c r="N64" s="72"/>
      <c r="O64" s="79" t="s">
        <v>273</v>
      </c>
      <c r="P64" s="81">
        <v>43749.576886574076</v>
      </c>
      <c r="Q64" s="79" t="s">
        <v>327</v>
      </c>
      <c r="R64" s="79"/>
      <c r="S64" s="79"/>
      <c r="T64" s="79" t="s">
        <v>250</v>
      </c>
      <c r="U64" s="79"/>
      <c r="V64" s="83" t="s">
        <v>416</v>
      </c>
      <c r="W64" s="81">
        <v>43749.576886574076</v>
      </c>
      <c r="X64" s="83" t="s">
        <v>480</v>
      </c>
      <c r="Y64" s="79"/>
      <c r="Z64" s="79"/>
      <c r="AA64" s="85" t="s">
        <v>547</v>
      </c>
      <c r="AB64" s="85" t="s">
        <v>546</v>
      </c>
      <c r="AC64" s="79" t="b">
        <v>0</v>
      </c>
      <c r="AD64" s="79">
        <v>1</v>
      </c>
      <c r="AE64" s="85" t="s">
        <v>562</v>
      </c>
      <c r="AF64" s="79" t="b">
        <v>0</v>
      </c>
      <c r="AG64" s="79" t="s">
        <v>563</v>
      </c>
      <c r="AH64" s="79"/>
      <c r="AI64" s="85" t="s">
        <v>556</v>
      </c>
      <c r="AJ64" s="79" t="b">
        <v>0</v>
      </c>
      <c r="AK64" s="79">
        <v>0</v>
      </c>
      <c r="AL64" s="85" t="s">
        <v>556</v>
      </c>
      <c r="AM64" s="79" t="s">
        <v>567</v>
      </c>
      <c r="AN64" s="79" t="b">
        <v>0</v>
      </c>
      <c r="AO64" s="85" t="s">
        <v>546</v>
      </c>
      <c r="AP64" s="79" t="s">
        <v>176</v>
      </c>
      <c r="AQ64" s="79">
        <v>0</v>
      </c>
      <c r="AR64" s="79">
        <v>0</v>
      </c>
      <c r="AS64" s="79" t="s">
        <v>574</v>
      </c>
      <c r="AT64" s="79" t="s">
        <v>576</v>
      </c>
      <c r="AU64" s="79" t="s">
        <v>578</v>
      </c>
      <c r="AV64" s="79" t="s">
        <v>580</v>
      </c>
      <c r="AW64" s="79" t="s">
        <v>582</v>
      </c>
      <c r="AX64" s="79" t="s">
        <v>584</v>
      </c>
      <c r="AY64" s="79" t="s">
        <v>585</v>
      </c>
      <c r="AZ64" s="83" t="s">
        <v>587</v>
      </c>
      <c r="BA64">
        <v>6</v>
      </c>
      <c r="BB64" s="78" t="str">
        <f>REPLACE(INDEX(GroupVertices[Group],MATCH(Edges25[[#This Row],[Vertex 1]],GroupVertices[Vertex],0)),1,1,"")</f>
        <v>5</v>
      </c>
      <c r="BC64" s="78" t="str">
        <f>REPLACE(INDEX(GroupVertices[Group],MATCH(Edges25[[#This Row],[Vertex 2]],GroupVertices[Vertex],0)),1,1,"")</f>
        <v>1</v>
      </c>
      <c r="BD64" s="48">
        <v>0</v>
      </c>
      <c r="BE64" s="49">
        <v>0</v>
      </c>
      <c r="BF64" s="48">
        <v>2</v>
      </c>
      <c r="BG64" s="49">
        <v>12.5</v>
      </c>
      <c r="BH64" s="48">
        <v>0</v>
      </c>
      <c r="BI64" s="49">
        <v>0</v>
      </c>
      <c r="BJ64" s="48">
        <v>14</v>
      </c>
      <c r="BK64" s="49">
        <v>87.5</v>
      </c>
      <c r="BL64" s="48">
        <v>16</v>
      </c>
    </row>
    <row r="65" spans="1:64" ht="15">
      <c r="A65" s="64" t="s">
        <v>252</v>
      </c>
      <c r="B65" s="64" t="s">
        <v>246</v>
      </c>
      <c r="C65" s="65"/>
      <c r="D65" s="66"/>
      <c r="E65" s="67"/>
      <c r="F65" s="68"/>
      <c r="G65" s="65"/>
      <c r="H65" s="69"/>
      <c r="I65" s="70"/>
      <c r="J65" s="70"/>
      <c r="K65" s="34" t="s">
        <v>65</v>
      </c>
      <c r="L65" s="77">
        <v>90</v>
      </c>
      <c r="M65" s="77"/>
      <c r="N65" s="72"/>
      <c r="O65" s="79" t="s">
        <v>273</v>
      </c>
      <c r="P65" s="81">
        <v>43749.576886574076</v>
      </c>
      <c r="Q65" s="79" t="s">
        <v>328</v>
      </c>
      <c r="R65" s="79"/>
      <c r="S65" s="79"/>
      <c r="T65" s="79" t="s">
        <v>250</v>
      </c>
      <c r="U65" s="79"/>
      <c r="V65" s="83" t="s">
        <v>416</v>
      </c>
      <c r="W65" s="81">
        <v>43749.576886574076</v>
      </c>
      <c r="X65" s="83" t="s">
        <v>481</v>
      </c>
      <c r="Y65" s="79"/>
      <c r="Z65" s="79"/>
      <c r="AA65" s="85" t="s">
        <v>548</v>
      </c>
      <c r="AB65" s="85" t="s">
        <v>547</v>
      </c>
      <c r="AC65" s="79" t="b">
        <v>0</v>
      </c>
      <c r="AD65" s="79">
        <v>1</v>
      </c>
      <c r="AE65" s="85" t="s">
        <v>562</v>
      </c>
      <c r="AF65" s="79" t="b">
        <v>0</v>
      </c>
      <c r="AG65" s="79" t="s">
        <v>563</v>
      </c>
      <c r="AH65" s="79"/>
      <c r="AI65" s="85" t="s">
        <v>556</v>
      </c>
      <c r="AJ65" s="79" t="b">
        <v>0</v>
      </c>
      <c r="AK65" s="79">
        <v>0</v>
      </c>
      <c r="AL65" s="85" t="s">
        <v>556</v>
      </c>
      <c r="AM65" s="79" t="s">
        <v>567</v>
      </c>
      <c r="AN65" s="79" t="b">
        <v>0</v>
      </c>
      <c r="AO65" s="85" t="s">
        <v>547</v>
      </c>
      <c r="AP65" s="79" t="s">
        <v>176</v>
      </c>
      <c r="AQ65" s="79">
        <v>0</v>
      </c>
      <c r="AR65" s="79">
        <v>0</v>
      </c>
      <c r="AS65" s="79" t="s">
        <v>574</v>
      </c>
      <c r="AT65" s="79" t="s">
        <v>576</v>
      </c>
      <c r="AU65" s="79" t="s">
        <v>578</v>
      </c>
      <c r="AV65" s="79" t="s">
        <v>580</v>
      </c>
      <c r="AW65" s="79" t="s">
        <v>582</v>
      </c>
      <c r="AX65" s="79" t="s">
        <v>584</v>
      </c>
      <c r="AY65" s="79" t="s">
        <v>585</v>
      </c>
      <c r="AZ65" s="83" t="s">
        <v>587</v>
      </c>
      <c r="BA65">
        <v>6</v>
      </c>
      <c r="BB65" s="78" t="str">
        <f>REPLACE(INDEX(GroupVertices[Group],MATCH(Edges25[[#This Row],[Vertex 1]],GroupVertices[Vertex],0)),1,1,"")</f>
        <v>5</v>
      </c>
      <c r="BC65" s="78" t="str">
        <f>REPLACE(INDEX(GroupVertices[Group],MATCH(Edges25[[#This Row],[Vertex 2]],GroupVertices[Vertex],0)),1,1,"")</f>
        <v>1</v>
      </c>
      <c r="BD65" s="48">
        <v>0</v>
      </c>
      <c r="BE65" s="49">
        <v>0</v>
      </c>
      <c r="BF65" s="48">
        <v>0</v>
      </c>
      <c r="BG65" s="49">
        <v>0</v>
      </c>
      <c r="BH65" s="48">
        <v>0</v>
      </c>
      <c r="BI65" s="49">
        <v>0</v>
      </c>
      <c r="BJ65" s="48">
        <v>9</v>
      </c>
      <c r="BK65" s="49">
        <v>100</v>
      </c>
      <c r="BL65" s="48">
        <v>9</v>
      </c>
    </row>
    <row r="66" spans="1:64" ht="15">
      <c r="A66" s="64" t="s">
        <v>252</v>
      </c>
      <c r="B66" s="64" t="s">
        <v>246</v>
      </c>
      <c r="C66" s="65"/>
      <c r="D66" s="66"/>
      <c r="E66" s="67"/>
      <c r="F66" s="68"/>
      <c r="G66" s="65"/>
      <c r="H66" s="69"/>
      <c r="I66" s="70"/>
      <c r="J66" s="70"/>
      <c r="K66" s="34" t="s">
        <v>65</v>
      </c>
      <c r="L66" s="77">
        <v>92</v>
      </c>
      <c r="M66" s="77"/>
      <c r="N66" s="72"/>
      <c r="O66" s="79" t="s">
        <v>273</v>
      </c>
      <c r="P66" s="81">
        <v>43749.588368055556</v>
      </c>
      <c r="Q66" s="79" t="s">
        <v>329</v>
      </c>
      <c r="R66" s="79"/>
      <c r="S66" s="79"/>
      <c r="T66" s="79" t="s">
        <v>366</v>
      </c>
      <c r="U66" s="83" t="s">
        <v>382</v>
      </c>
      <c r="V66" s="83" t="s">
        <v>382</v>
      </c>
      <c r="W66" s="81">
        <v>43749.588368055556</v>
      </c>
      <c r="X66" s="83" t="s">
        <v>482</v>
      </c>
      <c r="Y66" s="79"/>
      <c r="Z66" s="79"/>
      <c r="AA66" s="85" t="s">
        <v>549</v>
      </c>
      <c r="AB66" s="79"/>
      <c r="AC66" s="79" t="b">
        <v>0</v>
      </c>
      <c r="AD66" s="79">
        <v>1</v>
      </c>
      <c r="AE66" s="85" t="s">
        <v>556</v>
      </c>
      <c r="AF66" s="79" t="b">
        <v>0</v>
      </c>
      <c r="AG66" s="79" t="s">
        <v>563</v>
      </c>
      <c r="AH66" s="79"/>
      <c r="AI66" s="85" t="s">
        <v>556</v>
      </c>
      <c r="AJ66" s="79" t="b">
        <v>0</v>
      </c>
      <c r="AK66" s="79">
        <v>0</v>
      </c>
      <c r="AL66" s="85" t="s">
        <v>556</v>
      </c>
      <c r="AM66" s="79" t="s">
        <v>567</v>
      </c>
      <c r="AN66" s="79" t="b">
        <v>0</v>
      </c>
      <c r="AO66" s="85" t="s">
        <v>549</v>
      </c>
      <c r="AP66" s="79" t="s">
        <v>176</v>
      </c>
      <c r="AQ66" s="79">
        <v>0</v>
      </c>
      <c r="AR66" s="79">
        <v>0</v>
      </c>
      <c r="AS66" s="79" t="s">
        <v>574</v>
      </c>
      <c r="AT66" s="79" t="s">
        <v>576</v>
      </c>
      <c r="AU66" s="79" t="s">
        <v>578</v>
      </c>
      <c r="AV66" s="79" t="s">
        <v>580</v>
      </c>
      <c r="AW66" s="79" t="s">
        <v>582</v>
      </c>
      <c r="AX66" s="79" t="s">
        <v>584</v>
      </c>
      <c r="AY66" s="79" t="s">
        <v>585</v>
      </c>
      <c r="AZ66" s="83" t="s">
        <v>587</v>
      </c>
      <c r="BA66">
        <v>6</v>
      </c>
      <c r="BB66" s="78" t="str">
        <f>REPLACE(INDEX(GroupVertices[Group],MATCH(Edges25[[#This Row],[Vertex 1]],GroupVertices[Vertex],0)),1,1,"")</f>
        <v>5</v>
      </c>
      <c r="BC66" s="78" t="str">
        <f>REPLACE(INDEX(GroupVertices[Group],MATCH(Edges25[[#This Row],[Vertex 2]],GroupVertices[Vertex],0)),1,1,"")</f>
        <v>1</v>
      </c>
      <c r="BD66" s="48">
        <v>1</v>
      </c>
      <c r="BE66" s="49">
        <v>8.333333333333334</v>
      </c>
      <c r="BF66" s="48">
        <v>0</v>
      </c>
      <c r="BG66" s="49">
        <v>0</v>
      </c>
      <c r="BH66" s="48">
        <v>0</v>
      </c>
      <c r="BI66" s="49">
        <v>0</v>
      </c>
      <c r="BJ66" s="48">
        <v>11</v>
      </c>
      <c r="BK66" s="49">
        <v>91.66666666666667</v>
      </c>
      <c r="BL66" s="48">
        <v>12</v>
      </c>
    </row>
    <row r="67" spans="1:64" ht="15">
      <c r="A67" s="64" t="s">
        <v>250</v>
      </c>
      <c r="B67" s="64" t="s">
        <v>252</v>
      </c>
      <c r="C67" s="65"/>
      <c r="D67" s="66"/>
      <c r="E67" s="67"/>
      <c r="F67" s="68"/>
      <c r="G67" s="65"/>
      <c r="H67" s="69"/>
      <c r="I67" s="70"/>
      <c r="J67" s="70"/>
      <c r="K67" s="34" t="s">
        <v>65</v>
      </c>
      <c r="L67" s="77">
        <v>93</v>
      </c>
      <c r="M67" s="77"/>
      <c r="N67" s="72"/>
      <c r="O67" s="79" t="s">
        <v>274</v>
      </c>
      <c r="P67" s="81">
        <v>43749.62917824074</v>
      </c>
      <c r="Q67" s="79" t="s">
        <v>330</v>
      </c>
      <c r="R67" s="79"/>
      <c r="S67" s="79"/>
      <c r="T67" s="79"/>
      <c r="U67" s="83" t="s">
        <v>383</v>
      </c>
      <c r="V67" s="83" t="s">
        <v>383</v>
      </c>
      <c r="W67" s="81">
        <v>43749.62917824074</v>
      </c>
      <c r="X67" s="83" t="s">
        <v>483</v>
      </c>
      <c r="Y67" s="79"/>
      <c r="Z67" s="79"/>
      <c r="AA67" s="85" t="s">
        <v>550</v>
      </c>
      <c r="AB67" s="85" t="s">
        <v>549</v>
      </c>
      <c r="AC67" s="79" t="b">
        <v>0</v>
      </c>
      <c r="AD67" s="79">
        <v>1</v>
      </c>
      <c r="AE67" s="85" t="s">
        <v>562</v>
      </c>
      <c r="AF67" s="79" t="b">
        <v>0</v>
      </c>
      <c r="AG67" s="79" t="s">
        <v>564</v>
      </c>
      <c r="AH67" s="79"/>
      <c r="AI67" s="85" t="s">
        <v>556</v>
      </c>
      <c r="AJ67" s="79" t="b">
        <v>0</v>
      </c>
      <c r="AK67" s="79">
        <v>0</v>
      </c>
      <c r="AL67" s="85" t="s">
        <v>556</v>
      </c>
      <c r="AM67" s="79" t="s">
        <v>567</v>
      </c>
      <c r="AN67" s="79" t="b">
        <v>0</v>
      </c>
      <c r="AO67" s="85" t="s">
        <v>549</v>
      </c>
      <c r="AP67" s="79" t="s">
        <v>176</v>
      </c>
      <c r="AQ67" s="79">
        <v>0</v>
      </c>
      <c r="AR67" s="79">
        <v>0</v>
      </c>
      <c r="AS67" s="79" t="s">
        <v>574</v>
      </c>
      <c r="AT67" s="79" t="s">
        <v>576</v>
      </c>
      <c r="AU67" s="79" t="s">
        <v>578</v>
      </c>
      <c r="AV67" s="79" t="s">
        <v>580</v>
      </c>
      <c r="AW67" s="79" t="s">
        <v>582</v>
      </c>
      <c r="AX67" s="79" t="s">
        <v>584</v>
      </c>
      <c r="AY67" s="79" t="s">
        <v>585</v>
      </c>
      <c r="AZ67" s="83" t="s">
        <v>587</v>
      </c>
      <c r="BA67">
        <v>1</v>
      </c>
      <c r="BB67" s="78" t="str">
        <f>REPLACE(INDEX(GroupVertices[Group],MATCH(Edges25[[#This Row],[Vertex 1]],GroupVertices[Vertex],0)),1,1,"")</f>
        <v>5</v>
      </c>
      <c r="BC67" s="78" t="str">
        <f>REPLACE(INDEX(GroupVertices[Group],MATCH(Edges25[[#This Row],[Vertex 2]],GroupVertices[Vertex],0)),1,1,"")</f>
        <v>5</v>
      </c>
      <c r="BD67" s="48">
        <v>0</v>
      </c>
      <c r="BE67" s="49">
        <v>0</v>
      </c>
      <c r="BF67" s="48">
        <v>0</v>
      </c>
      <c r="BG67" s="49">
        <v>0</v>
      </c>
      <c r="BH67" s="48">
        <v>0</v>
      </c>
      <c r="BI67" s="49">
        <v>0</v>
      </c>
      <c r="BJ67" s="48">
        <v>2</v>
      </c>
      <c r="BK67" s="49">
        <v>100</v>
      </c>
      <c r="BL67" s="48">
        <v>2</v>
      </c>
    </row>
    <row r="68" spans="1:64" ht="15">
      <c r="A68" s="64" t="s">
        <v>253</v>
      </c>
      <c r="B68" s="64" t="s">
        <v>264</v>
      </c>
      <c r="C68" s="65"/>
      <c r="D68" s="66"/>
      <c r="E68" s="67"/>
      <c r="F68" s="68"/>
      <c r="G68" s="65"/>
      <c r="H68" s="69"/>
      <c r="I68" s="70"/>
      <c r="J68" s="70"/>
      <c r="K68" s="34" t="s">
        <v>65</v>
      </c>
      <c r="L68" s="77">
        <v>99</v>
      </c>
      <c r="M68" s="77"/>
      <c r="N68" s="72"/>
      <c r="O68" s="79" t="s">
        <v>273</v>
      </c>
      <c r="P68" s="81">
        <v>43755.69511574074</v>
      </c>
      <c r="Q68" s="79" t="s">
        <v>331</v>
      </c>
      <c r="R68" s="83" t="s">
        <v>351</v>
      </c>
      <c r="S68" s="79" t="s">
        <v>360</v>
      </c>
      <c r="T68" s="79"/>
      <c r="U68" s="79"/>
      <c r="V68" s="83" t="s">
        <v>418</v>
      </c>
      <c r="W68" s="81">
        <v>43755.69511574074</v>
      </c>
      <c r="X68" s="83" t="s">
        <v>484</v>
      </c>
      <c r="Y68" s="79"/>
      <c r="Z68" s="79"/>
      <c r="AA68" s="85" t="s">
        <v>551</v>
      </c>
      <c r="AB68" s="79"/>
      <c r="AC68" s="79" t="b">
        <v>0</v>
      </c>
      <c r="AD68" s="79">
        <v>2</v>
      </c>
      <c r="AE68" s="85" t="s">
        <v>556</v>
      </c>
      <c r="AF68" s="79" t="b">
        <v>0</v>
      </c>
      <c r="AG68" s="79" t="s">
        <v>563</v>
      </c>
      <c r="AH68" s="79"/>
      <c r="AI68" s="85" t="s">
        <v>556</v>
      </c>
      <c r="AJ68" s="79" t="b">
        <v>0</v>
      </c>
      <c r="AK68" s="79">
        <v>0</v>
      </c>
      <c r="AL68" s="85" t="s">
        <v>556</v>
      </c>
      <c r="AM68" s="79" t="s">
        <v>566</v>
      </c>
      <c r="AN68" s="79" t="b">
        <v>0</v>
      </c>
      <c r="AO68" s="85" t="s">
        <v>551</v>
      </c>
      <c r="AP68" s="79" t="s">
        <v>176</v>
      </c>
      <c r="AQ68" s="79">
        <v>0</v>
      </c>
      <c r="AR68" s="79">
        <v>0</v>
      </c>
      <c r="AS68" s="79"/>
      <c r="AT68" s="79"/>
      <c r="AU68" s="79"/>
      <c r="AV68" s="79"/>
      <c r="AW68" s="79"/>
      <c r="AX68" s="79"/>
      <c r="AY68" s="79"/>
      <c r="AZ68" s="79"/>
      <c r="BA68">
        <v>1</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246</v>
      </c>
      <c r="B69" s="64" t="s">
        <v>246</v>
      </c>
      <c r="C69" s="65"/>
      <c r="D69" s="66"/>
      <c r="E69" s="67"/>
      <c r="F69" s="68"/>
      <c r="G69" s="65"/>
      <c r="H69" s="69"/>
      <c r="I69" s="70"/>
      <c r="J69" s="70"/>
      <c r="K69" s="34" t="s">
        <v>65</v>
      </c>
      <c r="L69" s="77">
        <v>105</v>
      </c>
      <c r="M69" s="77"/>
      <c r="N69" s="72"/>
      <c r="O69" s="79" t="s">
        <v>176</v>
      </c>
      <c r="P69" s="81">
        <v>43747.65576388889</v>
      </c>
      <c r="Q69" s="79" t="s">
        <v>332</v>
      </c>
      <c r="R69" s="83" t="s">
        <v>339</v>
      </c>
      <c r="S69" s="79" t="s">
        <v>353</v>
      </c>
      <c r="T69" s="79"/>
      <c r="U69" s="79"/>
      <c r="V69" s="83" t="s">
        <v>414</v>
      </c>
      <c r="W69" s="81">
        <v>43747.65576388889</v>
      </c>
      <c r="X69" s="83" t="s">
        <v>485</v>
      </c>
      <c r="Y69" s="79"/>
      <c r="Z69" s="79"/>
      <c r="AA69" s="85" t="s">
        <v>552</v>
      </c>
      <c r="AB69" s="79"/>
      <c r="AC69" s="79" t="b">
        <v>0</v>
      </c>
      <c r="AD69" s="79">
        <v>1</v>
      </c>
      <c r="AE69" s="85" t="s">
        <v>556</v>
      </c>
      <c r="AF69" s="79" t="b">
        <v>0</v>
      </c>
      <c r="AG69" s="79" t="s">
        <v>563</v>
      </c>
      <c r="AH69" s="79"/>
      <c r="AI69" s="85" t="s">
        <v>556</v>
      </c>
      <c r="AJ69" s="79" t="b">
        <v>0</v>
      </c>
      <c r="AK69" s="79">
        <v>2</v>
      </c>
      <c r="AL69" s="85" t="s">
        <v>556</v>
      </c>
      <c r="AM69" s="79" t="s">
        <v>569</v>
      </c>
      <c r="AN69" s="79" t="b">
        <v>0</v>
      </c>
      <c r="AO69" s="85" t="s">
        <v>552</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22</v>
      </c>
      <c r="BK69" s="49">
        <v>100</v>
      </c>
      <c r="BL69" s="48">
        <v>22</v>
      </c>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hyperlinks>
    <hyperlink ref="R3" r:id="rId1" display="https://twitter.com/lrainie/status/1179433961115795457"/>
    <hyperlink ref="R5" r:id="rId2" display="https://twitter.com/lrainie/status/1180192901722193920"/>
    <hyperlink ref="R10" r:id="rId3" display="https://twitter.com/lrainie/status/1179761029363970049"/>
    <hyperlink ref="R21" r:id="rId4" display="https://twitter.com/lrainie/status/1181959151632703488"/>
    <hyperlink ref="R22" r:id="rId5" display="https://twitter.com/lrainie/status/1181960407029895168?s=20"/>
    <hyperlink ref="R25" r:id="rId6" display="https://twitter.com/lrainie/status/1181959151632703488"/>
    <hyperlink ref="R26" r:id="rId7" display="https://twitter.com/lrainie/status/1181962832843284481"/>
    <hyperlink ref="R27" r:id="rId8" display="https://twitter.com/lrainie/status/1181959151632703488"/>
    <hyperlink ref="R28" r:id="rId9" display="https://twitter.com/lrainie/status/1181959151632703488"/>
    <hyperlink ref="R29" r:id="rId10" display="https://www.pewresearch.org/quiz/digital-knowledge-quiz/"/>
    <hyperlink ref="R33" r:id="rId11" display="https://twitter.com/lrainie/status/1181959151632703488"/>
    <hyperlink ref="R34" r:id="rId12" display="https://twitter.com/lrainie/status/1181960407029895168"/>
    <hyperlink ref="R35" r:id="rId13" display="https://twitter.com/lrainie/status/1181960407029895168"/>
    <hyperlink ref="R36" r:id="rId14" display="https://twitter.com/lrainie/status/1179837646316736512"/>
    <hyperlink ref="R38" r:id="rId15" display="https://twitter.com/lrainie/status/1181959151632703488"/>
    <hyperlink ref="R39" r:id="rId16" display="https://www.journalism.org/2019/10/02/americans-are-wary-of-the-role-social-media-sites-play-in-delivering-the-news/"/>
    <hyperlink ref="R40" r:id="rId17" display="https://www.pewforum.org/2019/10/03/for-a-lot-of-american-teens-religion-is-a-regular-part-of-the-public-school-day/"/>
    <hyperlink ref="R41" r:id="rId18" display="https://pewrsr.ch/2VeYYCl"/>
    <hyperlink ref="R45" r:id="rId19" display="https://www.pewresearch.org/quiz/digital-knowledge-quiz/"/>
    <hyperlink ref="R46" r:id="rId20" display="https://www.pewresearch.org/quiz/digital-knowledge-quiz/"/>
    <hyperlink ref="R47" r:id="rId21" display="https://www.pewresearch.org/quiz/digital-knowledge-quiz/"/>
    <hyperlink ref="R48" r:id="rId22" display="https://www.people-press.org/?p=20071483"/>
    <hyperlink ref="R49" r:id="rId23" display="https://pewrsr.ch/2OzyU3K"/>
    <hyperlink ref="R53" r:id="rId24" display="https://www.pewinternet.org/2019/10/09/americans-and-digital-knowledge/"/>
    <hyperlink ref="R55" r:id="rId25" display="https://www.pewresearch.org/fact-tank/2018/09/06/are-you-in-the-american-middle-class/"/>
    <hyperlink ref="R56" r:id="rId26" display="https://www.people-press.org/2019/10/01/public-expresses-favorable-views-of-a-number-of-federal-agencies/"/>
    <hyperlink ref="R57" r:id="rId27" display="https://www.pewresearch.org/quiz/digital-knowledge-quiz/"/>
    <hyperlink ref="R68" r:id="rId28" display="https://balkin.blogspot.com/2019/10/making-virtue-out-of-neglect-how.html"/>
    <hyperlink ref="R69" r:id="rId29" display="https://www.pewresearch.org/quiz/digital-knowledge-quiz/"/>
    <hyperlink ref="U24" r:id="rId30" display="https://pbs.twimg.com/media/EGcu-TLUUAAlJt8.png"/>
    <hyperlink ref="U30" r:id="rId31" display="https://pbs.twimg.com/media/EGdOkf-XkAYIFkk.jpg"/>
    <hyperlink ref="U31" r:id="rId32" display="https://pbs.twimg.com/media/EGdOpcaXoAAH6Ck.jpg"/>
    <hyperlink ref="U34" r:id="rId33" display="https://pbs.twimg.com/media/EGcsMVeWkAAMLJa.jpg"/>
    <hyperlink ref="U39" r:id="rId34" display="https://pbs.twimg.com/media/EF5qsNsW4AEaZ4A.png"/>
    <hyperlink ref="U41" r:id="rId35" display="https://pbs.twimg.com/media/EGDDnw1XkAE79sv.png"/>
    <hyperlink ref="U43" r:id="rId36" display="https://pbs.twimg.com/media/EGCx6ZQWsAAMXDC.png"/>
    <hyperlink ref="U48" r:id="rId37" display="https://pbs.twimg.com/media/EGiTWhJWwAUqW92.png"/>
    <hyperlink ref="U49" r:id="rId38" display="https://pbs.twimg.com/media/EGiUjZDWsAIYdXD.png"/>
    <hyperlink ref="U52" r:id="rId39" display="https://pbs.twimg.com/media/EGmvVDVWoAAjMjx.jpg"/>
    <hyperlink ref="U53" r:id="rId40" display="https://pbs.twimg.com/media/EGcSG7TXYAEruRt.jpg"/>
    <hyperlink ref="U55" r:id="rId41" display="https://pbs.twimg.com/media/EF-f3OvXkAAjTNl.png"/>
    <hyperlink ref="U56" r:id="rId42" display="https://pbs.twimg.com/media/EF9aFBaXkAEC7Im.png"/>
    <hyperlink ref="U60" r:id="rId43" display="https://pbs.twimg.com/media/EGmZD1nW4AAXSOx.jpg"/>
    <hyperlink ref="U66" r:id="rId44" display="https://pbs.twimg.com/tweet_video_thumb/EGmmBelXkAEAh41.jpg"/>
    <hyperlink ref="U67" r:id="rId45" display="https://pbs.twimg.com/tweet_video_thumb/EGmzeRyW4AIMpiA.jpg"/>
    <hyperlink ref="V3" r:id="rId46" display="http://pbs.twimg.com/profile_images/1047355828687187968/oQ26TTh-_normal.jpg"/>
    <hyperlink ref="V4" r:id="rId47" display="http://pbs.twimg.com/profile_images/940635584586047489/n1-lnZsK_normal.jpg"/>
    <hyperlink ref="V5" r:id="rId48" display="http://pbs.twimg.com/profile_images/1183136611086798848/6E2mzVh1_normal.jpg"/>
    <hyperlink ref="V6" r:id="rId49" display="http://pbs.twimg.com/profile_images/936326184068976640/gnJ7WbZs_normal.jpg"/>
    <hyperlink ref="V7" r:id="rId50" display="http://pbs.twimg.com/profile_images/3620381141/b235d2c07ac502e3f5e38ac15cf36e5c_normal.jpeg"/>
    <hyperlink ref="V8" r:id="rId51" display="http://pbs.twimg.com/profile_images/951134793680506880/Qpj8OGoy_normal.jpg"/>
    <hyperlink ref="V9" r:id="rId52" display="http://pbs.twimg.com/profile_images/787021078883282944/cUHayOXX_normal.jpg"/>
    <hyperlink ref="V10" r:id="rId53" display="http://pbs.twimg.com/profile_images/570111293778214912/7t-IGMBx_normal.jpeg"/>
    <hyperlink ref="V11" r:id="rId54" display="http://pbs.twimg.com/profile_images/988092819020570624/Ni-PYMzd_normal.jpg"/>
    <hyperlink ref="V12" r:id="rId55" display="http://pbs.twimg.com/profile_images/1140237187738472453/_PVGbPCA_normal.jpg"/>
    <hyperlink ref="V13" r:id="rId56" display="http://pbs.twimg.com/profile_images/685166073809874944/jdv4zAeo_normal.jpg"/>
    <hyperlink ref="V14" r:id="rId57" display="http://pbs.twimg.com/profile_images/782784415487229953/p1-WunAH_normal.jpg"/>
    <hyperlink ref="V15" r:id="rId58" display="http://pbs.twimg.com/profile_images/1172885542876221442/Ep2UR6Zq_normal.jpg"/>
    <hyperlink ref="V16" r:id="rId59" display="http://pbs.twimg.com/profile_images/1172885542876221442/Ep2UR6Zq_normal.jpg"/>
    <hyperlink ref="V17" r:id="rId60" display="http://pbs.twimg.com/profile_images/1573955380/R_MacNab_normal.JPG"/>
    <hyperlink ref="V18" r:id="rId61" display="http://abs.twimg.com/sticky/default_profile_images/default_profile_normal.png"/>
    <hyperlink ref="V19" r:id="rId62" display="http://pbs.twimg.com/profile_images/734900160661053440/XwEmldny_normal.jpg"/>
    <hyperlink ref="V20" r:id="rId63" display="http://pbs.twimg.com/profile_images/565001122234908672/5ODS6tuQ_normal.jpeg"/>
    <hyperlink ref="V21" r:id="rId64" display="http://pbs.twimg.com/profile_images/1040665182937047040/CdNBsuit_normal.jpg"/>
    <hyperlink ref="V22" r:id="rId65" display="http://pbs.twimg.com/profile_images/1133473540047613958/jKPLNfEp_normal.jpg"/>
    <hyperlink ref="V23" r:id="rId66" display="http://pbs.twimg.com/profile_images/64855924/TAC_PimpMySouthPark_normal.jpg"/>
    <hyperlink ref="V24" r:id="rId67" display="https://pbs.twimg.com/media/EGcu-TLUUAAlJt8.png"/>
    <hyperlink ref="V25" r:id="rId68" display="http://pbs.twimg.com/profile_images/817442015071772673/xRbApbru_normal.jpg"/>
    <hyperlink ref="V26" r:id="rId69" display="http://pbs.twimg.com/profile_images/617303937851375616/6S8pcFU9_normal.jpg"/>
    <hyperlink ref="V27" r:id="rId70" display="http://pbs.twimg.com/profile_images/1086693678809116672/aglAVkzk_normal.jpg"/>
    <hyperlink ref="V28" r:id="rId71" display="http://pbs.twimg.com/profile_images/15077712/janehead3_normal.jpg"/>
    <hyperlink ref="V29" r:id="rId72" display="http://pbs.twimg.com/profile_images/15077712/janehead3_normal.jpg"/>
    <hyperlink ref="V30" r:id="rId73" display="https://pbs.twimg.com/media/EGdOkf-XkAYIFkk.jpg"/>
    <hyperlink ref="V31" r:id="rId74" display="https://pbs.twimg.com/media/EGdOpcaXoAAH6Ck.jpg"/>
    <hyperlink ref="V32" r:id="rId75" display="http://pbs.twimg.com/profile_images/2095732164/xx-fire-ani_normal.gif"/>
    <hyperlink ref="V33" r:id="rId76" display="http://pbs.twimg.com/profile_images/926088314901340161/YcQoIIxm_normal.jpg"/>
    <hyperlink ref="V34" r:id="rId77" display="https://pbs.twimg.com/media/EGcsMVeWkAAMLJa.jpg"/>
    <hyperlink ref="V35" r:id="rId78" display="http://pbs.twimg.com/profile_images/823130862837448704/K4vww3X-_normal.jpg"/>
    <hyperlink ref="V36" r:id="rId79" display="http://pbs.twimg.com/profile_images/1013789136430526464/t_SUht2R_normal.jpg"/>
    <hyperlink ref="V37" r:id="rId80" display="http://pbs.twimg.com/profile_images/852690683911602176/M6q35pXc_normal.jpg"/>
    <hyperlink ref="V38" r:id="rId81" display="http://pbs.twimg.com/profile_images/979830040098619393/uk1HvZPu_normal.jpg"/>
    <hyperlink ref="V39" r:id="rId82" display="https://pbs.twimg.com/media/EF5qsNsW4AEaZ4A.png"/>
    <hyperlink ref="V40" r:id="rId83" display="http://pbs.twimg.com/profile_images/785925373/lee_ahead_of_the_curve_normal.png"/>
    <hyperlink ref="V41" r:id="rId84" display="https://pbs.twimg.com/media/EGDDnw1XkAE79sv.png"/>
    <hyperlink ref="V42" r:id="rId85" display="http://pbs.twimg.com/profile_images/785925373/lee_ahead_of_the_curve_normal.png"/>
    <hyperlink ref="V43" r:id="rId86" display="https://pbs.twimg.com/media/EGCx6ZQWsAAMXDC.png"/>
    <hyperlink ref="V44" r:id="rId87" display="http://pbs.twimg.com/profile_images/785925373/lee_ahead_of_the_curve_normal.png"/>
    <hyperlink ref="V45" r:id="rId88" display="http://pbs.twimg.com/profile_images/785925373/lee_ahead_of_the_curve_normal.png"/>
    <hyperlink ref="V46" r:id="rId89" display="http://pbs.twimg.com/profile_images/785925373/lee_ahead_of_the_curve_normal.png"/>
    <hyperlink ref="V47" r:id="rId90" display="http://pbs.twimg.com/profile_images/785925373/lee_ahead_of_the_curve_normal.png"/>
    <hyperlink ref="V48" r:id="rId91" display="https://pbs.twimg.com/media/EGiTWhJWwAUqW92.png"/>
    <hyperlink ref="V49" r:id="rId92" display="https://pbs.twimg.com/media/EGiUjZDWsAIYdXD.png"/>
    <hyperlink ref="V50" r:id="rId93" display="http://pbs.twimg.com/profile_images/785925373/lee_ahead_of_the_curve_normal.png"/>
    <hyperlink ref="V51" r:id="rId94" display="http://pbs.twimg.com/profile_images/785925373/lee_ahead_of_the_curve_normal.png"/>
    <hyperlink ref="V52" r:id="rId95" display="https://pbs.twimg.com/media/EGmvVDVWoAAjMjx.jpg"/>
    <hyperlink ref="V53" r:id="rId96" display="https://pbs.twimg.com/media/EGcSG7TXYAEruRt.jpg"/>
    <hyperlink ref="V54" r:id="rId97" display="http://pbs.twimg.com/profile_images/879728447026868228/U4Uzpdp6_normal.jpg"/>
    <hyperlink ref="V55" r:id="rId98" display="https://pbs.twimg.com/media/EF-f3OvXkAAjTNl.png"/>
    <hyperlink ref="V56" r:id="rId99" display="https://pbs.twimg.com/media/EF9aFBaXkAEC7Im.png"/>
    <hyperlink ref="V57" r:id="rId100" display="http://pbs.twimg.com/profile_images/785925373/lee_ahead_of_the_curve_normal.png"/>
    <hyperlink ref="V58" r:id="rId101" display="http://pbs.twimg.com/profile_images/785925373/lee_ahead_of_the_curve_normal.png"/>
    <hyperlink ref="V59" r:id="rId102" display="http://pbs.twimg.com/profile_images/1042075401047040000/7bTQi6nK_normal.jpg"/>
    <hyperlink ref="V60" r:id="rId103" display="https://pbs.twimg.com/media/EGmZD1nW4AAXSOx.jpg"/>
    <hyperlink ref="V61" r:id="rId104" display="http://pbs.twimg.com/profile_images/811219342318714881/_CAYzZWR_normal.jpg"/>
    <hyperlink ref="V62" r:id="rId105" display="http://pbs.twimg.com/profile_images/1042075401047040000/7bTQi6nK_normal.jpg"/>
    <hyperlink ref="V63" r:id="rId106" display="http://pbs.twimg.com/profile_images/1042075401047040000/7bTQi6nK_normal.jpg"/>
    <hyperlink ref="V64" r:id="rId107" display="http://pbs.twimg.com/profile_images/1042075401047040000/7bTQi6nK_normal.jpg"/>
    <hyperlink ref="V65" r:id="rId108" display="http://pbs.twimg.com/profile_images/1042075401047040000/7bTQi6nK_normal.jpg"/>
    <hyperlink ref="V66" r:id="rId109" display="https://pbs.twimg.com/tweet_video_thumb/EGmmBelXkAEAh41.jpg"/>
    <hyperlink ref="V67" r:id="rId110" display="https://pbs.twimg.com/tweet_video_thumb/EGmzeRyW4AIMpiA.jpg"/>
    <hyperlink ref="V68" r:id="rId111" display="http://pbs.twimg.com/profile_images/489259604883165186/ui1i5dL0_normal.jpeg"/>
    <hyperlink ref="V69" r:id="rId112" display="http://pbs.twimg.com/profile_images/785925373/lee_ahead_of_the_curve_normal.png"/>
    <hyperlink ref="X3" r:id="rId113" display="https://twitter.com/#!/mebergman2/status/1179935253755879424"/>
    <hyperlink ref="X4" r:id="rId114" display="https://twitter.com/#!/cjohnsonstaub/status/1180148237782732800"/>
    <hyperlink ref="X5" r:id="rId115" display="https://twitter.com/#!/falconsfans_chi/status/1180198489734692865"/>
    <hyperlink ref="X6" r:id="rId116" display="https://twitter.com/#!/drivewestcomm/status/1180472476784046080"/>
    <hyperlink ref="X7" r:id="rId117" display="https://twitter.com/#!/ehahlil/status/1180609994045063168"/>
    <hyperlink ref="X8" r:id="rId118" display="https://twitter.com/#!/monalisazelf/status/1180610866393337857"/>
    <hyperlink ref="X9" r:id="rId119" display="https://twitter.com/#!/mandomarx/status/1180611715827937280"/>
    <hyperlink ref="X10" r:id="rId120" display="https://twitter.com/#!/garrett_wollman/status/1180612673043652608"/>
    <hyperlink ref="X11" r:id="rId121" display="https://twitter.com/#!/emhsgoppel/status/1180614637110386688"/>
    <hyperlink ref="X12" r:id="rId122" display="https://twitter.com/#!/danhawkins11/status/1180618158199246850"/>
    <hyperlink ref="X13" r:id="rId123" display="https://twitter.com/#!/acuna_jairo/status/1180624055461978113"/>
    <hyperlink ref="X14" r:id="rId124" display="https://twitter.com/#!/kevinnay/status/1180623227686662145"/>
    <hyperlink ref="X15" r:id="rId125" display="https://twitter.com/#!/danemadsen/status/1180629223137923073"/>
    <hyperlink ref="X16" r:id="rId126" display="https://twitter.com/#!/danemadsen/status/1180611585993101312"/>
    <hyperlink ref="X17" r:id="rId127" display="https://twitter.com/#!/robinmacnab/status/1180646827311403011"/>
    <hyperlink ref="X18" r:id="rId128" display="https://twitter.com/#!/goscilo4change/status/1180650303244439552"/>
    <hyperlink ref="X19" r:id="rId129" display="https://twitter.com/#!/timboliki/status/1180651395533246464"/>
    <hyperlink ref="X20" r:id="rId130" display="https://twitter.com/#!/marketingandrew/status/1181324540787347456"/>
    <hyperlink ref="X21" r:id="rId131" display="https://twitter.com/#!/kvox/status/1181961518344220672"/>
    <hyperlink ref="X22" r:id="rId132" display="https://twitter.com/#!/andrewschreck/status/1181964359909724161"/>
    <hyperlink ref="X23" r:id="rId133" display="https://twitter.com/#!/tac_niso/status/1181964588721594368"/>
    <hyperlink ref="X24" r:id="rId134" display="https://twitter.com/#!/linuxandyarn/status/1181965078536437760"/>
    <hyperlink ref="X25" r:id="rId135" display="https://twitter.com/#!/kyleejohnson/status/1181965424683995137"/>
    <hyperlink ref="X26" r:id="rId136" display="https://twitter.com/#!/kimberlyhirsh/status/1181968352497016832"/>
    <hyperlink ref="X27" r:id="rId137" display="https://twitter.com/#!/guy_levin/status/1181973781423673344"/>
    <hyperlink ref="X28" r:id="rId138" display="https://twitter.com/#!/jdysart/status/1181975244711645186"/>
    <hyperlink ref="X29" r:id="rId139" display="https://twitter.com/#!/jdysart/status/1181976250350526464"/>
    <hyperlink ref="X30" r:id="rId140" display="https://twitter.com/#!/dubikan/status/1181999822582288385"/>
    <hyperlink ref="X31" r:id="rId141" display="https://twitter.com/#!/markczerniec/status/1181999919747489793"/>
    <hyperlink ref="X32" r:id="rId142" display="https://twitter.com/#!/effinglibrarian/status/1182000071191252993"/>
    <hyperlink ref="X33" r:id="rId143" display="https://twitter.com/#!/glibrarian/status/1182014357934239744"/>
    <hyperlink ref="X34" r:id="rId144" display="https://twitter.com/#!/morar/status/1181962023275565056"/>
    <hyperlink ref="X35" r:id="rId145" display="https://twitter.com/#!/itmorar/status/1182038125113155584"/>
    <hyperlink ref="X36" r:id="rId146" display="https://twitter.com/#!/__randers__/status/1182049346751254530"/>
    <hyperlink ref="X37" r:id="rId147" display="https://twitter.com/#!/marychayko/status/1182105649288744961"/>
    <hyperlink ref="X38" r:id="rId148" display="https://twitter.com/#!/jclilibrary/status/1182350844739514369"/>
    <hyperlink ref="X39" r:id="rId149" display="https://twitter.com/#!/lrainie/status/1179497587461808132"/>
    <hyperlink ref="X40" r:id="rId150" display="https://twitter.com/#!/lrainie/status/1180192901722193920"/>
    <hyperlink ref="X41" r:id="rId151" display="https://twitter.com/#!/pewhispanic/status/1180158191658831872"/>
    <hyperlink ref="X42" r:id="rId152" display="https://twitter.com/#!/lrainie/status/1180193088578494465"/>
    <hyperlink ref="X43" r:id="rId153" display="https://twitter.com/#!/johngramlich/status/1180138722504986624"/>
    <hyperlink ref="X44" r:id="rId154" display="https://twitter.com/#!/lrainie/status/1180193597188182017"/>
    <hyperlink ref="X45" r:id="rId155" display="https://twitter.com/#!/lrainie/status/1181959151632703488"/>
    <hyperlink ref="X46" r:id="rId156" display="https://twitter.com/#!/lrainie/status/1181959624100126725"/>
    <hyperlink ref="X47" r:id="rId157" display="https://twitter.com/#!/lrainie/status/1181962832843284481"/>
    <hyperlink ref="X48" r:id="rId158" display="https://twitter.com/#!/carrolldoherty/status/1182356919689863169"/>
    <hyperlink ref="X49" r:id="rId159" display="https://twitter.com/#!/carrolldoherty/status/1182358239830249473"/>
    <hyperlink ref="X50" r:id="rId160" display="https://twitter.com/#!/lrainie/status/1182599936279486464"/>
    <hyperlink ref="X51" r:id="rId161" display="https://twitter.com/#!/lrainie/status/1182600073588494341"/>
    <hyperlink ref="X52" r:id="rId162" display="https://twitter.com/#!/lilrc/status/1182669157936062466"/>
    <hyperlink ref="X53" r:id="rId163" display="https://twitter.com/#!/pewresearch/status/1181933340292796419"/>
    <hyperlink ref="X54" r:id="rId164" display="https://twitter.com/#!/pewresearch/status/1180609613214945286"/>
    <hyperlink ref="X55" r:id="rId165" display="https://twitter.com/#!/lrainie/status/1179837646316736512"/>
    <hyperlink ref="X56" r:id="rId166" display="https://twitter.com/#!/lrainie/status/1179761029363970049"/>
    <hyperlink ref="X57" r:id="rId167" display="https://twitter.com/#!/lrainie/status/1181960407029895168"/>
    <hyperlink ref="X58" r:id="rId168" display="https://twitter.com/#!/lrainie/status/1182600632152264704"/>
    <hyperlink ref="X59" r:id="rId169" display="https://twitter.com/#!/greenleylibrary/status/1182656898841108483"/>
    <hyperlink ref="X60" r:id="rId170" display="https://twitter.com/#!/lilrc/status/1182644673699045376"/>
    <hyperlink ref="X61" r:id="rId171" display="https://twitter.com/#!/lilrc/status/1182673883838717952"/>
    <hyperlink ref="X62" r:id="rId172" display="https://twitter.com/#!/greenleylibrary/status/1182654759087546374"/>
    <hyperlink ref="X63" r:id="rId173" display="https://twitter.com/#!/greenleylibrary/status/1182654762380152834"/>
    <hyperlink ref="X64" r:id="rId174" display="https://twitter.com/#!/greenleylibrary/status/1182654763969712128"/>
    <hyperlink ref="X65" r:id="rId175" display="https://twitter.com/#!/greenleylibrary/status/1182654765693579264"/>
    <hyperlink ref="X66" r:id="rId176" display="https://twitter.com/#!/greenleylibrary/status/1182658927453978631"/>
    <hyperlink ref="X67" r:id="rId177" display="https://twitter.com/#!/lilrc/status/1182673715508715522"/>
    <hyperlink ref="X68" r:id="rId178" display="https://twitter.com/#!/danbuk4/status/1184871937614458880"/>
    <hyperlink ref="X69" r:id="rId179" display="https://twitter.com/#!/lrainie/status/1181958576010608640"/>
    <hyperlink ref="AZ21" r:id="rId180" display="https://api.twitter.com/1.1/geo/id/48d9a20585cb9535.json"/>
    <hyperlink ref="AZ52" r:id="rId181" display="https://api.twitter.com/1.1/geo/id/dc502d38a5ba33a7.json"/>
    <hyperlink ref="AZ59" r:id="rId182" display="https://api.twitter.com/1.1/geo/id/dc502d38a5ba33a7.json"/>
    <hyperlink ref="AZ60" r:id="rId183" display="https://api.twitter.com/1.1/geo/id/dc502d38a5ba33a7.json"/>
    <hyperlink ref="AZ62" r:id="rId184" display="https://api.twitter.com/1.1/geo/id/dc502d38a5ba33a7.json"/>
    <hyperlink ref="AZ63" r:id="rId185" display="https://api.twitter.com/1.1/geo/id/dc502d38a5ba33a7.json"/>
    <hyperlink ref="AZ64" r:id="rId186" display="https://api.twitter.com/1.1/geo/id/dc502d38a5ba33a7.json"/>
    <hyperlink ref="AZ65" r:id="rId187" display="https://api.twitter.com/1.1/geo/id/dc502d38a5ba33a7.json"/>
    <hyperlink ref="AZ66" r:id="rId188" display="https://api.twitter.com/1.1/geo/id/dc502d38a5ba33a7.json"/>
    <hyperlink ref="AZ67" r:id="rId189" display="https://api.twitter.com/1.1/geo/id/dc502d38a5ba33a7.json"/>
  </hyperlinks>
  <printOptions/>
  <pageMargins left="0.7" right="0.7" top="0.75" bottom="0.75" header="0.3" footer="0.3"/>
  <pageSetup horizontalDpi="600" verticalDpi="600" orientation="portrait" r:id="rId193"/>
  <legacyDrawing r:id="rId191"/>
  <tableParts>
    <tablePart r:id="rId19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1545</v>
      </c>
      <c r="B1" s="13" t="s">
        <v>34</v>
      </c>
    </row>
    <row r="2" spans="1:2" ht="15">
      <c r="A2" s="114" t="s">
        <v>246</v>
      </c>
      <c r="B2" s="78">
        <v>1972.8</v>
      </c>
    </row>
    <row r="3" spans="1:2" ht="15">
      <c r="A3" s="114" t="s">
        <v>253</v>
      </c>
      <c r="B3" s="78">
        <v>774</v>
      </c>
    </row>
    <row r="4" spans="1:2" ht="15">
      <c r="A4" s="114" t="s">
        <v>228</v>
      </c>
      <c r="B4" s="78">
        <v>193.8</v>
      </c>
    </row>
    <row r="5" spans="1:2" ht="15">
      <c r="A5" s="114" t="s">
        <v>244</v>
      </c>
      <c r="B5" s="78">
        <v>186</v>
      </c>
    </row>
    <row r="6" spans="1:2" ht="15">
      <c r="A6" s="114" t="s">
        <v>251</v>
      </c>
      <c r="B6" s="78">
        <v>138</v>
      </c>
    </row>
    <row r="7" spans="1:2" ht="15">
      <c r="A7" s="114" t="s">
        <v>232</v>
      </c>
      <c r="B7" s="78">
        <v>94</v>
      </c>
    </row>
    <row r="8" spans="1:2" ht="15">
      <c r="A8" s="114" t="s">
        <v>213</v>
      </c>
      <c r="B8" s="78">
        <v>94</v>
      </c>
    </row>
    <row r="9" spans="1:2" ht="15">
      <c r="A9" s="114" t="s">
        <v>250</v>
      </c>
      <c r="B9" s="78">
        <v>94</v>
      </c>
    </row>
    <row r="10" spans="1:2" ht="15">
      <c r="A10" s="114" t="s">
        <v>258</v>
      </c>
      <c r="B10" s="78">
        <v>37</v>
      </c>
    </row>
    <row r="11" spans="1:2" ht="15">
      <c r="A11" s="114" t="s">
        <v>237</v>
      </c>
      <c r="B11" s="78">
        <v>0.8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1547</v>
      </c>
      <c r="B25" t="s">
        <v>1546</v>
      </c>
    </row>
    <row r="26" spans="1:2" ht="15">
      <c r="A26" s="125" t="s">
        <v>1549</v>
      </c>
      <c r="B26" s="3"/>
    </row>
    <row r="27" spans="1:2" ht="15">
      <c r="A27" s="126" t="s">
        <v>1550</v>
      </c>
      <c r="B27" s="3"/>
    </row>
    <row r="28" spans="1:2" ht="15">
      <c r="A28" s="127" t="s">
        <v>1551</v>
      </c>
      <c r="B28" s="3"/>
    </row>
    <row r="29" spans="1:2" ht="15">
      <c r="A29" s="128" t="s">
        <v>1552</v>
      </c>
      <c r="B29" s="3">
        <v>1</v>
      </c>
    </row>
    <row r="30" spans="1:2" ht="15">
      <c r="A30" s="127" t="s">
        <v>1553</v>
      </c>
      <c r="B30" s="3"/>
    </row>
    <row r="31" spans="1:2" ht="15">
      <c r="A31" s="128" t="s">
        <v>1554</v>
      </c>
      <c r="B31" s="3">
        <v>1</v>
      </c>
    </row>
    <row r="32" spans="1:2" ht="15">
      <c r="A32" s="128" t="s">
        <v>1555</v>
      </c>
      <c r="B32" s="3">
        <v>1</v>
      </c>
    </row>
    <row r="33" spans="1:2" ht="15">
      <c r="A33" s="127" t="s">
        <v>1556</v>
      </c>
      <c r="B33" s="3"/>
    </row>
    <row r="34" spans="1:2" ht="15">
      <c r="A34" s="128" t="s">
        <v>1557</v>
      </c>
      <c r="B34" s="3">
        <v>1</v>
      </c>
    </row>
    <row r="35" spans="1:2" ht="15">
      <c r="A35" s="128" t="s">
        <v>1558</v>
      </c>
      <c r="B35" s="3">
        <v>2</v>
      </c>
    </row>
    <row r="36" spans="1:2" ht="15">
      <c r="A36" s="128" t="s">
        <v>1559</v>
      </c>
      <c r="B36" s="3">
        <v>1</v>
      </c>
    </row>
    <row r="37" spans="1:2" ht="15">
      <c r="A37" s="128" t="s">
        <v>1560</v>
      </c>
      <c r="B37" s="3">
        <v>3</v>
      </c>
    </row>
    <row r="38" spans="1:2" ht="15">
      <c r="A38" s="128" t="s">
        <v>1555</v>
      </c>
      <c r="B38" s="3">
        <v>1</v>
      </c>
    </row>
    <row r="39" spans="1:2" ht="15">
      <c r="A39" s="127" t="s">
        <v>1561</v>
      </c>
      <c r="B39" s="3"/>
    </row>
    <row r="40" spans="1:2" ht="15">
      <c r="A40" s="128" t="s">
        <v>1562</v>
      </c>
      <c r="B40" s="3">
        <v>1</v>
      </c>
    </row>
    <row r="41" spans="1:2" ht="15">
      <c r="A41" s="128" t="s">
        <v>1563</v>
      </c>
      <c r="B41" s="3">
        <v>8</v>
      </c>
    </row>
    <row r="42" spans="1:2" ht="15">
      <c r="A42" s="128" t="s">
        <v>1564</v>
      </c>
      <c r="B42" s="3">
        <v>3</v>
      </c>
    </row>
    <row r="43" spans="1:2" ht="15">
      <c r="A43" s="127" t="s">
        <v>1565</v>
      </c>
      <c r="B43" s="3"/>
    </row>
    <row r="44" spans="1:2" ht="15">
      <c r="A44" s="128" t="s">
        <v>1566</v>
      </c>
      <c r="B44" s="3">
        <v>1</v>
      </c>
    </row>
    <row r="45" spans="1:2" ht="15">
      <c r="A45" s="128" t="s">
        <v>1557</v>
      </c>
      <c r="B45" s="3">
        <v>2</v>
      </c>
    </row>
    <row r="46" spans="1:2" ht="15">
      <c r="A46" s="127" t="s">
        <v>1567</v>
      </c>
      <c r="B46" s="3"/>
    </row>
    <row r="47" spans="1:2" ht="15">
      <c r="A47" s="128" t="s">
        <v>1568</v>
      </c>
      <c r="B47" s="3">
        <v>1</v>
      </c>
    </row>
    <row r="48" spans="1:2" ht="15">
      <c r="A48" s="127" t="s">
        <v>1569</v>
      </c>
      <c r="B48" s="3"/>
    </row>
    <row r="49" spans="1:2" ht="15">
      <c r="A49" s="128" t="s">
        <v>1554</v>
      </c>
      <c r="B49" s="3">
        <v>1</v>
      </c>
    </row>
    <row r="50" spans="1:2" ht="15">
      <c r="A50" s="128" t="s">
        <v>1558</v>
      </c>
      <c r="B50" s="3">
        <v>6</v>
      </c>
    </row>
    <row r="51" spans="1:2" ht="15">
      <c r="A51" s="128" t="s">
        <v>1559</v>
      </c>
      <c r="B51" s="3">
        <v>9</v>
      </c>
    </row>
    <row r="52" spans="1:2" ht="15">
      <c r="A52" s="128" t="s">
        <v>1560</v>
      </c>
      <c r="B52" s="3">
        <v>3</v>
      </c>
    </row>
    <row r="53" spans="1:2" ht="15">
      <c r="A53" s="128" t="s">
        <v>1555</v>
      </c>
      <c r="B53" s="3">
        <v>1</v>
      </c>
    </row>
    <row r="54" spans="1:2" ht="15">
      <c r="A54" s="128" t="s">
        <v>1568</v>
      </c>
      <c r="B54" s="3">
        <v>2</v>
      </c>
    </row>
    <row r="55" spans="1:2" ht="15">
      <c r="A55" s="127" t="s">
        <v>1570</v>
      </c>
      <c r="B55" s="3"/>
    </row>
    <row r="56" spans="1:2" ht="15">
      <c r="A56" s="128" t="s">
        <v>1557</v>
      </c>
      <c r="B56" s="3">
        <v>1</v>
      </c>
    </row>
    <row r="57" spans="1:2" ht="15">
      <c r="A57" s="128" t="s">
        <v>1571</v>
      </c>
      <c r="B57" s="3">
        <v>1</v>
      </c>
    </row>
    <row r="58" spans="1:2" ht="15">
      <c r="A58" s="128" t="s">
        <v>1560</v>
      </c>
      <c r="B58" s="3">
        <v>2</v>
      </c>
    </row>
    <row r="59" spans="1:2" ht="15">
      <c r="A59" s="127" t="s">
        <v>1572</v>
      </c>
      <c r="B59" s="3"/>
    </row>
    <row r="60" spans="1:2" ht="15">
      <c r="A60" s="128" t="s">
        <v>1573</v>
      </c>
      <c r="B60" s="3">
        <v>3</v>
      </c>
    </row>
    <row r="61" spans="1:2" ht="15">
      <c r="A61" s="128" t="s">
        <v>1562</v>
      </c>
      <c r="B61" s="3">
        <v>6</v>
      </c>
    </row>
    <row r="62" spans="1:2" ht="15">
      <c r="A62" s="128" t="s">
        <v>1554</v>
      </c>
      <c r="B62" s="3">
        <v>2</v>
      </c>
    </row>
    <row r="63" spans="1:2" ht="15">
      <c r="A63" s="128" t="s">
        <v>1558</v>
      </c>
      <c r="B63" s="3">
        <v>2</v>
      </c>
    </row>
    <row r="64" spans="1:2" ht="15">
      <c r="A64" s="127" t="s">
        <v>1574</v>
      </c>
      <c r="B64" s="3"/>
    </row>
    <row r="65" spans="1:2" ht="15">
      <c r="A65" s="128" t="s">
        <v>1559</v>
      </c>
      <c r="B65" s="3">
        <v>1</v>
      </c>
    </row>
    <row r="66" spans="1:2" ht="15">
      <c r="A66" s="125" t="s">
        <v>1548</v>
      </c>
      <c r="B66" s="3">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588</v>
      </c>
      <c r="AE2" s="13" t="s">
        <v>589</v>
      </c>
      <c r="AF2" s="13" t="s">
        <v>590</v>
      </c>
      <c r="AG2" s="13" t="s">
        <v>591</v>
      </c>
      <c r="AH2" s="13" t="s">
        <v>592</v>
      </c>
      <c r="AI2" s="13" t="s">
        <v>593</v>
      </c>
      <c r="AJ2" s="13" t="s">
        <v>594</v>
      </c>
      <c r="AK2" s="13" t="s">
        <v>595</v>
      </c>
      <c r="AL2" s="13" t="s">
        <v>596</v>
      </c>
      <c r="AM2" s="13" t="s">
        <v>597</v>
      </c>
      <c r="AN2" s="13" t="s">
        <v>598</v>
      </c>
      <c r="AO2" s="13" t="s">
        <v>599</v>
      </c>
      <c r="AP2" s="13" t="s">
        <v>600</v>
      </c>
      <c r="AQ2" s="13" t="s">
        <v>601</v>
      </c>
      <c r="AR2" s="13" t="s">
        <v>602</v>
      </c>
      <c r="AS2" s="13" t="s">
        <v>192</v>
      </c>
      <c r="AT2" s="13" t="s">
        <v>603</v>
      </c>
      <c r="AU2" s="13" t="s">
        <v>604</v>
      </c>
      <c r="AV2" s="13" t="s">
        <v>605</v>
      </c>
      <c r="AW2" s="13" t="s">
        <v>606</v>
      </c>
      <c r="AX2" s="13" t="s">
        <v>607</v>
      </c>
      <c r="AY2" s="13" t="s">
        <v>608</v>
      </c>
      <c r="AZ2" s="13" t="s">
        <v>1073</v>
      </c>
      <c r="BA2" s="115" t="s">
        <v>1279</v>
      </c>
      <c r="BB2" s="115" t="s">
        <v>1282</v>
      </c>
      <c r="BC2" s="115" t="s">
        <v>1283</v>
      </c>
      <c r="BD2" s="115" t="s">
        <v>1286</v>
      </c>
      <c r="BE2" s="115" t="s">
        <v>1287</v>
      </c>
      <c r="BF2" s="115" t="s">
        <v>1290</v>
      </c>
      <c r="BG2" s="115" t="s">
        <v>1293</v>
      </c>
      <c r="BH2" s="115" t="s">
        <v>1327</v>
      </c>
      <c r="BI2" s="115" t="s">
        <v>1333</v>
      </c>
      <c r="BJ2" s="115" t="s">
        <v>1366</v>
      </c>
      <c r="BK2" s="115" t="s">
        <v>1505</v>
      </c>
      <c r="BL2" s="115" t="s">
        <v>1506</v>
      </c>
      <c r="BM2" s="115" t="s">
        <v>1507</v>
      </c>
      <c r="BN2" s="115" t="s">
        <v>1508</v>
      </c>
      <c r="BO2" s="115" t="s">
        <v>1509</v>
      </c>
      <c r="BP2" s="115" t="s">
        <v>1510</v>
      </c>
      <c r="BQ2" s="115" t="s">
        <v>1511</v>
      </c>
      <c r="BR2" s="115" t="s">
        <v>1512</v>
      </c>
      <c r="BS2" s="115" t="s">
        <v>1514</v>
      </c>
      <c r="BT2" s="3"/>
      <c r="BU2" s="3"/>
    </row>
    <row r="3" spans="1:73" ht="15" customHeight="1">
      <c r="A3" s="64" t="s">
        <v>212</v>
      </c>
      <c r="B3" s="65"/>
      <c r="C3" s="65" t="s">
        <v>64</v>
      </c>
      <c r="D3" s="66">
        <v>163.86852425833385</v>
      </c>
      <c r="E3" s="68"/>
      <c r="F3" s="100" t="s">
        <v>384</v>
      </c>
      <c r="G3" s="65"/>
      <c r="H3" s="69" t="s">
        <v>212</v>
      </c>
      <c r="I3" s="70"/>
      <c r="J3" s="70"/>
      <c r="K3" s="69" t="s">
        <v>957</v>
      </c>
      <c r="L3" s="73">
        <v>1</v>
      </c>
      <c r="M3" s="74">
        <v>2684.1044921875</v>
      </c>
      <c r="N3" s="74">
        <v>2029.2088623046875</v>
      </c>
      <c r="O3" s="75"/>
      <c r="P3" s="76"/>
      <c r="Q3" s="76"/>
      <c r="R3" s="48"/>
      <c r="S3" s="48">
        <v>1</v>
      </c>
      <c r="T3" s="48">
        <v>1</v>
      </c>
      <c r="U3" s="49">
        <v>0</v>
      </c>
      <c r="V3" s="49">
        <v>0</v>
      </c>
      <c r="W3" s="49">
        <v>0</v>
      </c>
      <c r="X3" s="49">
        <v>0.999992</v>
      </c>
      <c r="Y3" s="49">
        <v>0</v>
      </c>
      <c r="Z3" s="49" t="s">
        <v>1076</v>
      </c>
      <c r="AA3" s="71">
        <v>3</v>
      </c>
      <c r="AB3" s="71"/>
      <c r="AC3" s="72"/>
      <c r="AD3" s="78" t="s">
        <v>609</v>
      </c>
      <c r="AE3" s="78">
        <v>274</v>
      </c>
      <c r="AF3" s="78">
        <v>141</v>
      </c>
      <c r="AG3" s="78">
        <v>263</v>
      </c>
      <c r="AH3" s="78">
        <v>1806</v>
      </c>
      <c r="AI3" s="78"/>
      <c r="AJ3" s="78" t="s">
        <v>670</v>
      </c>
      <c r="AK3" s="78" t="s">
        <v>727</v>
      </c>
      <c r="AL3" s="78"/>
      <c r="AM3" s="78"/>
      <c r="AN3" s="80">
        <v>43358.65467592593</v>
      </c>
      <c r="AO3" s="82" t="s">
        <v>809</v>
      </c>
      <c r="AP3" s="78" t="b">
        <v>1</v>
      </c>
      <c r="AQ3" s="78" t="b">
        <v>0</v>
      </c>
      <c r="AR3" s="78" t="b">
        <v>0</v>
      </c>
      <c r="AS3" s="78"/>
      <c r="AT3" s="78">
        <v>0</v>
      </c>
      <c r="AU3" s="78"/>
      <c r="AV3" s="78" t="b">
        <v>0</v>
      </c>
      <c r="AW3" s="78" t="s">
        <v>895</v>
      </c>
      <c r="AX3" s="82" t="s">
        <v>896</v>
      </c>
      <c r="AY3" s="78" t="s">
        <v>66</v>
      </c>
      <c r="AZ3" s="78" t="str">
        <f>REPLACE(INDEX(GroupVertices[Group],MATCH(Vertices[[#This Row],[Vertex]],GroupVertices[Vertex],0)),1,1,"")</f>
        <v>3</v>
      </c>
      <c r="BA3" s="48" t="s">
        <v>333</v>
      </c>
      <c r="BB3" s="48" t="s">
        <v>333</v>
      </c>
      <c r="BC3" s="48" t="s">
        <v>352</v>
      </c>
      <c r="BD3" s="48" t="s">
        <v>352</v>
      </c>
      <c r="BE3" s="48"/>
      <c r="BF3" s="48"/>
      <c r="BG3" s="116" t="s">
        <v>1294</v>
      </c>
      <c r="BH3" s="116" t="s">
        <v>1294</v>
      </c>
      <c r="BI3" s="116" t="s">
        <v>1334</v>
      </c>
      <c r="BJ3" s="116" t="s">
        <v>1334</v>
      </c>
      <c r="BK3" s="116">
        <v>1</v>
      </c>
      <c r="BL3" s="120">
        <v>16.666666666666668</v>
      </c>
      <c r="BM3" s="116">
        <v>0</v>
      </c>
      <c r="BN3" s="120">
        <v>0</v>
      </c>
      <c r="BO3" s="116">
        <v>0</v>
      </c>
      <c r="BP3" s="120">
        <v>0</v>
      </c>
      <c r="BQ3" s="116">
        <v>5</v>
      </c>
      <c r="BR3" s="120">
        <v>83.33333333333333</v>
      </c>
      <c r="BS3" s="116">
        <v>6</v>
      </c>
      <c r="BT3" s="3"/>
      <c r="BU3" s="3"/>
    </row>
    <row r="4" spans="1:76" ht="15">
      <c r="A4" s="64" t="s">
        <v>213</v>
      </c>
      <c r="B4" s="65"/>
      <c r="C4" s="65" t="s">
        <v>64</v>
      </c>
      <c r="D4" s="66">
        <v>182.88506546903662</v>
      </c>
      <c r="E4" s="68"/>
      <c r="F4" s="100" t="s">
        <v>385</v>
      </c>
      <c r="G4" s="65"/>
      <c r="H4" s="69" t="s">
        <v>213</v>
      </c>
      <c r="I4" s="70"/>
      <c r="J4" s="70"/>
      <c r="K4" s="69" t="s">
        <v>958</v>
      </c>
      <c r="L4" s="73">
        <v>477.38483373884833</v>
      </c>
      <c r="M4" s="74">
        <v>3004.27783203125</v>
      </c>
      <c r="N4" s="74">
        <v>6324.33154296875</v>
      </c>
      <c r="O4" s="75"/>
      <c r="P4" s="76"/>
      <c r="Q4" s="76"/>
      <c r="R4" s="86"/>
      <c r="S4" s="48">
        <v>0</v>
      </c>
      <c r="T4" s="48">
        <v>2</v>
      </c>
      <c r="U4" s="49">
        <v>94</v>
      </c>
      <c r="V4" s="49">
        <v>0.009091</v>
      </c>
      <c r="W4" s="49">
        <v>0.018253</v>
      </c>
      <c r="X4" s="49">
        <v>0.843402</v>
      </c>
      <c r="Y4" s="49">
        <v>0</v>
      </c>
      <c r="Z4" s="49">
        <v>0</v>
      </c>
      <c r="AA4" s="71">
        <v>4</v>
      </c>
      <c r="AB4" s="71"/>
      <c r="AC4" s="72"/>
      <c r="AD4" s="78" t="s">
        <v>610</v>
      </c>
      <c r="AE4" s="78">
        <v>1637</v>
      </c>
      <c r="AF4" s="78">
        <v>1576</v>
      </c>
      <c r="AG4" s="78">
        <v>5444</v>
      </c>
      <c r="AH4" s="78">
        <v>3023</v>
      </c>
      <c r="AI4" s="78"/>
      <c r="AJ4" s="78" t="s">
        <v>671</v>
      </c>
      <c r="AK4" s="78"/>
      <c r="AL4" s="82" t="s">
        <v>767</v>
      </c>
      <c r="AM4" s="78"/>
      <c r="AN4" s="80">
        <v>40072.68581018518</v>
      </c>
      <c r="AO4" s="82" t="s">
        <v>810</v>
      </c>
      <c r="AP4" s="78" t="b">
        <v>0</v>
      </c>
      <c r="AQ4" s="78" t="b">
        <v>0</v>
      </c>
      <c r="AR4" s="78" t="b">
        <v>0</v>
      </c>
      <c r="AS4" s="78"/>
      <c r="AT4" s="78">
        <v>80</v>
      </c>
      <c r="AU4" s="82" t="s">
        <v>858</v>
      </c>
      <c r="AV4" s="78" t="b">
        <v>0</v>
      </c>
      <c r="AW4" s="78" t="s">
        <v>895</v>
      </c>
      <c r="AX4" s="82" t="s">
        <v>897</v>
      </c>
      <c r="AY4" s="78" t="s">
        <v>66</v>
      </c>
      <c r="AZ4" s="78" t="str">
        <f>REPLACE(INDEX(GroupVertices[Group],MATCH(Vertices[[#This Row],[Vertex]],GroupVertices[Vertex],0)),1,1,"")</f>
        <v>1</v>
      </c>
      <c r="BA4" s="48"/>
      <c r="BB4" s="48"/>
      <c r="BC4" s="48"/>
      <c r="BD4" s="48"/>
      <c r="BE4" s="48"/>
      <c r="BF4" s="48"/>
      <c r="BG4" s="116" t="s">
        <v>1295</v>
      </c>
      <c r="BH4" s="116" t="s">
        <v>1295</v>
      </c>
      <c r="BI4" s="116" t="s">
        <v>1335</v>
      </c>
      <c r="BJ4" s="116" t="s">
        <v>1335</v>
      </c>
      <c r="BK4" s="116">
        <v>1</v>
      </c>
      <c r="BL4" s="120">
        <v>4</v>
      </c>
      <c r="BM4" s="116">
        <v>1</v>
      </c>
      <c r="BN4" s="120">
        <v>4</v>
      </c>
      <c r="BO4" s="116">
        <v>0</v>
      </c>
      <c r="BP4" s="120">
        <v>0</v>
      </c>
      <c r="BQ4" s="116">
        <v>23</v>
      </c>
      <c r="BR4" s="120">
        <v>92</v>
      </c>
      <c r="BS4" s="116">
        <v>25</v>
      </c>
      <c r="BT4" s="2"/>
      <c r="BU4" s="3"/>
      <c r="BV4" s="3"/>
      <c r="BW4" s="3"/>
      <c r="BX4" s="3"/>
    </row>
    <row r="5" spans="1:76" ht="15">
      <c r="A5" s="64" t="s">
        <v>254</v>
      </c>
      <c r="B5" s="65"/>
      <c r="C5" s="65" t="s">
        <v>64</v>
      </c>
      <c r="D5" s="66">
        <v>162</v>
      </c>
      <c r="E5" s="68"/>
      <c r="F5" s="100" t="s">
        <v>869</v>
      </c>
      <c r="G5" s="65"/>
      <c r="H5" s="69" t="s">
        <v>254</v>
      </c>
      <c r="I5" s="70"/>
      <c r="J5" s="70"/>
      <c r="K5" s="69" t="s">
        <v>959</v>
      </c>
      <c r="L5" s="73">
        <v>1</v>
      </c>
      <c r="M5" s="74">
        <v>4177.6201171875</v>
      </c>
      <c r="N5" s="74">
        <v>5966.865234375</v>
      </c>
      <c r="O5" s="75"/>
      <c r="P5" s="76"/>
      <c r="Q5" s="76"/>
      <c r="R5" s="86"/>
      <c r="S5" s="48">
        <v>1</v>
      </c>
      <c r="T5" s="48">
        <v>0</v>
      </c>
      <c r="U5" s="49">
        <v>0</v>
      </c>
      <c r="V5" s="49">
        <v>0.006369</v>
      </c>
      <c r="W5" s="49">
        <v>0.002523</v>
      </c>
      <c r="X5" s="49">
        <v>0.508446</v>
      </c>
      <c r="Y5" s="49">
        <v>0</v>
      </c>
      <c r="Z5" s="49">
        <v>0</v>
      </c>
      <c r="AA5" s="71">
        <v>5</v>
      </c>
      <c r="AB5" s="71"/>
      <c r="AC5" s="72"/>
      <c r="AD5" s="78" t="s">
        <v>611</v>
      </c>
      <c r="AE5" s="78">
        <v>1</v>
      </c>
      <c r="AF5" s="78">
        <v>0</v>
      </c>
      <c r="AG5" s="78">
        <v>1</v>
      </c>
      <c r="AH5" s="78">
        <v>0</v>
      </c>
      <c r="AI5" s="78">
        <v>-7200</v>
      </c>
      <c r="AJ5" s="78"/>
      <c r="AK5" s="78"/>
      <c r="AL5" s="78"/>
      <c r="AM5" s="78" t="s">
        <v>808</v>
      </c>
      <c r="AN5" s="80">
        <v>40468.023148148146</v>
      </c>
      <c r="AO5" s="78"/>
      <c r="AP5" s="78" t="b">
        <v>0</v>
      </c>
      <c r="AQ5" s="78" t="b">
        <v>0</v>
      </c>
      <c r="AR5" s="78" t="b">
        <v>1</v>
      </c>
      <c r="AS5" s="78" t="s">
        <v>563</v>
      </c>
      <c r="AT5" s="78">
        <v>0</v>
      </c>
      <c r="AU5" s="82" t="s">
        <v>858</v>
      </c>
      <c r="AV5" s="78" t="b">
        <v>0</v>
      </c>
      <c r="AW5" s="78" t="s">
        <v>895</v>
      </c>
      <c r="AX5" s="82" t="s">
        <v>898</v>
      </c>
      <c r="AY5" s="78" t="s">
        <v>65</v>
      </c>
      <c r="AZ5" s="78" t="str">
        <f>REPLACE(INDEX(GroupVertices[Group],MATCH(Vertices[[#This Row],[Vertex]],GroupVertices[Vertex],0)),1,1,"")</f>
        <v>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246</v>
      </c>
      <c r="B6" s="65"/>
      <c r="C6" s="65" t="s">
        <v>64</v>
      </c>
      <c r="D6" s="66">
        <v>390.56954899108104</v>
      </c>
      <c r="E6" s="68"/>
      <c r="F6" s="100" t="s">
        <v>414</v>
      </c>
      <c r="G6" s="65"/>
      <c r="H6" s="69" t="s">
        <v>246</v>
      </c>
      <c r="I6" s="70"/>
      <c r="J6" s="70"/>
      <c r="K6" s="69" t="s">
        <v>960</v>
      </c>
      <c r="L6" s="73">
        <v>9999</v>
      </c>
      <c r="M6" s="74">
        <v>1592.597412109375</v>
      </c>
      <c r="N6" s="74">
        <v>6750.51123046875</v>
      </c>
      <c r="O6" s="75"/>
      <c r="P6" s="76"/>
      <c r="Q6" s="76"/>
      <c r="R6" s="86"/>
      <c r="S6" s="48">
        <v>26</v>
      </c>
      <c r="T6" s="48">
        <v>8</v>
      </c>
      <c r="U6" s="49">
        <v>1972.8</v>
      </c>
      <c r="V6" s="49">
        <v>0.015385</v>
      </c>
      <c r="W6" s="49">
        <v>0.129524</v>
      </c>
      <c r="X6" s="49">
        <v>9.834336</v>
      </c>
      <c r="Y6" s="49">
        <v>0.021505376344086023</v>
      </c>
      <c r="Z6" s="49">
        <v>0.03225806451612903</v>
      </c>
      <c r="AA6" s="71">
        <v>6</v>
      </c>
      <c r="AB6" s="71"/>
      <c r="AC6" s="72"/>
      <c r="AD6" s="78" t="s">
        <v>612</v>
      </c>
      <c r="AE6" s="78">
        <v>1432</v>
      </c>
      <c r="AF6" s="78">
        <v>17248</v>
      </c>
      <c r="AG6" s="78">
        <v>13117</v>
      </c>
      <c r="AH6" s="78">
        <v>3096</v>
      </c>
      <c r="AI6" s="78"/>
      <c r="AJ6" s="78" t="s">
        <v>672</v>
      </c>
      <c r="AK6" s="78" t="s">
        <v>728</v>
      </c>
      <c r="AL6" s="82" t="s">
        <v>768</v>
      </c>
      <c r="AM6" s="78"/>
      <c r="AN6" s="80">
        <v>39695.60766203704</v>
      </c>
      <c r="AO6" s="78"/>
      <c r="AP6" s="78" t="b">
        <v>1</v>
      </c>
      <c r="AQ6" s="78" t="b">
        <v>0</v>
      </c>
      <c r="AR6" s="78" t="b">
        <v>0</v>
      </c>
      <c r="AS6" s="78"/>
      <c r="AT6" s="78">
        <v>1253</v>
      </c>
      <c r="AU6" s="82" t="s">
        <v>858</v>
      </c>
      <c r="AV6" s="78" t="b">
        <v>0</v>
      </c>
      <c r="AW6" s="78" t="s">
        <v>895</v>
      </c>
      <c r="AX6" s="82" t="s">
        <v>899</v>
      </c>
      <c r="AY6" s="78" t="s">
        <v>66</v>
      </c>
      <c r="AZ6" s="78" t="str">
        <f>REPLACE(INDEX(GroupVertices[Group],MATCH(Vertices[[#This Row],[Vertex]],GroupVertices[Vertex],0)),1,1,"")</f>
        <v>1</v>
      </c>
      <c r="BA6" s="48" t="s">
        <v>1280</v>
      </c>
      <c r="BB6" s="48" t="s">
        <v>1280</v>
      </c>
      <c r="BC6" s="48" t="s">
        <v>1284</v>
      </c>
      <c r="BD6" s="48" t="s">
        <v>1284</v>
      </c>
      <c r="BE6" s="48" t="s">
        <v>365</v>
      </c>
      <c r="BF6" s="48" t="s">
        <v>365</v>
      </c>
      <c r="BG6" s="116" t="s">
        <v>1296</v>
      </c>
      <c r="BH6" s="116" t="s">
        <v>1328</v>
      </c>
      <c r="BI6" s="116" t="s">
        <v>1336</v>
      </c>
      <c r="BJ6" s="116" t="s">
        <v>1336</v>
      </c>
      <c r="BK6" s="116">
        <v>11</v>
      </c>
      <c r="BL6" s="120">
        <v>2.933333333333333</v>
      </c>
      <c r="BM6" s="116">
        <v>5</v>
      </c>
      <c r="BN6" s="120">
        <v>1.3333333333333333</v>
      </c>
      <c r="BO6" s="116">
        <v>0</v>
      </c>
      <c r="BP6" s="120">
        <v>0</v>
      </c>
      <c r="BQ6" s="116">
        <v>359</v>
      </c>
      <c r="BR6" s="120">
        <v>95.73333333333333</v>
      </c>
      <c r="BS6" s="116">
        <v>375</v>
      </c>
      <c r="BT6" s="2"/>
      <c r="BU6" s="3"/>
      <c r="BV6" s="3"/>
      <c r="BW6" s="3"/>
      <c r="BX6" s="3"/>
    </row>
    <row r="7" spans="1:76" ht="15">
      <c r="A7" s="64" t="s">
        <v>214</v>
      </c>
      <c r="B7" s="65"/>
      <c r="C7" s="65" t="s">
        <v>64</v>
      </c>
      <c r="D7" s="66">
        <v>182.47425517110506</v>
      </c>
      <c r="E7" s="68"/>
      <c r="F7" s="100" t="s">
        <v>386</v>
      </c>
      <c r="G7" s="65"/>
      <c r="H7" s="69" t="s">
        <v>214</v>
      </c>
      <c r="I7" s="70"/>
      <c r="J7" s="70"/>
      <c r="K7" s="69" t="s">
        <v>961</v>
      </c>
      <c r="L7" s="73">
        <v>1</v>
      </c>
      <c r="M7" s="74">
        <v>1688.427490234375</v>
      </c>
      <c r="N7" s="74">
        <v>2029.2088623046875</v>
      </c>
      <c r="O7" s="75"/>
      <c r="P7" s="76"/>
      <c r="Q7" s="76"/>
      <c r="R7" s="86"/>
      <c r="S7" s="48">
        <v>1</v>
      </c>
      <c r="T7" s="48">
        <v>1</v>
      </c>
      <c r="U7" s="49">
        <v>0</v>
      </c>
      <c r="V7" s="49">
        <v>0</v>
      </c>
      <c r="W7" s="49">
        <v>0</v>
      </c>
      <c r="X7" s="49">
        <v>0.999992</v>
      </c>
      <c r="Y7" s="49">
        <v>0</v>
      </c>
      <c r="Z7" s="49" t="s">
        <v>1076</v>
      </c>
      <c r="AA7" s="71">
        <v>7</v>
      </c>
      <c r="AB7" s="71"/>
      <c r="AC7" s="72"/>
      <c r="AD7" s="78" t="s">
        <v>613</v>
      </c>
      <c r="AE7" s="78">
        <v>917</v>
      </c>
      <c r="AF7" s="78">
        <v>1545</v>
      </c>
      <c r="AG7" s="78">
        <v>85975</v>
      </c>
      <c r="AH7" s="78">
        <v>37232</v>
      </c>
      <c r="AI7" s="78"/>
      <c r="AJ7" s="78" t="s">
        <v>673</v>
      </c>
      <c r="AK7" s="78" t="s">
        <v>729</v>
      </c>
      <c r="AL7" s="78"/>
      <c r="AM7" s="78"/>
      <c r="AN7" s="80">
        <v>41156.88527777778</v>
      </c>
      <c r="AO7" s="82" t="s">
        <v>811</v>
      </c>
      <c r="AP7" s="78" t="b">
        <v>0</v>
      </c>
      <c r="AQ7" s="78" t="b">
        <v>0</v>
      </c>
      <c r="AR7" s="78" t="b">
        <v>0</v>
      </c>
      <c r="AS7" s="78"/>
      <c r="AT7" s="78">
        <v>60</v>
      </c>
      <c r="AU7" s="82" t="s">
        <v>858</v>
      </c>
      <c r="AV7" s="78" t="b">
        <v>0</v>
      </c>
      <c r="AW7" s="78" t="s">
        <v>895</v>
      </c>
      <c r="AX7" s="82" t="s">
        <v>900</v>
      </c>
      <c r="AY7" s="78" t="s">
        <v>66</v>
      </c>
      <c r="AZ7" s="78" t="str">
        <f>REPLACE(INDEX(GroupVertices[Group],MATCH(Vertices[[#This Row],[Vertex]],GroupVertices[Vertex],0)),1,1,"")</f>
        <v>3</v>
      </c>
      <c r="BA7" s="48" t="s">
        <v>334</v>
      </c>
      <c r="BB7" s="48" t="s">
        <v>334</v>
      </c>
      <c r="BC7" s="48" t="s">
        <v>352</v>
      </c>
      <c r="BD7" s="48" t="s">
        <v>352</v>
      </c>
      <c r="BE7" s="48"/>
      <c r="BF7" s="48"/>
      <c r="BG7" s="116" t="s">
        <v>1297</v>
      </c>
      <c r="BH7" s="116" t="s">
        <v>1297</v>
      </c>
      <c r="BI7" s="116" t="s">
        <v>1337</v>
      </c>
      <c r="BJ7" s="116" t="s">
        <v>1337</v>
      </c>
      <c r="BK7" s="116">
        <v>2</v>
      </c>
      <c r="BL7" s="120">
        <v>4.761904761904762</v>
      </c>
      <c r="BM7" s="116">
        <v>2</v>
      </c>
      <c r="BN7" s="120">
        <v>4.761904761904762</v>
      </c>
      <c r="BO7" s="116">
        <v>0</v>
      </c>
      <c r="BP7" s="120">
        <v>0</v>
      </c>
      <c r="BQ7" s="116">
        <v>38</v>
      </c>
      <c r="BR7" s="120">
        <v>90.47619047619048</v>
      </c>
      <c r="BS7" s="116">
        <v>42</v>
      </c>
      <c r="BT7" s="2"/>
      <c r="BU7" s="3"/>
      <c r="BV7" s="3"/>
      <c r="BW7" s="3"/>
      <c r="BX7" s="3"/>
    </row>
    <row r="8" spans="1:76" ht="15">
      <c r="A8" s="64" t="s">
        <v>215</v>
      </c>
      <c r="B8" s="65"/>
      <c r="C8" s="65" t="s">
        <v>64</v>
      </c>
      <c r="D8" s="66">
        <v>244.26807514706815</v>
      </c>
      <c r="E8" s="68"/>
      <c r="F8" s="100" t="s">
        <v>387</v>
      </c>
      <c r="G8" s="65"/>
      <c r="H8" s="69" t="s">
        <v>215</v>
      </c>
      <c r="I8" s="70"/>
      <c r="J8" s="70"/>
      <c r="K8" s="69" t="s">
        <v>962</v>
      </c>
      <c r="L8" s="73">
        <v>1</v>
      </c>
      <c r="M8" s="74">
        <v>1504.42041015625</v>
      </c>
      <c r="N8" s="74">
        <v>8352.5302734375</v>
      </c>
      <c r="O8" s="75"/>
      <c r="P8" s="76"/>
      <c r="Q8" s="76"/>
      <c r="R8" s="86"/>
      <c r="S8" s="48">
        <v>0</v>
      </c>
      <c r="T8" s="48">
        <v>1</v>
      </c>
      <c r="U8" s="49">
        <v>0</v>
      </c>
      <c r="V8" s="49">
        <v>0.008929</v>
      </c>
      <c r="W8" s="49">
        <v>0.017905</v>
      </c>
      <c r="X8" s="49">
        <v>0.411224</v>
      </c>
      <c r="Y8" s="49">
        <v>0</v>
      </c>
      <c r="Z8" s="49">
        <v>0</v>
      </c>
      <c r="AA8" s="71">
        <v>8</v>
      </c>
      <c r="AB8" s="71"/>
      <c r="AC8" s="72"/>
      <c r="AD8" s="78" t="s">
        <v>614</v>
      </c>
      <c r="AE8" s="78">
        <v>5781</v>
      </c>
      <c r="AF8" s="78">
        <v>6208</v>
      </c>
      <c r="AG8" s="78">
        <v>4469</v>
      </c>
      <c r="AH8" s="78">
        <v>1793</v>
      </c>
      <c r="AI8" s="78"/>
      <c r="AJ8" s="78" t="s">
        <v>674</v>
      </c>
      <c r="AK8" s="78" t="s">
        <v>730</v>
      </c>
      <c r="AL8" s="82" t="s">
        <v>769</v>
      </c>
      <c r="AM8" s="78"/>
      <c r="AN8" s="80">
        <v>42093.7583912037</v>
      </c>
      <c r="AO8" s="82" t="s">
        <v>812</v>
      </c>
      <c r="AP8" s="78" t="b">
        <v>0</v>
      </c>
      <c r="AQ8" s="78" t="b">
        <v>0</v>
      </c>
      <c r="AR8" s="78" t="b">
        <v>1</v>
      </c>
      <c r="AS8" s="78"/>
      <c r="AT8" s="78">
        <v>181</v>
      </c>
      <c r="AU8" s="82" t="s">
        <v>859</v>
      </c>
      <c r="AV8" s="78" t="b">
        <v>0</v>
      </c>
      <c r="AW8" s="78" t="s">
        <v>895</v>
      </c>
      <c r="AX8" s="82" t="s">
        <v>901</v>
      </c>
      <c r="AY8" s="78" t="s">
        <v>66</v>
      </c>
      <c r="AZ8" s="78" t="str">
        <f>REPLACE(INDEX(GroupVertices[Group],MATCH(Vertices[[#This Row],[Vertex]],GroupVertices[Vertex],0)),1,1,"")</f>
        <v>1</v>
      </c>
      <c r="BA8" s="48"/>
      <c r="BB8" s="48"/>
      <c r="BC8" s="48"/>
      <c r="BD8" s="48"/>
      <c r="BE8" s="48"/>
      <c r="BF8" s="48"/>
      <c r="BG8" s="116" t="s">
        <v>1298</v>
      </c>
      <c r="BH8" s="116" t="s">
        <v>1298</v>
      </c>
      <c r="BI8" s="116" t="s">
        <v>1338</v>
      </c>
      <c r="BJ8" s="116" t="s">
        <v>1338</v>
      </c>
      <c r="BK8" s="116">
        <v>0</v>
      </c>
      <c r="BL8" s="120">
        <v>0</v>
      </c>
      <c r="BM8" s="116">
        <v>0</v>
      </c>
      <c r="BN8" s="120">
        <v>0</v>
      </c>
      <c r="BO8" s="116">
        <v>0</v>
      </c>
      <c r="BP8" s="120">
        <v>0</v>
      </c>
      <c r="BQ8" s="116">
        <v>23</v>
      </c>
      <c r="BR8" s="120">
        <v>100</v>
      </c>
      <c r="BS8" s="116">
        <v>23</v>
      </c>
      <c r="BT8" s="2"/>
      <c r="BU8" s="3"/>
      <c r="BV8" s="3"/>
      <c r="BW8" s="3"/>
      <c r="BX8" s="3"/>
    </row>
    <row r="9" spans="1:76" ht="15">
      <c r="A9" s="64" t="s">
        <v>216</v>
      </c>
      <c r="B9" s="65"/>
      <c r="C9" s="65" t="s">
        <v>64</v>
      </c>
      <c r="D9" s="66">
        <v>163.49746979568602</v>
      </c>
      <c r="E9" s="68"/>
      <c r="F9" s="100" t="s">
        <v>388</v>
      </c>
      <c r="G9" s="65"/>
      <c r="H9" s="69" t="s">
        <v>216</v>
      </c>
      <c r="I9" s="70"/>
      <c r="J9" s="70"/>
      <c r="K9" s="69" t="s">
        <v>963</v>
      </c>
      <c r="L9" s="73">
        <v>1</v>
      </c>
      <c r="M9" s="74">
        <v>2400.11962890625</v>
      </c>
      <c r="N9" s="74">
        <v>9012.6171875</v>
      </c>
      <c r="O9" s="75"/>
      <c r="P9" s="76"/>
      <c r="Q9" s="76"/>
      <c r="R9" s="86"/>
      <c r="S9" s="48">
        <v>0</v>
      </c>
      <c r="T9" s="48">
        <v>1</v>
      </c>
      <c r="U9" s="49">
        <v>0</v>
      </c>
      <c r="V9" s="49">
        <v>0.008929</v>
      </c>
      <c r="W9" s="49">
        <v>0.017905</v>
      </c>
      <c r="X9" s="49">
        <v>0.411224</v>
      </c>
      <c r="Y9" s="49">
        <v>0</v>
      </c>
      <c r="Z9" s="49">
        <v>0</v>
      </c>
      <c r="AA9" s="71">
        <v>9</v>
      </c>
      <c r="AB9" s="71"/>
      <c r="AC9" s="72"/>
      <c r="AD9" s="78" t="s">
        <v>615</v>
      </c>
      <c r="AE9" s="78">
        <v>107</v>
      </c>
      <c r="AF9" s="78">
        <v>113</v>
      </c>
      <c r="AG9" s="78">
        <v>933</v>
      </c>
      <c r="AH9" s="78">
        <v>174</v>
      </c>
      <c r="AI9" s="78"/>
      <c r="AJ9" s="78" t="s">
        <v>675</v>
      </c>
      <c r="AK9" s="78" t="s">
        <v>731</v>
      </c>
      <c r="AL9" s="78"/>
      <c r="AM9" s="78"/>
      <c r="AN9" s="80">
        <v>40946.99665509259</v>
      </c>
      <c r="AO9" s="82" t="s">
        <v>813</v>
      </c>
      <c r="AP9" s="78" t="b">
        <v>1</v>
      </c>
      <c r="AQ9" s="78" t="b">
        <v>0</v>
      </c>
      <c r="AR9" s="78" t="b">
        <v>1</v>
      </c>
      <c r="AS9" s="78"/>
      <c r="AT9" s="78">
        <v>0</v>
      </c>
      <c r="AU9" s="82" t="s">
        <v>858</v>
      </c>
      <c r="AV9" s="78" t="b">
        <v>0</v>
      </c>
      <c r="AW9" s="78" t="s">
        <v>895</v>
      </c>
      <c r="AX9" s="82" t="s">
        <v>902</v>
      </c>
      <c r="AY9" s="78" t="s">
        <v>66</v>
      </c>
      <c r="AZ9" s="78" t="str">
        <f>REPLACE(INDEX(GroupVertices[Group],MATCH(Vertices[[#This Row],[Vertex]],GroupVertices[Vertex],0)),1,1,"")</f>
        <v>1</v>
      </c>
      <c r="BA9" s="48"/>
      <c r="BB9" s="48"/>
      <c r="BC9" s="48"/>
      <c r="BD9" s="48"/>
      <c r="BE9" s="48"/>
      <c r="BF9" s="48"/>
      <c r="BG9" s="116" t="s">
        <v>1299</v>
      </c>
      <c r="BH9" s="116" t="s">
        <v>1299</v>
      </c>
      <c r="BI9" s="116" t="s">
        <v>1339</v>
      </c>
      <c r="BJ9" s="116" t="s">
        <v>1339</v>
      </c>
      <c r="BK9" s="116">
        <v>2</v>
      </c>
      <c r="BL9" s="120">
        <v>8.333333333333334</v>
      </c>
      <c r="BM9" s="116">
        <v>0</v>
      </c>
      <c r="BN9" s="120">
        <v>0</v>
      </c>
      <c r="BO9" s="116">
        <v>0</v>
      </c>
      <c r="BP9" s="120">
        <v>0</v>
      </c>
      <c r="BQ9" s="116">
        <v>22</v>
      </c>
      <c r="BR9" s="120">
        <v>91.66666666666667</v>
      </c>
      <c r="BS9" s="116">
        <v>24</v>
      </c>
      <c r="BT9" s="2"/>
      <c r="BU9" s="3"/>
      <c r="BV9" s="3"/>
      <c r="BW9" s="3"/>
      <c r="BX9" s="3"/>
    </row>
    <row r="10" spans="1:76" ht="15">
      <c r="A10" s="64" t="s">
        <v>217</v>
      </c>
      <c r="B10" s="65"/>
      <c r="C10" s="65" t="s">
        <v>64</v>
      </c>
      <c r="D10" s="66">
        <v>185.78724144474666</v>
      </c>
      <c r="E10" s="68"/>
      <c r="F10" s="100" t="s">
        <v>389</v>
      </c>
      <c r="G10" s="65"/>
      <c r="H10" s="69" t="s">
        <v>217</v>
      </c>
      <c r="I10" s="70"/>
      <c r="J10" s="70"/>
      <c r="K10" s="69" t="s">
        <v>964</v>
      </c>
      <c r="L10" s="73">
        <v>1</v>
      </c>
      <c r="M10" s="74">
        <v>1053.66015625</v>
      </c>
      <c r="N10" s="74">
        <v>4256.0615234375</v>
      </c>
      <c r="O10" s="75"/>
      <c r="P10" s="76"/>
      <c r="Q10" s="76"/>
      <c r="R10" s="86"/>
      <c r="S10" s="48">
        <v>0</v>
      </c>
      <c r="T10" s="48">
        <v>1</v>
      </c>
      <c r="U10" s="49">
        <v>0</v>
      </c>
      <c r="V10" s="49">
        <v>0.008929</v>
      </c>
      <c r="W10" s="49">
        <v>0.017905</v>
      </c>
      <c r="X10" s="49">
        <v>0.411224</v>
      </c>
      <c r="Y10" s="49">
        <v>0</v>
      </c>
      <c r="Z10" s="49">
        <v>0</v>
      </c>
      <c r="AA10" s="71">
        <v>10</v>
      </c>
      <c r="AB10" s="71"/>
      <c r="AC10" s="72"/>
      <c r="AD10" s="78" t="s">
        <v>616</v>
      </c>
      <c r="AE10" s="78">
        <v>5001</v>
      </c>
      <c r="AF10" s="78">
        <v>1795</v>
      </c>
      <c r="AG10" s="78">
        <v>566164</v>
      </c>
      <c r="AH10" s="78">
        <v>47219</v>
      </c>
      <c r="AI10" s="78"/>
      <c r="AJ10" s="78" t="s">
        <v>676</v>
      </c>
      <c r="AK10" s="78"/>
      <c r="AL10" s="78"/>
      <c r="AM10" s="78"/>
      <c r="AN10" s="80">
        <v>40142.52417824074</v>
      </c>
      <c r="AO10" s="82" t="s">
        <v>814</v>
      </c>
      <c r="AP10" s="78" t="b">
        <v>0</v>
      </c>
      <c r="AQ10" s="78" t="b">
        <v>0</v>
      </c>
      <c r="AR10" s="78" t="b">
        <v>0</v>
      </c>
      <c r="AS10" s="78"/>
      <c r="AT10" s="78">
        <v>960</v>
      </c>
      <c r="AU10" s="82" t="s">
        <v>860</v>
      </c>
      <c r="AV10" s="78" t="b">
        <v>0</v>
      </c>
      <c r="AW10" s="78" t="s">
        <v>895</v>
      </c>
      <c r="AX10" s="82" t="s">
        <v>903</v>
      </c>
      <c r="AY10" s="78" t="s">
        <v>66</v>
      </c>
      <c r="AZ10" s="78" t="str">
        <f>REPLACE(INDEX(GroupVertices[Group],MATCH(Vertices[[#This Row],[Vertex]],GroupVertices[Vertex],0)),1,1,"")</f>
        <v>1</v>
      </c>
      <c r="BA10" s="48"/>
      <c r="BB10" s="48"/>
      <c r="BC10" s="48"/>
      <c r="BD10" s="48"/>
      <c r="BE10" s="48"/>
      <c r="BF10" s="48"/>
      <c r="BG10" s="116" t="s">
        <v>1299</v>
      </c>
      <c r="BH10" s="116" t="s">
        <v>1299</v>
      </c>
      <c r="BI10" s="116" t="s">
        <v>1339</v>
      </c>
      <c r="BJ10" s="116" t="s">
        <v>1339</v>
      </c>
      <c r="BK10" s="116">
        <v>2</v>
      </c>
      <c r="BL10" s="120">
        <v>8.333333333333334</v>
      </c>
      <c r="BM10" s="116">
        <v>0</v>
      </c>
      <c r="BN10" s="120">
        <v>0</v>
      </c>
      <c r="BO10" s="116">
        <v>0</v>
      </c>
      <c r="BP10" s="120">
        <v>0</v>
      </c>
      <c r="BQ10" s="116">
        <v>22</v>
      </c>
      <c r="BR10" s="120">
        <v>91.66666666666667</v>
      </c>
      <c r="BS10" s="116">
        <v>24</v>
      </c>
      <c r="BT10" s="2"/>
      <c r="BU10" s="3"/>
      <c r="BV10" s="3"/>
      <c r="BW10" s="3"/>
      <c r="BX10" s="3"/>
    </row>
    <row r="11" spans="1:76" ht="15">
      <c r="A11" s="64" t="s">
        <v>218</v>
      </c>
      <c r="B11" s="65"/>
      <c r="C11" s="65" t="s">
        <v>64</v>
      </c>
      <c r="D11" s="66">
        <v>168.387437535581</v>
      </c>
      <c r="E11" s="68"/>
      <c r="F11" s="100" t="s">
        <v>390</v>
      </c>
      <c r="G11" s="65"/>
      <c r="H11" s="69" t="s">
        <v>218</v>
      </c>
      <c r="I11" s="70"/>
      <c r="J11" s="70"/>
      <c r="K11" s="69" t="s">
        <v>965</v>
      </c>
      <c r="L11" s="73">
        <v>1</v>
      </c>
      <c r="M11" s="74">
        <v>199.33029174804688</v>
      </c>
      <c r="N11" s="74">
        <v>6793.46484375</v>
      </c>
      <c r="O11" s="75"/>
      <c r="P11" s="76"/>
      <c r="Q11" s="76"/>
      <c r="R11" s="86"/>
      <c r="S11" s="48">
        <v>0</v>
      </c>
      <c r="T11" s="48">
        <v>1</v>
      </c>
      <c r="U11" s="49">
        <v>0</v>
      </c>
      <c r="V11" s="49">
        <v>0.008929</v>
      </c>
      <c r="W11" s="49">
        <v>0.017905</v>
      </c>
      <c r="X11" s="49">
        <v>0.411224</v>
      </c>
      <c r="Y11" s="49">
        <v>0</v>
      </c>
      <c r="Z11" s="49">
        <v>0</v>
      </c>
      <c r="AA11" s="71">
        <v>11</v>
      </c>
      <c r="AB11" s="71"/>
      <c r="AC11" s="72"/>
      <c r="AD11" s="78" t="s">
        <v>617</v>
      </c>
      <c r="AE11" s="78">
        <v>683</v>
      </c>
      <c r="AF11" s="78">
        <v>482</v>
      </c>
      <c r="AG11" s="78">
        <v>115197</v>
      </c>
      <c r="AH11" s="78">
        <v>1666</v>
      </c>
      <c r="AI11" s="78"/>
      <c r="AJ11" s="78" t="s">
        <v>677</v>
      </c>
      <c r="AK11" s="78" t="s">
        <v>732</v>
      </c>
      <c r="AL11" s="82" t="s">
        <v>770</v>
      </c>
      <c r="AM11" s="78"/>
      <c r="AN11" s="80">
        <v>41180.751805555556</v>
      </c>
      <c r="AO11" s="82" t="s">
        <v>815</v>
      </c>
      <c r="AP11" s="78" t="b">
        <v>0</v>
      </c>
      <c r="AQ11" s="78" t="b">
        <v>0</v>
      </c>
      <c r="AR11" s="78" t="b">
        <v>1</v>
      </c>
      <c r="AS11" s="78"/>
      <c r="AT11" s="78">
        <v>34</v>
      </c>
      <c r="AU11" s="82" t="s">
        <v>859</v>
      </c>
      <c r="AV11" s="78" t="b">
        <v>0</v>
      </c>
      <c r="AW11" s="78" t="s">
        <v>895</v>
      </c>
      <c r="AX11" s="82" t="s">
        <v>904</v>
      </c>
      <c r="AY11" s="78" t="s">
        <v>66</v>
      </c>
      <c r="AZ11" s="78" t="str">
        <f>REPLACE(INDEX(GroupVertices[Group],MATCH(Vertices[[#This Row],[Vertex]],GroupVertices[Vertex],0)),1,1,"")</f>
        <v>1</v>
      </c>
      <c r="BA11" s="48"/>
      <c r="BB11" s="48"/>
      <c r="BC11" s="48"/>
      <c r="BD11" s="48"/>
      <c r="BE11" s="48"/>
      <c r="BF11" s="48"/>
      <c r="BG11" s="116" t="s">
        <v>1299</v>
      </c>
      <c r="BH11" s="116" t="s">
        <v>1299</v>
      </c>
      <c r="BI11" s="116" t="s">
        <v>1339</v>
      </c>
      <c r="BJ11" s="116" t="s">
        <v>1339</v>
      </c>
      <c r="BK11" s="116">
        <v>2</v>
      </c>
      <c r="BL11" s="120">
        <v>8.333333333333334</v>
      </c>
      <c r="BM11" s="116">
        <v>0</v>
      </c>
      <c r="BN11" s="120">
        <v>0</v>
      </c>
      <c r="BO11" s="116">
        <v>0</v>
      </c>
      <c r="BP11" s="120">
        <v>0</v>
      </c>
      <c r="BQ11" s="116">
        <v>22</v>
      </c>
      <c r="BR11" s="120">
        <v>91.66666666666667</v>
      </c>
      <c r="BS11" s="116">
        <v>24</v>
      </c>
      <c r="BT11" s="2"/>
      <c r="BU11" s="3"/>
      <c r="BV11" s="3"/>
      <c r="BW11" s="3"/>
      <c r="BX11" s="3"/>
    </row>
    <row r="12" spans="1:76" ht="15">
      <c r="A12" s="64" t="s">
        <v>219</v>
      </c>
      <c r="B12" s="65"/>
      <c r="C12" s="65" t="s">
        <v>64</v>
      </c>
      <c r="D12" s="66">
        <v>172.4557846796129</v>
      </c>
      <c r="E12" s="68"/>
      <c r="F12" s="100" t="s">
        <v>391</v>
      </c>
      <c r="G12" s="65"/>
      <c r="H12" s="69" t="s">
        <v>219</v>
      </c>
      <c r="I12" s="70"/>
      <c r="J12" s="70"/>
      <c r="K12" s="69" t="s">
        <v>966</v>
      </c>
      <c r="L12" s="73">
        <v>1</v>
      </c>
      <c r="M12" s="74">
        <v>3679.78125</v>
      </c>
      <c r="N12" s="74">
        <v>2029.2088623046875</v>
      </c>
      <c r="O12" s="75"/>
      <c r="P12" s="76"/>
      <c r="Q12" s="76"/>
      <c r="R12" s="86"/>
      <c r="S12" s="48">
        <v>1</v>
      </c>
      <c r="T12" s="48">
        <v>1</v>
      </c>
      <c r="U12" s="49">
        <v>0</v>
      </c>
      <c r="V12" s="49">
        <v>0</v>
      </c>
      <c r="W12" s="49">
        <v>0</v>
      </c>
      <c r="X12" s="49">
        <v>0.999992</v>
      </c>
      <c r="Y12" s="49">
        <v>0</v>
      </c>
      <c r="Z12" s="49" t="s">
        <v>1076</v>
      </c>
      <c r="AA12" s="71">
        <v>12</v>
      </c>
      <c r="AB12" s="71"/>
      <c r="AC12" s="72"/>
      <c r="AD12" s="78" t="s">
        <v>618</v>
      </c>
      <c r="AE12" s="78">
        <v>942</v>
      </c>
      <c r="AF12" s="78">
        <v>789</v>
      </c>
      <c r="AG12" s="78">
        <v>70968</v>
      </c>
      <c r="AH12" s="78">
        <v>69233</v>
      </c>
      <c r="AI12" s="78"/>
      <c r="AJ12" s="78" t="s">
        <v>678</v>
      </c>
      <c r="AK12" s="78"/>
      <c r="AL12" s="82" t="s">
        <v>771</v>
      </c>
      <c r="AM12" s="78"/>
      <c r="AN12" s="80">
        <v>40992.18304398148</v>
      </c>
      <c r="AO12" s="78"/>
      <c r="AP12" s="78" t="b">
        <v>1</v>
      </c>
      <c r="AQ12" s="78" t="b">
        <v>0</v>
      </c>
      <c r="AR12" s="78" t="b">
        <v>0</v>
      </c>
      <c r="AS12" s="78"/>
      <c r="AT12" s="78">
        <v>43</v>
      </c>
      <c r="AU12" s="82" t="s">
        <v>858</v>
      </c>
      <c r="AV12" s="78" t="b">
        <v>0</v>
      </c>
      <c r="AW12" s="78" t="s">
        <v>895</v>
      </c>
      <c r="AX12" s="82" t="s">
        <v>905</v>
      </c>
      <c r="AY12" s="78" t="s">
        <v>66</v>
      </c>
      <c r="AZ12" s="78" t="str">
        <f>REPLACE(INDEX(GroupVertices[Group],MATCH(Vertices[[#This Row],[Vertex]],GroupVertices[Vertex],0)),1,1,"")</f>
        <v>3</v>
      </c>
      <c r="BA12" s="48" t="s">
        <v>335</v>
      </c>
      <c r="BB12" s="48" t="s">
        <v>335</v>
      </c>
      <c r="BC12" s="48" t="s">
        <v>352</v>
      </c>
      <c r="BD12" s="48" t="s">
        <v>352</v>
      </c>
      <c r="BE12" s="48" t="s">
        <v>361</v>
      </c>
      <c r="BF12" s="48" t="s">
        <v>361</v>
      </c>
      <c r="BG12" s="116" t="s">
        <v>1300</v>
      </c>
      <c r="BH12" s="116" t="s">
        <v>1300</v>
      </c>
      <c r="BI12" s="116" t="s">
        <v>1340</v>
      </c>
      <c r="BJ12" s="116" t="s">
        <v>1340</v>
      </c>
      <c r="BK12" s="116">
        <v>0</v>
      </c>
      <c r="BL12" s="120">
        <v>0</v>
      </c>
      <c r="BM12" s="116">
        <v>2</v>
      </c>
      <c r="BN12" s="120">
        <v>15.384615384615385</v>
      </c>
      <c r="BO12" s="116">
        <v>0</v>
      </c>
      <c r="BP12" s="120">
        <v>0</v>
      </c>
      <c r="BQ12" s="116">
        <v>11</v>
      </c>
      <c r="BR12" s="120">
        <v>84.61538461538461</v>
      </c>
      <c r="BS12" s="116">
        <v>13</v>
      </c>
      <c r="BT12" s="2"/>
      <c r="BU12" s="3"/>
      <c r="BV12" s="3"/>
      <c r="BW12" s="3"/>
      <c r="BX12" s="3"/>
    </row>
    <row r="13" spans="1:76" ht="15">
      <c r="A13" s="64" t="s">
        <v>220</v>
      </c>
      <c r="B13" s="65"/>
      <c r="C13" s="65" t="s">
        <v>64</v>
      </c>
      <c r="D13" s="66">
        <v>170.984818774116</v>
      </c>
      <c r="E13" s="68"/>
      <c r="F13" s="100" t="s">
        <v>392</v>
      </c>
      <c r="G13" s="65"/>
      <c r="H13" s="69" t="s">
        <v>220</v>
      </c>
      <c r="I13" s="70"/>
      <c r="J13" s="70"/>
      <c r="K13" s="69" t="s">
        <v>967</v>
      </c>
      <c r="L13" s="73">
        <v>1</v>
      </c>
      <c r="M13" s="74">
        <v>1662.0838623046875</v>
      </c>
      <c r="N13" s="74">
        <v>4058.417724609375</v>
      </c>
      <c r="O13" s="75"/>
      <c r="P13" s="76"/>
      <c r="Q13" s="76"/>
      <c r="R13" s="86"/>
      <c r="S13" s="48">
        <v>0</v>
      </c>
      <c r="T13" s="48">
        <v>1</v>
      </c>
      <c r="U13" s="49">
        <v>0</v>
      </c>
      <c r="V13" s="49">
        <v>0.008929</v>
      </c>
      <c r="W13" s="49">
        <v>0.017905</v>
      </c>
      <c r="X13" s="49">
        <v>0.411224</v>
      </c>
      <c r="Y13" s="49">
        <v>0</v>
      </c>
      <c r="Z13" s="49">
        <v>0</v>
      </c>
      <c r="AA13" s="71">
        <v>13</v>
      </c>
      <c r="AB13" s="71"/>
      <c r="AC13" s="72"/>
      <c r="AD13" s="78" t="s">
        <v>619</v>
      </c>
      <c r="AE13" s="78">
        <v>2533</v>
      </c>
      <c r="AF13" s="78">
        <v>678</v>
      </c>
      <c r="AG13" s="78">
        <v>15902</v>
      </c>
      <c r="AH13" s="78">
        <v>9577</v>
      </c>
      <c r="AI13" s="78"/>
      <c r="AJ13" s="78" t="s">
        <v>679</v>
      </c>
      <c r="AK13" s="78" t="s">
        <v>733</v>
      </c>
      <c r="AL13" s="82" t="s">
        <v>772</v>
      </c>
      <c r="AM13" s="78"/>
      <c r="AN13" s="80">
        <v>40701.91457175926</v>
      </c>
      <c r="AO13" s="82" t="s">
        <v>816</v>
      </c>
      <c r="AP13" s="78" t="b">
        <v>1</v>
      </c>
      <c r="AQ13" s="78" t="b">
        <v>0</v>
      </c>
      <c r="AR13" s="78" t="b">
        <v>0</v>
      </c>
      <c r="AS13" s="78"/>
      <c r="AT13" s="78">
        <v>25</v>
      </c>
      <c r="AU13" s="82" t="s">
        <v>858</v>
      </c>
      <c r="AV13" s="78" t="b">
        <v>0</v>
      </c>
      <c r="AW13" s="78" t="s">
        <v>895</v>
      </c>
      <c r="AX13" s="82" t="s">
        <v>906</v>
      </c>
      <c r="AY13" s="78" t="s">
        <v>66</v>
      </c>
      <c r="AZ13" s="78" t="str">
        <f>REPLACE(INDEX(GroupVertices[Group],MATCH(Vertices[[#This Row],[Vertex]],GroupVertices[Vertex],0)),1,1,"")</f>
        <v>1</v>
      </c>
      <c r="BA13" s="48"/>
      <c r="BB13" s="48"/>
      <c r="BC13" s="48"/>
      <c r="BD13" s="48"/>
      <c r="BE13" s="48"/>
      <c r="BF13" s="48"/>
      <c r="BG13" s="116" t="s">
        <v>1299</v>
      </c>
      <c r="BH13" s="116" t="s">
        <v>1299</v>
      </c>
      <c r="BI13" s="116" t="s">
        <v>1339</v>
      </c>
      <c r="BJ13" s="116" t="s">
        <v>1339</v>
      </c>
      <c r="BK13" s="116">
        <v>2</v>
      </c>
      <c r="BL13" s="120">
        <v>8.333333333333334</v>
      </c>
      <c r="BM13" s="116">
        <v>0</v>
      </c>
      <c r="BN13" s="120">
        <v>0</v>
      </c>
      <c r="BO13" s="116">
        <v>0</v>
      </c>
      <c r="BP13" s="120">
        <v>0</v>
      </c>
      <c r="BQ13" s="116">
        <v>22</v>
      </c>
      <c r="BR13" s="120">
        <v>91.66666666666667</v>
      </c>
      <c r="BS13" s="116">
        <v>24</v>
      </c>
      <c r="BT13" s="2"/>
      <c r="BU13" s="3"/>
      <c r="BV13" s="3"/>
      <c r="BW13" s="3"/>
      <c r="BX13" s="3"/>
    </row>
    <row r="14" spans="1:76" ht="15">
      <c r="A14" s="64" t="s">
        <v>221</v>
      </c>
      <c r="B14" s="65"/>
      <c r="C14" s="65" t="s">
        <v>64</v>
      </c>
      <c r="D14" s="66">
        <v>171.71367575431717</v>
      </c>
      <c r="E14" s="68"/>
      <c r="F14" s="100" t="s">
        <v>393</v>
      </c>
      <c r="G14" s="65"/>
      <c r="H14" s="69" t="s">
        <v>221</v>
      </c>
      <c r="I14" s="70"/>
      <c r="J14" s="70"/>
      <c r="K14" s="69" t="s">
        <v>968</v>
      </c>
      <c r="L14" s="73">
        <v>1</v>
      </c>
      <c r="M14" s="74">
        <v>2294.593505859375</v>
      </c>
      <c r="N14" s="74">
        <v>4413.3486328125</v>
      </c>
      <c r="O14" s="75"/>
      <c r="P14" s="76"/>
      <c r="Q14" s="76"/>
      <c r="R14" s="86"/>
      <c r="S14" s="48">
        <v>0</v>
      </c>
      <c r="T14" s="48">
        <v>1</v>
      </c>
      <c r="U14" s="49">
        <v>0</v>
      </c>
      <c r="V14" s="49">
        <v>0.008929</v>
      </c>
      <c r="W14" s="49">
        <v>0.017905</v>
      </c>
      <c r="X14" s="49">
        <v>0.411224</v>
      </c>
      <c r="Y14" s="49">
        <v>0</v>
      </c>
      <c r="Z14" s="49">
        <v>0</v>
      </c>
      <c r="AA14" s="71">
        <v>14</v>
      </c>
      <c r="AB14" s="71"/>
      <c r="AC14" s="72"/>
      <c r="AD14" s="78" t="s">
        <v>620</v>
      </c>
      <c r="AE14" s="78">
        <v>321</v>
      </c>
      <c r="AF14" s="78">
        <v>733</v>
      </c>
      <c r="AG14" s="78">
        <v>50626</v>
      </c>
      <c r="AH14" s="78">
        <v>21506</v>
      </c>
      <c r="AI14" s="78"/>
      <c r="AJ14" s="78" t="s">
        <v>680</v>
      </c>
      <c r="AK14" s="78" t="s">
        <v>576</v>
      </c>
      <c r="AL14" s="78"/>
      <c r="AM14" s="78"/>
      <c r="AN14" s="80">
        <v>41122.98674768519</v>
      </c>
      <c r="AO14" s="82" t="s">
        <v>817</v>
      </c>
      <c r="AP14" s="78" t="b">
        <v>1</v>
      </c>
      <c r="AQ14" s="78" t="b">
        <v>0</v>
      </c>
      <c r="AR14" s="78" t="b">
        <v>0</v>
      </c>
      <c r="AS14" s="78"/>
      <c r="AT14" s="78">
        <v>204</v>
      </c>
      <c r="AU14" s="82" t="s">
        <v>858</v>
      </c>
      <c r="AV14" s="78" t="b">
        <v>0</v>
      </c>
      <c r="AW14" s="78" t="s">
        <v>895</v>
      </c>
      <c r="AX14" s="82" t="s">
        <v>907</v>
      </c>
      <c r="AY14" s="78" t="s">
        <v>66</v>
      </c>
      <c r="AZ14" s="78" t="str">
        <f>REPLACE(INDEX(GroupVertices[Group],MATCH(Vertices[[#This Row],[Vertex]],GroupVertices[Vertex],0)),1,1,"")</f>
        <v>1</v>
      </c>
      <c r="BA14" s="48"/>
      <c r="BB14" s="48"/>
      <c r="BC14" s="48"/>
      <c r="BD14" s="48"/>
      <c r="BE14" s="48"/>
      <c r="BF14" s="48"/>
      <c r="BG14" s="116" t="s">
        <v>1299</v>
      </c>
      <c r="BH14" s="116" t="s">
        <v>1299</v>
      </c>
      <c r="BI14" s="116" t="s">
        <v>1339</v>
      </c>
      <c r="BJ14" s="116" t="s">
        <v>1339</v>
      </c>
      <c r="BK14" s="116">
        <v>2</v>
      </c>
      <c r="BL14" s="120">
        <v>8.333333333333334</v>
      </c>
      <c r="BM14" s="116">
        <v>0</v>
      </c>
      <c r="BN14" s="120">
        <v>0</v>
      </c>
      <c r="BO14" s="116">
        <v>0</v>
      </c>
      <c r="BP14" s="120">
        <v>0</v>
      </c>
      <c r="BQ14" s="116">
        <v>22</v>
      </c>
      <c r="BR14" s="120">
        <v>91.66666666666667</v>
      </c>
      <c r="BS14" s="116">
        <v>24</v>
      </c>
      <c r="BT14" s="2"/>
      <c r="BU14" s="3"/>
      <c r="BV14" s="3"/>
      <c r="BW14" s="3"/>
      <c r="BX14" s="3"/>
    </row>
    <row r="15" spans="1:76" ht="15">
      <c r="A15" s="64" t="s">
        <v>222</v>
      </c>
      <c r="B15" s="65"/>
      <c r="C15" s="65" t="s">
        <v>64</v>
      </c>
      <c r="D15" s="66">
        <v>184.2367638686824</v>
      </c>
      <c r="E15" s="68"/>
      <c r="F15" s="100" t="s">
        <v>394</v>
      </c>
      <c r="G15" s="65"/>
      <c r="H15" s="69" t="s">
        <v>222</v>
      </c>
      <c r="I15" s="70"/>
      <c r="J15" s="70"/>
      <c r="K15" s="69" t="s">
        <v>969</v>
      </c>
      <c r="L15" s="73">
        <v>1</v>
      </c>
      <c r="M15" s="74">
        <v>850.2572021484375</v>
      </c>
      <c r="N15" s="74">
        <v>6140.63134765625</v>
      </c>
      <c r="O15" s="75"/>
      <c r="P15" s="76"/>
      <c r="Q15" s="76"/>
      <c r="R15" s="86"/>
      <c r="S15" s="48">
        <v>0</v>
      </c>
      <c r="T15" s="48">
        <v>1</v>
      </c>
      <c r="U15" s="49">
        <v>0</v>
      </c>
      <c r="V15" s="49">
        <v>0.008929</v>
      </c>
      <c r="W15" s="49">
        <v>0.017905</v>
      </c>
      <c r="X15" s="49">
        <v>0.411224</v>
      </c>
      <c r="Y15" s="49">
        <v>0</v>
      </c>
      <c r="Z15" s="49">
        <v>0</v>
      </c>
      <c r="AA15" s="71">
        <v>15</v>
      </c>
      <c r="AB15" s="71"/>
      <c r="AC15" s="72"/>
      <c r="AD15" s="78" t="s">
        <v>621</v>
      </c>
      <c r="AE15" s="78">
        <v>1083</v>
      </c>
      <c r="AF15" s="78">
        <v>1678</v>
      </c>
      <c r="AG15" s="78">
        <v>2773</v>
      </c>
      <c r="AH15" s="78">
        <v>1824</v>
      </c>
      <c r="AI15" s="78"/>
      <c r="AJ15" s="78" t="s">
        <v>681</v>
      </c>
      <c r="AK15" s="78" t="s">
        <v>734</v>
      </c>
      <c r="AL15" s="82" t="s">
        <v>773</v>
      </c>
      <c r="AM15" s="78"/>
      <c r="AN15" s="80">
        <v>41313.058530092596</v>
      </c>
      <c r="AO15" s="82" t="s">
        <v>818</v>
      </c>
      <c r="AP15" s="78" t="b">
        <v>0</v>
      </c>
      <c r="AQ15" s="78" t="b">
        <v>0</v>
      </c>
      <c r="AR15" s="78" t="b">
        <v>1</v>
      </c>
      <c r="AS15" s="78"/>
      <c r="AT15" s="78">
        <v>55</v>
      </c>
      <c r="AU15" s="82" t="s">
        <v>858</v>
      </c>
      <c r="AV15" s="78" t="b">
        <v>0</v>
      </c>
      <c r="AW15" s="78" t="s">
        <v>895</v>
      </c>
      <c r="AX15" s="82" t="s">
        <v>908</v>
      </c>
      <c r="AY15" s="78" t="s">
        <v>66</v>
      </c>
      <c r="AZ15" s="78" t="str">
        <f>REPLACE(INDEX(GroupVertices[Group],MATCH(Vertices[[#This Row],[Vertex]],GroupVertices[Vertex],0)),1,1,"")</f>
        <v>1</v>
      </c>
      <c r="BA15" s="48"/>
      <c r="BB15" s="48"/>
      <c r="BC15" s="48"/>
      <c r="BD15" s="48"/>
      <c r="BE15" s="48"/>
      <c r="BF15" s="48"/>
      <c r="BG15" s="116" t="s">
        <v>1299</v>
      </c>
      <c r="BH15" s="116" t="s">
        <v>1299</v>
      </c>
      <c r="BI15" s="116" t="s">
        <v>1339</v>
      </c>
      <c r="BJ15" s="116" t="s">
        <v>1339</v>
      </c>
      <c r="BK15" s="116">
        <v>2</v>
      </c>
      <c r="BL15" s="120">
        <v>8.333333333333334</v>
      </c>
      <c r="BM15" s="116">
        <v>0</v>
      </c>
      <c r="BN15" s="120">
        <v>0</v>
      </c>
      <c r="BO15" s="116">
        <v>0</v>
      </c>
      <c r="BP15" s="120">
        <v>0</v>
      </c>
      <c r="BQ15" s="116">
        <v>22</v>
      </c>
      <c r="BR15" s="120">
        <v>91.66666666666667</v>
      </c>
      <c r="BS15" s="116">
        <v>24</v>
      </c>
      <c r="BT15" s="2"/>
      <c r="BU15" s="3"/>
      <c r="BV15" s="3"/>
      <c r="BW15" s="3"/>
      <c r="BX15" s="3"/>
    </row>
    <row r="16" spans="1:76" ht="15">
      <c r="A16" s="64" t="s">
        <v>223</v>
      </c>
      <c r="B16" s="65"/>
      <c r="C16" s="65" t="s">
        <v>64</v>
      </c>
      <c r="D16" s="66">
        <v>166.66468467328735</v>
      </c>
      <c r="E16" s="68"/>
      <c r="F16" s="100" t="s">
        <v>395</v>
      </c>
      <c r="G16" s="65"/>
      <c r="H16" s="69" t="s">
        <v>223</v>
      </c>
      <c r="I16" s="70"/>
      <c r="J16" s="70"/>
      <c r="K16" s="69" t="s">
        <v>970</v>
      </c>
      <c r="L16" s="73">
        <v>1</v>
      </c>
      <c r="M16" s="74">
        <v>9193.8828125</v>
      </c>
      <c r="N16" s="74">
        <v>9638.095703125</v>
      </c>
      <c r="O16" s="75"/>
      <c r="P16" s="76"/>
      <c r="Q16" s="76"/>
      <c r="R16" s="86"/>
      <c r="S16" s="48">
        <v>1</v>
      </c>
      <c r="T16" s="48">
        <v>3</v>
      </c>
      <c r="U16" s="49">
        <v>0</v>
      </c>
      <c r="V16" s="49">
        <v>0.009174</v>
      </c>
      <c r="W16" s="49">
        <v>0.031246</v>
      </c>
      <c r="X16" s="49">
        <v>0.899133</v>
      </c>
      <c r="Y16" s="49">
        <v>0.6666666666666666</v>
      </c>
      <c r="Z16" s="49">
        <v>0.3333333333333333</v>
      </c>
      <c r="AA16" s="71">
        <v>16</v>
      </c>
      <c r="AB16" s="71"/>
      <c r="AC16" s="72"/>
      <c r="AD16" s="78" t="s">
        <v>622</v>
      </c>
      <c r="AE16" s="78">
        <v>1848</v>
      </c>
      <c r="AF16" s="78">
        <v>352</v>
      </c>
      <c r="AG16" s="78">
        <v>2743</v>
      </c>
      <c r="AH16" s="78">
        <v>1020</v>
      </c>
      <c r="AI16" s="78"/>
      <c r="AJ16" s="78" t="s">
        <v>682</v>
      </c>
      <c r="AK16" s="78" t="s">
        <v>735</v>
      </c>
      <c r="AL16" s="78"/>
      <c r="AM16" s="78"/>
      <c r="AN16" s="80">
        <v>40163.73472222222</v>
      </c>
      <c r="AO16" s="82" t="s">
        <v>819</v>
      </c>
      <c r="AP16" s="78" t="b">
        <v>0</v>
      </c>
      <c r="AQ16" s="78" t="b">
        <v>0</v>
      </c>
      <c r="AR16" s="78" t="b">
        <v>1</v>
      </c>
      <c r="AS16" s="78"/>
      <c r="AT16" s="78">
        <v>12</v>
      </c>
      <c r="AU16" s="82" t="s">
        <v>859</v>
      </c>
      <c r="AV16" s="78" t="b">
        <v>0</v>
      </c>
      <c r="AW16" s="78" t="s">
        <v>895</v>
      </c>
      <c r="AX16" s="82" t="s">
        <v>909</v>
      </c>
      <c r="AY16" s="78" t="s">
        <v>66</v>
      </c>
      <c r="AZ16" s="78" t="str">
        <f>REPLACE(INDEX(GroupVertices[Group],MATCH(Vertices[[#This Row],[Vertex]],GroupVertices[Vertex],0)),1,1,"")</f>
        <v>5</v>
      </c>
      <c r="BA16" s="48"/>
      <c r="BB16" s="48"/>
      <c r="BC16" s="48"/>
      <c r="BD16" s="48"/>
      <c r="BE16" s="48"/>
      <c r="BF16" s="48"/>
      <c r="BG16" s="116" t="s">
        <v>1301</v>
      </c>
      <c r="BH16" s="116" t="s">
        <v>1301</v>
      </c>
      <c r="BI16" s="116" t="s">
        <v>1341</v>
      </c>
      <c r="BJ16" s="116" t="s">
        <v>1341</v>
      </c>
      <c r="BK16" s="116">
        <v>2</v>
      </c>
      <c r="BL16" s="120">
        <v>11.764705882352942</v>
      </c>
      <c r="BM16" s="116">
        <v>1</v>
      </c>
      <c r="BN16" s="120">
        <v>5.882352941176471</v>
      </c>
      <c r="BO16" s="116">
        <v>0</v>
      </c>
      <c r="BP16" s="120">
        <v>0</v>
      </c>
      <c r="BQ16" s="116">
        <v>14</v>
      </c>
      <c r="BR16" s="120">
        <v>82.3529411764706</v>
      </c>
      <c r="BS16" s="116">
        <v>17</v>
      </c>
      <c r="BT16" s="2"/>
      <c r="BU16" s="3"/>
      <c r="BV16" s="3"/>
      <c r="BW16" s="3"/>
      <c r="BX16" s="3"/>
    </row>
    <row r="17" spans="1:76" ht="15">
      <c r="A17" s="64" t="s">
        <v>251</v>
      </c>
      <c r="B17" s="65"/>
      <c r="C17" s="65" t="s">
        <v>64</v>
      </c>
      <c r="D17" s="66">
        <v>1000</v>
      </c>
      <c r="E17" s="68"/>
      <c r="F17" s="100" t="s">
        <v>415</v>
      </c>
      <c r="G17" s="65"/>
      <c r="H17" s="69" t="s">
        <v>251</v>
      </c>
      <c r="I17" s="70"/>
      <c r="J17" s="70"/>
      <c r="K17" s="69" t="s">
        <v>971</v>
      </c>
      <c r="L17" s="73">
        <v>700.3734793187348</v>
      </c>
      <c r="M17" s="74">
        <v>8617.2900390625</v>
      </c>
      <c r="N17" s="74">
        <v>8421.44140625</v>
      </c>
      <c r="O17" s="75"/>
      <c r="P17" s="76"/>
      <c r="Q17" s="76"/>
      <c r="R17" s="86"/>
      <c r="S17" s="48">
        <v>11</v>
      </c>
      <c r="T17" s="48">
        <v>2</v>
      </c>
      <c r="U17" s="49">
        <v>138</v>
      </c>
      <c r="V17" s="49">
        <v>0.010101</v>
      </c>
      <c r="W17" s="49">
        <v>0.065264</v>
      </c>
      <c r="X17" s="49">
        <v>3.017308</v>
      </c>
      <c r="Y17" s="49">
        <v>0.12222222222222222</v>
      </c>
      <c r="Z17" s="49">
        <v>0.1</v>
      </c>
      <c r="AA17" s="71">
        <v>17</v>
      </c>
      <c r="AB17" s="71"/>
      <c r="AC17" s="72"/>
      <c r="AD17" s="78" t="s">
        <v>623</v>
      </c>
      <c r="AE17" s="78">
        <v>94</v>
      </c>
      <c r="AF17" s="78">
        <v>404023</v>
      </c>
      <c r="AG17" s="78">
        <v>76868</v>
      </c>
      <c r="AH17" s="78">
        <v>559</v>
      </c>
      <c r="AI17" s="78"/>
      <c r="AJ17" s="78" t="s">
        <v>683</v>
      </c>
      <c r="AK17" s="78" t="s">
        <v>736</v>
      </c>
      <c r="AL17" s="82" t="s">
        <v>774</v>
      </c>
      <c r="AM17" s="78"/>
      <c r="AN17" s="80">
        <v>39875.69420138889</v>
      </c>
      <c r="AO17" s="82" t="s">
        <v>820</v>
      </c>
      <c r="AP17" s="78" t="b">
        <v>0</v>
      </c>
      <c r="AQ17" s="78" t="b">
        <v>0</v>
      </c>
      <c r="AR17" s="78" t="b">
        <v>1</v>
      </c>
      <c r="AS17" s="78"/>
      <c r="AT17" s="78">
        <v>13545</v>
      </c>
      <c r="AU17" s="82" t="s">
        <v>858</v>
      </c>
      <c r="AV17" s="78" t="b">
        <v>1</v>
      </c>
      <c r="AW17" s="78" t="s">
        <v>895</v>
      </c>
      <c r="AX17" s="82" t="s">
        <v>910</v>
      </c>
      <c r="AY17" s="78" t="s">
        <v>66</v>
      </c>
      <c r="AZ17" s="78" t="str">
        <f>REPLACE(INDEX(GroupVertices[Group],MATCH(Vertices[[#This Row],[Vertex]],GroupVertices[Vertex],0)),1,1,"")</f>
        <v>5</v>
      </c>
      <c r="BA17" s="48" t="s">
        <v>348</v>
      </c>
      <c r="BB17" s="48" t="s">
        <v>348</v>
      </c>
      <c r="BC17" s="48" t="s">
        <v>359</v>
      </c>
      <c r="BD17" s="48" t="s">
        <v>359</v>
      </c>
      <c r="BE17" s="48"/>
      <c r="BF17" s="48"/>
      <c r="BG17" s="116" t="s">
        <v>1302</v>
      </c>
      <c r="BH17" s="116" t="s">
        <v>1302</v>
      </c>
      <c r="BI17" s="116" t="s">
        <v>1342</v>
      </c>
      <c r="BJ17" s="116" t="s">
        <v>1342</v>
      </c>
      <c r="BK17" s="116">
        <v>3</v>
      </c>
      <c r="BL17" s="120">
        <v>4.838709677419355</v>
      </c>
      <c r="BM17" s="116">
        <v>3</v>
      </c>
      <c r="BN17" s="120">
        <v>4.838709677419355</v>
      </c>
      <c r="BO17" s="116">
        <v>0</v>
      </c>
      <c r="BP17" s="120">
        <v>0</v>
      </c>
      <c r="BQ17" s="116">
        <v>56</v>
      </c>
      <c r="BR17" s="120">
        <v>90.3225806451613</v>
      </c>
      <c r="BS17" s="116">
        <v>62</v>
      </c>
      <c r="BT17" s="2"/>
      <c r="BU17" s="3"/>
      <c r="BV17" s="3"/>
      <c r="BW17" s="3"/>
      <c r="BX17" s="3"/>
    </row>
    <row r="18" spans="1:76" ht="15">
      <c r="A18" s="64" t="s">
        <v>224</v>
      </c>
      <c r="B18" s="65"/>
      <c r="C18" s="65" t="s">
        <v>64</v>
      </c>
      <c r="D18" s="66">
        <v>164.54437345815674</v>
      </c>
      <c r="E18" s="68"/>
      <c r="F18" s="100" t="s">
        <v>396</v>
      </c>
      <c r="G18" s="65"/>
      <c r="H18" s="69" t="s">
        <v>224</v>
      </c>
      <c r="I18" s="70"/>
      <c r="J18" s="70"/>
      <c r="K18" s="69" t="s">
        <v>972</v>
      </c>
      <c r="L18" s="73">
        <v>1</v>
      </c>
      <c r="M18" s="74">
        <v>8265.3154296875</v>
      </c>
      <c r="N18" s="74">
        <v>9630.978515625</v>
      </c>
      <c r="O18" s="75"/>
      <c r="P18" s="76"/>
      <c r="Q18" s="76"/>
      <c r="R18" s="86"/>
      <c r="S18" s="48">
        <v>1</v>
      </c>
      <c r="T18" s="48">
        <v>3</v>
      </c>
      <c r="U18" s="49">
        <v>0</v>
      </c>
      <c r="V18" s="49">
        <v>0.009174</v>
      </c>
      <c r="W18" s="49">
        <v>0.031246</v>
      </c>
      <c r="X18" s="49">
        <v>0.899133</v>
      </c>
      <c r="Y18" s="49">
        <v>0.6666666666666666</v>
      </c>
      <c r="Z18" s="49">
        <v>0.3333333333333333</v>
      </c>
      <c r="AA18" s="71">
        <v>18</v>
      </c>
      <c r="AB18" s="71"/>
      <c r="AC18" s="72"/>
      <c r="AD18" s="78" t="s">
        <v>624</v>
      </c>
      <c r="AE18" s="78">
        <v>529</v>
      </c>
      <c r="AF18" s="78">
        <v>192</v>
      </c>
      <c r="AG18" s="78">
        <v>5961</v>
      </c>
      <c r="AH18" s="78">
        <v>4154</v>
      </c>
      <c r="AI18" s="78"/>
      <c r="AJ18" s="78" t="s">
        <v>684</v>
      </c>
      <c r="AK18" s="78" t="s">
        <v>737</v>
      </c>
      <c r="AL18" s="78"/>
      <c r="AM18" s="78"/>
      <c r="AN18" s="80">
        <v>40562.98652777778</v>
      </c>
      <c r="AO18" s="82" t="s">
        <v>821</v>
      </c>
      <c r="AP18" s="78" t="b">
        <v>1</v>
      </c>
      <c r="AQ18" s="78" t="b">
        <v>0</v>
      </c>
      <c r="AR18" s="78" t="b">
        <v>0</v>
      </c>
      <c r="AS18" s="78"/>
      <c r="AT18" s="78">
        <v>6</v>
      </c>
      <c r="AU18" s="82" t="s">
        <v>858</v>
      </c>
      <c r="AV18" s="78" t="b">
        <v>0</v>
      </c>
      <c r="AW18" s="78" t="s">
        <v>895</v>
      </c>
      <c r="AX18" s="82" t="s">
        <v>911</v>
      </c>
      <c r="AY18" s="78" t="s">
        <v>66</v>
      </c>
      <c r="AZ18" s="78" t="str">
        <f>REPLACE(INDEX(GroupVertices[Group],MATCH(Vertices[[#This Row],[Vertex]],GroupVertices[Vertex],0)),1,1,"")</f>
        <v>5</v>
      </c>
      <c r="BA18" s="48"/>
      <c r="BB18" s="48"/>
      <c r="BC18" s="48"/>
      <c r="BD18" s="48"/>
      <c r="BE18" s="48"/>
      <c r="BF18" s="48"/>
      <c r="BG18" s="116" t="s">
        <v>1303</v>
      </c>
      <c r="BH18" s="116" t="s">
        <v>1329</v>
      </c>
      <c r="BI18" s="116" t="s">
        <v>1343</v>
      </c>
      <c r="BJ18" s="116" t="s">
        <v>1367</v>
      </c>
      <c r="BK18" s="116">
        <v>2</v>
      </c>
      <c r="BL18" s="120">
        <v>3.6363636363636362</v>
      </c>
      <c r="BM18" s="116">
        <v>1</v>
      </c>
      <c r="BN18" s="120">
        <v>1.8181818181818181</v>
      </c>
      <c r="BO18" s="116">
        <v>0</v>
      </c>
      <c r="BP18" s="120">
        <v>0</v>
      </c>
      <c r="BQ18" s="116">
        <v>52</v>
      </c>
      <c r="BR18" s="120">
        <v>94.54545454545455</v>
      </c>
      <c r="BS18" s="116">
        <v>55</v>
      </c>
      <c r="BT18" s="2"/>
      <c r="BU18" s="3"/>
      <c r="BV18" s="3"/>
      <c r="BW18" s="3"/>
      <c r="BX18" s="3"/>
    </row>
    <row r="19" spans="1:76" ht="15">
      <c r="A19" s="64" t="s">
        <v>225</v>
      </c>
      <c r="B19" s="65"/>
      <c r="C19" s="65" t="s">
        <v>64</v>
      </c>
      <c r="D19" s="66">
        <v>238.92754127395787</v>
      </c>
      <c r="E19" s="68"/>
      <c r="F19" s="100" t="s">
        <v>397</v>
      </c>
      <c r="G19" s="65"/>
      <c r="H19" s="69" t="s">
        <v>225</v>
      </c>
      <c r="I19" s="70"/>
      <c r="J19" s="70"/>
      <c r="K19" s="69" t="s">
        <v>973</v>
      </c>
      <c r="L19" s="73">
        <v>1</v>
      </c>
      <c r="M19" s="74">
        <v>442.3789367675781</v>
      </c>
      <c r="N19" s="74">
        <v>8115.82568359375</v>
      </c>
      <c r="O19" s="75"/>
      <c r="P19" s="76"/>
      <c r="Q19" s="76"/>
      <c r="R19" s="86"/>
      <c r="S19" s="48">
        <v>0</v>
      </c>
      <c r="T19" s="48">
        <v>1</v>
      </c>
      <c r="U19" s="49">
        <v>0</v>
      </c>
      <c r="V19" s="49">
        <v>0.008929</v>
      </c>
      <c r="W19" s="49">
        <v>0.017905</v>
      </c>
      <c r="X19" s="49">
        <v>0.411224</v>
      </c>
      <c r="Y19" s="49">
        <v>0</v>
      </c>
      <c r="Z19" s="49">
        <v>0</v>
      </c>
      <c r="AA19" s="71">
        <v>19</v>
      </c>
      <c r="AB19" s="71"/>
      <c r="AC19" s="72"/>
      <c r="AD19" s="78" t="s">
        <v>625</v>
      </c>
      <c r="AE19" s="78">
        <v>3260</v>
      </c>
      <c r="AF19" s="78">
        <v>5805</v>
      </c>
      <c r="AG19" s="78">
        <v>177610</v>
      </c>
      <c r="AH19" s="78">
        <v>254</v>
      </c>
      <c r="AI19" s="78"/>
      <c r="AJ19" s="78" t="s">
        <v>685</v>
      </c>
      <c r="AK19" s="78" t="s">
        <v>738</v>
      </c>
      <c r="AL19" s="78"/>
      <c r="AM19" s="78"/>
      <c r="AN19" s="80">
        <v>39881.74039351852</v>
      </c>
      <c r="AO19" s="82" t="s">
        <v>822</v>
      </c>
      <c r="AP19" s="78" t="b">
        <v>1</v>
      </c>
      <c r="AQ19" s="78" t="b">
        <v>0</v>
      </c>
      <c r="AR19" s="78" t="b">
        <v>0</v>
      </c>
      <c r="AS19" s="78"/>
      <c r="AT19" s="78">
        <v>1335</v>
      </c>
      <c r="AU19" s="82" t="s">
        <v>858</v>
      </c>
      <c r="AV19" s="78" t="b">
        <v>0</v>
      </c>
      <c r="AW19" s="78" t="s">
        <v>895</v>
      </c>
      <c r="AX19" s="82" t="s">
        <v>912</v>
      </c>
      <c r="AY19" s="78" t="s">
        <v>66</v>
      </c>
      <c r="AZ19" s="78" t="str">
        <f>REPLACE(INDEX(GroupVertices[Group],MATCH(Vertices[[#This Row],[Vertex]],GroupVertices[Vertex],0)),1,1,"")</f>
        <v>1</v>
      </c>
      <c r="BA19" s="48"/>
      <c r="BB19" s="48"/>
      <c r="BC19" s="48"/>
      <c r="BD19" s="48"/>
      <c r="BE19" s="48"/>
      <c r="BF19" s="48"/>
      <c r="BG19" s="116" t="s">
        <v>1299</v>
      </c>
      <c r="BH19" s="116" t="s">
        <v>1299</v>
      </c>
      <c r="BI19" s="116" t="s">
        <v>1339</v>
      </c>
      <c r="BJ19" s="116" t="s">
        <v>1339</v>
      </c>
      <c r="BK19" s="116">
        <v>2</v>
      </c>
      <c r="BL19" s="120">
        <v>8.333333333333334</v>
      </c>
      <c r="BM19" s="116">
        <v>0</v>
      </c>
      <c r="BN19" s="120">
        <v>0</v>
      </c>
      <c r="BO19" s="116">
        <v>0</v>
      </c>
      <c r="BP19" s="120">
        <v>0</v>
      </c>
      <c r="BQ19" s="116">
        <v>22</v>
      </c>
      <c r="BR19" s="120">
        <v>91.66666666666667</v>
      </c>
      <c r="BS19" s="116">
        <v>24</v>
      </c>
      <c r="BT19" s="2"/>
      <c r="BU19" s="3"/>
      <c r="BV19" s="3"/>
      <c r="BW19" s="3"/>
      <c r="BX19" s="3"/>
    </row>
    <row r="20" spans="1:76" ht="15">
      <c r="A20" s="64" t="s">
        <v>226</v>
      </c>
      <c r="B20" s="65"/>
      <c r="C20" s="65" t="s">
        <v>64</v>
      </c>
      <c r="D20" s="66">
        <v>162.01325194509457</v>
      </c>
      <c r="E20" s="68"/>
      <c r="F20" s="100" t="s">
        <v>398</v>
      </c>
      <c r="G20" s="65"/>
      <c r="H20" s="69" t="s">
        <v>226</v>
      </c>
      <c r="I20" s="70"/>
      <c r="J20" s="70"/>
      <c r="K20" s="69" t="s">
        <v>974</v>
      </c>
      <c r="L20" s="73">
        <v>1</v>
      </c>
      <c r="M20" s="74">
        <v>2263.420166015625</v>
      </c>
      <c r="N20" s="74">
        <v>5773.244140625</v>
      </c>
      <c r="O20" s="75"/>
      <c r="P20" s="76"/>
      <c r="Q20" s="76"/>
      <c r="R20" s="86"/>
      <c r="S20" s="48">
        <v>0</v>
      </c>
      <c r="T20" s="48">
        <v>1</v>
      </c>
      <c r="U20" s="49">
        <v>0</v>
      </c>
      <c r="V20" s="49">
        <v>0.008929</v>
      </c>
      <c r="W20" s="49">
        <v>0.017905</v>
      </c>
      <c r="X20" s="49">
        <v>0.411224</v>
      </c>
      <c r="Y20" s="49">
        <v>0</v>
      </c>
      <c r="Z20" s="49">
        <v>0</v>
      </c>
      <c r="AA20" s="71">
        <v>20</v>
      </c>
      <c r="AB20" s="71"/>
      <c r="AC20" s="72"/>
      <c r="AD20" s="78" t="s">
        <v>626</v>
      </c>
      <c r="AE20" s="78">
        <v>87</v>
      </c>
      <c r="AF20" s="78">
        <v>1</v>
      </c>
      <c r="AG20" s="78">
        <v>88</v>
      </c>
      <c r="AH20" s="78">
        <v>531</v>
      </c>
      <c r="AI20" s="78"/>
      <c r="AJ20" s="78"/>
      <c r="AK20" s="78"/>
      <c r="AL20" s="78"/>
      <c r="AM20" s="78"/>
      <c r="AN20" s="80">
        <v>43698.05196759259</v>
      </c>
      <c r="AO20" s="78"/>
      <c r="AP20" s="78" t="b">
        <v>1</v>
      </c>
      <c r="AQ20" s="78" t="b">
        <v>1</v>
      </c>
      <c r="AR20" s="78" t="b">
        <v>0</v>
      </c>
      <c r="AS20" s="78"/>
      <c r="AT20" s="78">
        <v>0</v>
      </c>
      <c r="AU20" s="78"/>
      <c r="AV20" s="78" t="b">
        <v>0</v>
      </c>
      <c r="AW20" s="78" t="s">
        <v>895</v>
      </c>
      <c r="AX20" s="82" t="s">
        <v>913</v>
      </c>
      <c r="AY20" s="78" t="s">
        <v>66</v>
      </c>
      <c r="AZ20" s="78" t="str">
        <f>REPLACE(INDEX(GroupVertices[Group],MATCH(Vertices[[#This Row],[Vertex]],GroupVertices[Vertex],0)),1,1,"")</f>
        <v>1</v>
      </c>
      <c r="BA20" s="48"/>
      <c r="BB20" s="48"/>
      <c r="BC20" s="48"/>
      <c r="BD20" s="48"/>
      <c r="BE20" s="48"/>
      <c r="BF20" s="48"/>
      <c r="BG20" s="116" t="s">
        <v>1299</v>
      </c>
      <c r="BH20" s="116" t="s">
        <v>1299</v>
      </c>
      <c r="BI20" s="116" t="s">
        <v>1339</v>
      </c>
      <c r="BJ20" s="116" t="s">
        <v>1339</v>
      </c>
      <c r="BK20" s="116">
        <v>2</v>
      </c>
      <c r="BL20" s="120">
        <v>8.333333333333334</v>
      </c>
      <c r="BM20" s="116">
        <v>0</v>
      </c>
      <c r="BN20" s="120">
        <v>0</v>
      </c>
      <c r="BO20" s="116">
        <v>0</v>
      </c>
      <c r="BP20" s="120">
        <v>0</v>
      </c>
      <c r="BQ20" s="116">
        <v>22</v>
      </c>
      <c r="BR20" s="120">
        <v>91.66666666666667</v>
      </c>
      <c r="BS20" s="116">
        <v>24</v>
      </c>
      <c r="BT20" s="2"/>
      <c r="BU20" s="3"/>
      <c r="BV20" s="3"/>
      <c r="BW20" s="3"/>
      <c r="BX20" s="3"/>
    </row>
    <row r="21" spans="1:76" ht="15">
      <c r="A21" s="64" t="s">
        <v>227</v>
      </c>
      <c r="B21" s="65"/>
      <c r="C21" s="65" t="s">
        <v>64</v>
      </c>
      <c r="D21" s="66">
        <v>162.8746283762414</v>
      </c>
      <c r="E21" s="68"/>
      <c r="F21" s="100" t="s">
        <v>399</v>
      </c>
      <c r="G21" s="65"/>
      <c r="H21" s="69" t="s">
        <v>227</v>
      </c>
      <c r="I21" s="70"/>
      <c r="J21" s="70"/>
      <c r="K21" s="69" t="s">
        <v>975</v>
      </c>
      <c r="L21" s="73">
        <v>1</v>
      </c>
      <c r="M21" s="74">
        <v>2612.50341796875</v>
      </c>
      <c r="N21" s="74">
        <v>7808.59814453125</v>
      </c>
      <c r="O21" s="75"/>
      <c r="P21" s="76"/>
      <c r="Q21" s="76"/>
      <c r="R21" s="86"/>
      <c r="S21" s="48">
        <v>0</v>
      </c>
      <c r="T21" s="48">
        <v>1</v>
      </c>
      <c r="U21" s="49">
        <v>0</v>
      </c>
      <c r="V21" s="49">
        <v>0.008929</v>
      </c>
      <c r="W21" s="49">
        <v>0.017905</v>
      </c>
      <c r="X21" s="49">
        <v>0.411224</v>
      </c>
      <c r="Y21" s="49">
        <v>0</v>
      </c>
      <c r="Z21" s="49">
        <v>0</v>
      </c>
      <c r="AA21" s="71">
        <v>21</v>
      </c>
      <c r="AB21" s="71"/>
      <c r="AC21" s="72"/>
      <c r="AD21" s="78" t="s">
        <v>627</v>
      </c>
      <c r="AE21" s="78">
        <v>143</v>
      </c>
      <c r="AF21" s="78">
        <v>66</v>
      </c>
      <c r="AG21" s="78">
        <v>7395</v>
      </c>
      <c r="AH21" s="78">
        <v>115</v>
      </c>
      <c r="AI21" s="78"/>
      <c r="AJ21" s="78" t="s">
        <v>686</v>
      </c>
      <c r="AK21" s="78" t="s">
        <v>739</v>
      </c>
      <c r="AL21" s="78"/>
      <c r="AM21" s="78"/>
      <c r="AN21" s="80">
        <v>39836.539976851855</v>
      </c>
      <c r="AO21" s="82" t="s">
        <v>823</v>
      </c>
      <c r="AP21" s="78" t="b">
        <v>0</v>
      </c>
      <c r="AQ21" s="78" t="b">
        <v>0</v>
      </c>
      <c r="AR21" s="78" t="b">
        <v>1</v>
      </c>
      <c r="AS21" s="78"/>
      <c r="AT21" s="78">
        <v>5</v>
      </c>
      <c r="AU21" s="82" t="s">
        <v>858</v>
      </c>
      <c r="AV21" s="78" t="b">
        <v>0</v>
      </c>
      <c r="AW21" s="78" t="s">
        <v>895</v>
      </c>
      <c r="AX21" s="82" t="s">
        <v>914</v>
      </c>
      <c r="AY21" s="78" t="s">
        <v>66</v>
      </c>
      <c r="AZ21" s="78" t="str">
        <f>REPLACE(INDEX(GroupVertices[Group],MATCH(Vertices[[#This Row],[Vertex]],GroupVertices[Vertex],0)),1,1,"")</f>
        <v>1</v>
      </c>
      <c r="BA21" s="48"/>
      <c r="BB21" s="48"/>
      <c r="BC21" s="48"/>
      <c r="BD21" s="48"/>
      <c r="BE21" s="48"/>
      <c r="BF21" s="48"/>
      <c r="BG21" s="116" t="s">
        <v>1299</v>
      </c>
      <c r="BH21" s="116" t="s">
        <v>1299</v>
      </c>
      <c r="BI21" s="116" t="s">
        <v>1339</v>
      </c>
      <c r="BJ21" s="116" t="s">
        <v>1339</v>
      </c>
      <c r="BK21" s="116">
        <v>2</v>
      </c>
      <c r="BL21" s="120">
        <v>8.333333333333334</v>
      </c>
      <c r="BM21" s="116">
        <v>0</v>
      </c>
      <c r="BN21" s="120">
        <v>0</v>
      </c>
      <c r="BO21" s="116">
        <v>0</v>
      </c>
      <c r="BP21" s="120">
        <v>0</v>
      </c>
      <c r="BQ21" s="116">
        <v>22</v>
      </c>
      <c r="BR21" s="120">
        <v>91.66666666666667</v>
      </c>
      <c r="BS21" s="116">
        <v>24</v>
      </c>
      <c r="BT21" s="2"/>
      <c r="BU21" s="3"/>
      <c r="BV21" s="3"/>
      <c r="BW21" s="3"/>
      <c r="BX21" s="3"/>
    </row>
    <row r="22" spans="1:76" ht="15">
      <c r="A22" s="64" t="s">
        <v>228</v>
      </c>
      <c r="B22" s="65"/>
      <c r="C22" s="65" t="s">
        <v>64</v>
      </c>
      <c r="D22" s="66">
        <v>188.59665380479473</v>
      </c>
      <c r="E22" s="68"/>
      <c r="F22" s="100" t="s">
        <v>400</v>
      </c>
      <c r="G22" s="65"/>
      <c r="H22" s="69" t="s">
        <v>228</v>
      </c>
      <c r="I22" s="70"/>
      <c r="J22" s="70"/>
      <c r="K22" s="69" t="s">
        <v>976</v>
      </c>
      <c r="L22" s="73">
        <v>983.1636253041363</v>
      </c>
      <c r="M22" s="74">
        <v>8569.98046875</v>
      </c>
      <c r="N22" s="74">
        <v>4447.85595703125</v>
      </c>
      <c r="O22" s="75"/>
      <c r="P22" s="76"/>
      <c r="Q22" s="76"/>
      <c r="R22" s="86"/>
      <c r="S22" s="48">
        <v>0</v>
      </c>
      <c r="T22" s="48">
        <v>7</v>
      </c>
      <c r="U22" s="49">
        <v>193.8</v>
      </c>
      <c r="V22" s="49">
        <v>0.009709</v>
      </c>
      <c r="W22" s="49">
        <v>0.041764</v>
      </c>
      <c r="X22" s="49">
        <v>2.154895</v>
      </c>
      <c r="Y22" s="49">
        <v>0.11904761904761904</v>
      </c>
      <c r="Z22" s="49">
        <v>0</v>
      </c>
      <c r="AA22" s="71">
        <v>22</v>
      </c>
      <c r="AB22" s="71"/>
      <c r="AC22" s="72"/>
      <c r="AD22" s="78" t="s">
        <v>628</v>
      </c>
      <c r="AE22" s="78">
        <v>2495</v>
      </c>
      <c r="AF22" s="78">
        <v>2007</v>
      </c>
      <c r="AG22" s="78">
        <v>15064</v>
      </c>
      <c r="AH22" s="78">
        <v>7733</v>
      </c>
      <c r="AI22" s="78"/>
      <c r="AJ22" s="78" t="s">
        <v>687</v>
      </c>
      <c r="AK22" s="78" t="s">
        <v>740</v>
      </c>
      <c r="AL22" s="82" t="s">
        <v>775</v>
      </c>
      <c r="AM22" s="78"/>
      <c r="AN22" s="80">
        <v>40118.454722222225</v>
      </c>
      <c r="AO22" s="82" t="s">
        <v>824</v>
      </c>
      <c r="AP22" s="78" t="b">
        <v>0</v>
      </c>
      <c r="AQ22" s="78" t="b">
        <v>0</v>
      </c>
      <c r="AR22" s="78" t="b">
        <v>1</v>
      </c>
      <c r="AS22" s="78"/>
      <c r="AT22" s="78">
        <v>87</v>
      </c>
      <c r="AU22" s="82" t="s">
        <v>861</v>
      </c>
      <c r="AV22" s="78" t="b">
        <v>0</v>
      </c>
      <c r="AW22" s="78" t="s">
        <v>895</v>
      </c>
      <c r="AX22" s="82" t="s">
        <v>915</v>
      </c>
      <c r="AY22" s="78" t="s">
        <v>66</v>
      </c>
      <c r="AZ22" s="78" t="str">
        <f>REPLACE(INDEX(GroupVertices[Group],MATCH(Vertices[[#This Row],[Vertex]],GroupVertices[Vertex],0)),1,1,"")</f>
        <v>6</v>
      </c>
      <c r="BA22" s="48"/>
      <c r="BB22" s="48"/>
      <c r="BC22" s="48"/>
      <c r="BD22" s="48"/>
      <c r="BE22" s="48"/>
      <c r="BF22" s="48"/>
      <c r="BG22" s="116" t="s">
        <v>1304</v>
      </c>
      <c r="BH22" s="116" t="s">
        <v>1304</v>
      </c>
      <c r="BI22" s="116" t="s">
        <v>1344</v>
      </c>
      <c r="BJ22" s="116" t="s">
        <v>1344</v>
      </c>
      <c r="BK22" s="116">
        <v>0</v>
      </c>
      <c r="BL22" s="120">
        <v>0</v>
      </c>
      <c r="BM22" s="116">
        <v>0</v>
      </c>
      <c r="BN22" s="120">
        <v>0</v>
      </c>
      <c r="BO22" s="116">
        <v>0</v>
      </c>
      <c r="BP22" s="120">
        <v>0</v>
      </c>
      <c r="BQ22" s="116">
        <v>9</v>
      </c>
      <c r="BR22" s="120">
        <v>100</v>
      </c>
      <c r="BS22" s="116">
        <v>9</v>
      </c>
      <c r="BT22" s="2"/>
      <c r="BU22" s="3"/>
      <c r="BV22" s="3"/>
      <c r="BW22" s="3"/>
      <c r="BX22" s="3"/>
    </row>
    <row r="23" spans="1:76" ht="15">
      <c r="A23" s="64" t="s">
        <v>255</v>
      </c>
      <c r="B23" s="65"/>
      <c r="C23" s="65" t="s">
        <v>64</v>
      </c>
      <c r="D23" s="66">
        <v>1000</v>
      </c>
      <c r="E23" s="68"/>
      <c r="F23" s="100" t="s">
        <v>870</v>
      </c>
      <c r="G23" s="65"/>
      <c r="H23" s="69" t="s">
        <v>255</v>
      </c>
      <c r="I23" s="70"/>
      <c r="J23" s="70"/>
      <c r="K23" s="69" t="s">
        <v>977</v>
      </c>
      <c r="L23" s="73">
        <v>1</v>
      </c>
      <c r="M23" s="74">
        <v>7263.73095703125</v>
      </c>
      <c r="N23" s="74">
        <v>4313.45458984375</v>
      </c>
      <c r="O23" s="75"/>
      <c r="P23" s="76"/>
      <c r="Q23" s="76"/>
      <c r="R23" s="86"/>
      <c r="S23" s="48">
        <v>1</v>
      </c>
      <c r="T23" s="48">
        <v>0</v>
      </c>
      <c r="U23" s="49">
        <v>0</v>
      </c>
      <c r="V23" s="49">
        <v>0.006667</v>
      </c>
      <c r="W23" s="49">
        <v>0.005773</v>
      </c>
      <c r="X23" s="49">
        <v>0.411665</v>
      </c>
      <c r="Y23" s="49">
        <v>0</v>
      </c>
      <c r="Z23" s="49">
        <v>0</v>
      </c>
      <c r="AA23" s="71">
        <v>23</v>
      </c>
      <c r="AB23" s="71"/>
      <c r="AC23" s="72"/>
      <c r="AD23" s="78" t="s">
        <v>629</v>
      </c>
      <c r="AE23" s="78">
        <v>104</v>
      </c>
      <c r="AF23" s="78">
        <v>63236</v>
      </c>
      <c r="AG23" s="78">
        <v>11122</v>
      </c>
      <c r="AH23" s="78">
        <v>12</v>
      </c>
      <c r="AI23" s="78"/>
      <c r="AJ23" s="78" t="s">
        <v>688</v>
      </c>
      <c r="AK23" s="78" t="s">
        <v>736</v>
      </c>
      <c r="AL23" s="82" t="s">
        <v>776</v>
      </c>
      <c r="AM23" s="78"/>
      <c r="AN23" s="80">
        <v>41170.71436342593</v>
      </c>
      <c r="AO23" s="82" t="s">
        <v>825</v>
      </c>
      <c r="AP23" s="78" t="b">
        <v>0</v>
      </c>
      <c r="AQ23" s="78" t="b">
        <v>0</v>
      </c>
      <c r="AR23" s="78" t="b">
        <v>0</v>
      </c>
      <c r="AS23" s="78"/>
      <c r="AT23" s="78">
        <v>1765</v>
      </c>
      <c r="AU23" s="82" t="s">
        <v>858</v>
      </c>
      <c r="AV23" s="78" t="b">
        <v>1</v>
      </c>
      <c r="AW23" s="78" t="s">
        <v>895</v>
      </c>
      <c r="AX23" s="82" t="s">
        <v>916</v>
      </c>
      <c r="AY23" s="78" t="s">
        <v>65</v>
      </c>
      <c r="AZ23" s="78" t="str">
        <f>REPLACE(INDEX(GroupVertices[Group],MATCH(Vertices[[#This Row],[Vertex]],GroupVertices[Vertex],0)),1,1,"")</f>
        <v>6</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256</v>
      </c>
      <c r="B24" s="65"/>
      <c r="C24" s="65" t="s">
        <v>64</v>
      </c>
      <c r="D24" s="66">
        <v>218.70507305964958</v>
      </c>
      <c r="E24" s="68"/>
      <c r="F24" s="100" t="s">
        <v>871</v>
      </c>
      <c r="G24" s="65"/>
      <c r="H24" s="69" t="s">
        <v>256</v>
      </c>
      <c r="I24" s="70"/>
      <c r="J24" s="70"/>
      <c r="K24" s="69" t="s">
        <v>978</v>
      </c>
      <c r="L24" s="73">
        <v>1</v>
      </c>
      <c r="M24" s="74">
        <v>9785.34375</v>
      </c>
      <c r="N24" s="74">
        <v>4590.06640625</v>
      </c>
      <c r="O24" s="75"/>
      <c r="P24" s="76"/>
      <c r="Q24" s="76"/>
      <c r="R24" s="86"/>
      <c r="S24" s="48">
        <v>1</v>
      </c>
      <c r="T24" s="48">
        <v>0</v>
      </c>
      <c r="U24" s="49">
        <v>0</v>
      </c>
      <c r="V24" s="49">
        <v>0.006667</v>
      </c>
      <c r="W24" s="49">
        <v>0.005773</v>
      </c>
      <c r="X24" s="49">
        <v>0.411665</v>
      </c>
      <c r="Y24" s="49">
        <v>0</v>
      </c>
      <c r="Z24" s="49">
        <v>0</v>
      </c>
      <c r="AA24" s="71">
        <v>24</v>
      </c>
      <c r="AB24" s="71"/>
      <c r="AC24" s="72"/>
      <c r="AD24" s="78" t="s">
        <v>630</v>
      </c>
      <c r="AE24" s="78">
        <v>305</v>
      </c>
      <c r="AF24" s="78">
        <v>4279</v>
      </c>
      <c r="AG24" s="78">
        <v>2804</v>
      </c>
      <c r="AH24" s="78">
        <v>11</v>
      </c>
      <c r="AI24" s="78"/>
      <c r="AJ24" s="78" t="s">
        <v>689</v>
      </c>
      <c r="AK24" s="78"/>
      <c r="AL24" s="82" t="s">
        <v>777</v>
      </c>
      <c r="AM24" s="78"/>
      <c r="AN24" s="80">
        <v>41345.82083333333</v>
      </c>
      <c r="AO24" s="82" t="s">
        <v>826</v>
      </c>
      <c r="AP24" s="78" t="b">
        <v>1</v>
      </c>
      <c r="AQ24" s="78" t="b">
        <v>0</v>
      </c>
      <c r="AR24" s="78" t="b">
        <v>0</v>
      </c>
      <c r="AS24" s="78"/>
      <c r="AT24" s="78">
        <v>162</v>
      </c>
      <c r="AU24" s="82" t="s">
        <v>858</v>
      </c>
      <c r="AV24" s="78" t="b">
        <v>0</v>
      </c>
      <c r="AW24" s="78" t="s">
        <v>895</v>
      </c>
      <c r="AX24" s="82" t="s">
        <v>917</v>
      </c>
      <c r="AY24" s="78" t="s">
        <v>65</v>
      </c>
      <c r="AZ24" s="78" t="str">
        <f>REPLACE(INDEX(GroupVertices[Group],MATCH(Vertices[[#This Row],[Vertex]],GroupVertices[Vertex],0)),1,1,"")</f>
        <v>6</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257</v>
      </c>
      <c r="B25" s="65"/>
      <c r="C25" s="65" t="s">
        <v>64</v>
      </c>
      <c r="D25" s="66">
        <v>1000</v>
      </c>
      <c r="E25" s="68"/>
      <c r="F25" s="100" t="s">
        <v>872</v>
      </c>
      <c r="G25" s="65"/>
      <c r="H25" s="69" t="s">
        <v>257</v>
      </c>
      <c r="I25" s="70"/>
      <c r="J25" s="70"/>
      <c r="K25" s="69" t="s">
        <v>979</v>
      </c>
      <c r="L25" s="73">
        <v>1</v>
      </c>
      <c r="M25" s="74">
        <v>8280.4267578125</v>
      </c>
      <c r="N25" s="74">
        <v>5670.02099609375</v>
      </c>
      <c r="O25" s="75"/>
      <c r="P25" s="76"/>
      <c r="Q25" s="76"/>
      <c r="R25" s="86"/>
      <c r="S25" s="48">
        <v>2</v>
      </c>
      <c r="T25" s="48">
        <v>0</v>
      </c>
      <c r="U25" s="49">
        <v>0</v>
      </c>
      <c r="V25" s="49">
        <v>0.009174</v>
      </c>
      <c r="W25" s="49">
        <v>0.023678</v>
      </c>
      <c r="X25" s="49">
        <v>0.67289</v>
      </c>
      <c r="Y25" s="49">
        <v>0.5</v>
      </c>
      <c r="Z25" s="49">
        <v>0</v>
      </c>
      <c r="AA25" s="71">
        <v>25</v>
      </c>
      <c r="AB25" s="71"/>
      <c r="AC25" s="72"/>
      <c r="AD25" s="78" t="s">
        <v>631</v>
      </c>
      <c r="AE25" s="78">
        <v>62</v>
      </c>
      <c r="AF25" s="78">
        <v>75318</v>
      </c>
      <c r="AG25" s="78">
        <v>13543</v>
      </c>
      <c r="AH25" s="78">
        <v>102</v>
      </c>
      <c r="AI25" s="78"/>
      <c r="AJ25" s="78" t="s">
        <v>690</v>
      </c>
      <c r="AK25" s="78" t="s">
        <v>736</v>
      </c>
      <c r="AL25" s="82" t="s">
        <v>778</v>
      </c>
      <c r="AM25" s="78"/>
      <c r="AN25" s="80">
        <v>39932.835486111115</v>
      </c>
      <c r="AO25" s="82" t="s">
        <v>827</v>
      </c>
      <c r="AP25" s="78" t="b">
        <v>0</v>
      </c>
      <c r="AQ25" s="78" t="b">
        <v>0</v>
      </c>
      <c r="AR25" s="78" t="b">
        <v>0</v>
      </c>
      <c r="AS25" s="78"/>
      <c r="AT25" s="78">
        <v>2236</v>
      </c>
      <c r="AU25" s="82" t="s">
        <v>858</v>
      </c>
      <c r="AV25" s="78" t="b">
        <v>1</v>
      </c>
      <c r="AW25" s="78" t="s">
        <v>895</v>
      </c>
      <c r="AX25" s="82" t="s">
        <v>918</v>
      </c>
      <c r="AY25" s="78" t="s">
        <v>65</v>
      </c>
      <c r="AZ25" s="78" t="str">
        <f>REPLACE(INDEX(GroupVertices[Group],MATCH(Vertices[[#This Row],[Vertex]],GroupVertices[Vertex],0)),1,1,"")</f>
        <v>6</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258</v>
      </c>
      <c r="B26" s="65"/>
      <c r="C26" s="65" t="s">
        <v>64</v>
      </c>
      <c r="D26" s="66">
        <v>1000</v>
      </c>
      <c r="E26" s="68"/>
      <c r="F26" s="100" t="s">
        <v>873</v>
      </c>
      <c r="G26" s="65"/>
      <c r="H26" s="69" t="s">
        <v>258</v>
      </c>
      <c r="I26" s="70"/>
      <c r="J26" s="70"/>
      <c r="K26" s="69" t="s">
        <v>980</v>
      </c>
      <c r="L26" s="73">
        <v>188.5131792376318</v>
      </c>
      <c r="M26" s="74">
        <v>5602.69482421875</v>
      </c>
      <c r="N26" s="74">
        <v>1883.689697265625</v>
      </c>
      <c r="O26" s="75"/>
      <c r="P26" s="76"/>
      <c r="Q26" s="76"/>
      <c r="R26" s="86"/>
      <c r="S26" s="48">
        <v>8</v>
      </c>
      <c r="T26" s="48">
        <v>0</v>
      </c>
      <c r="U26" s="49">
        <v>37</v>
      </c>
      <c r="V26" s="49">
        <v>0.009804</v>
      </c>
      <c r="W26" s="49">
        <v>0.048434</v>
      </c>
      <c r="X26" s="49">
        <v>2.246878</v>
      </c>
      <c r="Y26" s="49">
        <v>0.125</v>
      </c>
      <c r="Z26" s="49">
        <v>0</v>
      </c>
      <c r="AA26" s="71">
        <v>26</v>
      </c>
      <c r="AB26" s="71"/>
      <c r="AC26" s="72"/>
      <c r="AD26" s="78" t="s">
        <v>632</v>
      </c>
      <c r="AE26" s="78">
        <v>548</v>
      </c>
      <c r="AF26" s="78">
        <v>120201</v>
      </c>
      <c r="AG26" s="78">
        <v>21732</v>
      </c>
      <c r="AH26" s="78">
        <v>930</v>
      </c>
      <c r="AI26" s="78"/>
      <c r="AJ26" s="78" t="s">
        <v>691</v>
      </c>
      <c r="AK26" s="78" t="s">
        <v>736</v>
      </c>
      <c r="AL26" s="82" t="s">
        <v>779</v>
      </c>
      <c r="AM26" s="78"/>
      <c r="AN26" s="80">
        <v>39751.777974537035</v>
      </c>
      <c r="AO26" s="82" t="s">
        <v>828</v>
      </c>
      <c r="AP26" s="78" t="b">
        <v>0</v>
      </c>
      <c r="AQ26" s="78" t="b">
        <v>0</v>
      </c>
      <c r="AR26" s="78" t="b">
        <v>0</v>
      </c>
      <c r="AS26" s="78"/>
      <c r="AT26" s="78">
        <v>6636</v>
      </c>
      <c r="AU26" s="82" t="s">
        <v>861</v>
      </c>
      <c r="AV26" s="78" t="b">
        <v>1</v>
      </c>
      <c r="AW26" s="78" t="s">
        <v>895</v>
      </c>
      <c r="AX26" s="82" t="s">
        <v>919</v>
      </c>
      <c r="AY26" s="78" t="s">
        <v>65</v>
      </c>
      <c r="AZ26" s="78" t="str">
        <f>REPLACE(INDEX(GroupVertices[Group],MATCH(Vertices[[#This Row],[Vertex]],GroupVertices[Vertex],0)),1,1,"")</f>
        <v>4</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259</v>
      </c>
      <c r="B27" s="65"/>
      <c r="C27" s="65" t="s">
        <v>64</v>
      </c>
      <c r="D27" s="66">
        <v>821.7215826427984</v>
      </c>
      <c r="E27" s="68"/>
      <c r="F27" s="100" t="s">
        <v>874</v>
      </c>
      <c r="G27" s="65"/>
      <c r="H27" s="69" t="s">
        <v>259</v>
      </c>
      <c r="I27" s="70"/>
      <c r="J27" s="70"/>
      <c r="K27" s="69" t="s">
        <v>981</v>
      </c>
      <c r="L27" s="73">
        <v>1</v>
      </c>
      <c r="M27" s="74">
        <v>8502.6591796875</v>
      </c>
      <c r="N27" s="74">
        <v>3187.91650390625</v>
      </c>
      <c r="O27" s="75"/>
      <c r="P27" s="76"/>
      <c r="Q27" s="76"/>
      <c r="R27" s="86"/>
      <c r="S27" s="48">
        <v>2</v>
      </c>
      <c r="T27" s="48">
        <v>0</v>
      </c>
      <c r="U27" s="49">
        <v>0</v>
      </c>
      <c r="V27" s="49">
        <v>0.009174</v>
      </c>
      <c r="W27" s="49">
        <v>0.023678</v>
      </c>
      <c r="X27" s="49">
        <v>0.67289</v>
      </c>
      <c r="Y27" s="49">
        <v>0.5</v>
      </c>
      <c r="Z27" s="49">
        <v>0</v>
      </c>
      <c r="AA27" s="71">
        <v>27</v>
      </c>
      <c r="AB27" s="71"/>
      <c r="AC27" s="72"/>
      <c r="AD27" s="78" t="s">
        <v>633</v>
      </c>
      <c r="AE27" s="78">
        <v>308</v>
      </c>
      <c r="AF27" s="78">
        <v>49783</v>
      </c>
      <c r="AG27" s="78">
        <v>11844</v>
      </c>
      <c r="AH27" s="78">
        <v>114</v>
      </c>
      <c r="AI27" s="78"/>
      <c r="AJ27" s="78" t="s">
        <v>692</v>
      </c>
      <c r="AK27" s="78" t="s">
        <v>736</v>
      </c>
      <c r="AL27" s="82" t="s">
        <v>780</v>
      </c>
      <c r="AM27" s="78"/>
      <c r="AN27" s="80">
        <v>40213.65482638889</v>
      </c>
      <c r="AO27" s="82" t="s">
        <v>829</v>
      </c>
      <c r="AP27" s="78" t="b">
        <v>0</v>
      </c>
      <c r="AQ27" s="78" t="b">
        <v>0</v>
      </c>
      <c r="AR27" s="78" t="b">
        <v>0</v>
      </c>
      <c r="AS27" s="78"/>
      <c r="AT27" s="78">
        <v>2625</v>
      </c>
      <c r="AU27" s="82" t="s">
        <v>859</v>
      </c>
      <c r="AV27" s="78" t="b">
        <v>1</v>
      </c>
      <c r="AW27" s="78" t="s">
        <v>895</v>
      </c>
      <c r="AX27" s="82" t="s">
        <v>920</v>
      </c>
      <c r="AY27" s="78" t="s">
        <v>65</v>
      </c>
      <c r="AZ27" s="78" t="str">
        <f>REPLACE(INDEX(GroupVertices[Group],MATCH(Vertices[[#This Row],[Vertex]],GroupVertices[Vertex],0)),1,1,"")</f>
        <v>6</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229</v>
      </c>
      <c r="B28" s="65"/>
      <c r="C28" s="65" t="s">
        <v>64</v>
      </c>
      <c r="D28" s="66">
        <v>392.769371876779</v>
      </c>
      <c r="E28" s="68"/>
      <c r="F28" s="100" t="s">
        <v>401</v>
      </c>
      <c r="G28" s="65"/>
      <c r="H28" s="69" t="s">
        <v>229</v>
      </c>
      <c r="I28" s="70"/>
      <c r="J28" s="70"/>
      <c r="K28" s="69" t="s">
        <v>982</v>
      </c>
      <c r="L28" s="73">
        <v>1</v>
      </c>
      <c r="M28" s="74">
        <v>1688.427490234375</v>
      </c>
      <c r="N28" s="74">
        <v>911.6735229492188</v>
      </c>
      <c r="O28" s="75"/>
      <c r="P28" s="76"/>
      <c r="Q28" s="76"/>
      <c r="R28" s="86"/>
      <c r="S28" s="48">
        <v>1</v>
      </c>
      <c r="T28" s="48">
        <v>1</v>
      </c>
      <c r="U28" s="49">
        <v>0</v>
      </c>
      <c r="V28" s="49">
        <v>0</v>
      </c>
      <c r="W28" s="49">
        <v>0</v>
      </c>
      <c r="X28" s="49">
        <v>0.999992</v>
      </c>
      <c r="Y28" s="49">
        <v>0</v>
      </c>
      <c r="Z28" s="49" t="s">
        <v>1076</v>
      </c>
      <c r="AA28" s="71">
        <v>28</v>
      </c>
      <c r="AB28" s="71"/>
      <c r="AC28" s="72"/>
      <c r="AD28" s="78" t="s">
        <v>634</v>
      </c>
      <c r="AE28" s="78">
        <v>4592</v>
      </c>
      <c r="AF28" s="78">
        <v>17414</v>
      </c>
      <c r="AG28" s="78">
        <v>62484</v>
      </c>
      <c r="AH28" s="78">
        <v>6016</v>
      </c>
      <c r="AI28" s="78"/>
      <c r="AJ28" s="78" t="s">
        <v>693</v>
      </c>
      <c r="AK28" s="78" t="s">
        <v>741</v>
      </c>
      <c r="AL28" s="82" t="s">
        <v>781</v>
      </c>
      <c r="AM28" s="78"/>
      <c r="AN28" s="80">
        <v>39528.71021990741</v>
      </c>
      <c r="AO28" s="82" t="s">
        <v>830</v>
      </c>
      <c r="AP28" s="78" t="b">
        <v>0</v>
      </c>
      <c r="AQ28" s="78" t="b">
        <v>0</v>
      </c>
      <c r="AR28" s="78" t="b">
        <v>1</v>
      </c>
      <c r="AS28" s="78"/>
      <c r="AT28" s="78">
        <v>868</v>
      </c>
      <c r="AU28" s="82" t="s">
        <v>858</v>
      </c>
      <c r="AV28" s="78" t="b">
        <v>1</v>
      </c>
      <c r="AW28" s="78" t="s">
        <v>895</v>
      </c>
      <c r="AX28" s="82" t="s">
        <v>921</v>
      </c>
      <c r="AY28" s="78" t="s">
        <v>66</v>
      </c>
      <c r="AZ28" s="78" t="str">
        <f>REPLACE(INDEX(GroupVertices[Group],MATCH(Vertices[[#This Row],[Vertex]],GroupVertices[Vertex],0)),1,1,"")</f>
        <v>3</v>
      </c>
      <c r="BA28" s="48" t="s">
        <v>336</v>
      </c>
      <c r="BB28" s="48" t="s">
        <v>336</v>
      </c>
      <c r="BC28" s="48" t="s">
        <v>352</v>
      </c>
      <c r="BD28" s="48" t="s">
        <v>352</v>
      </c>
      <c r="BE28" s="48"/>
      <c r="BF28" s="48"/>
      <c r="BG28" s="116" t="s">
        <v>1305</v>
      </c>
      <c r="BH28" s="116" t="s">
        <v>1305</v>
      </c>
      <c r="BI28" s="116" t="s">
        <v>1345</v>
      </c>
      <c r="BJ28" s="116" t="s">
        <v>1345</v>
      </c>
      <c r="BK28" s="116">
        <v>1</v>
      </c>
      <c r="BL28" s="120">
        <v>9.090909090909092</v>
      </c>
      <c r="BM28" s="116">
        <v>0</v>
      </c>
      <c r="BN28" s="120">
        <v>0</v>
      </c>
      <c r="BO28" s="116">
        <v>0</v>
      </c>
      <c r="BP28" s="120">
        <v>0</v>
      </c>
      <c r="BQ28" s="116">
        <v>10</v>
      </c>
      <c r="BR28" s="120">
        <v>90.9090909090909</v>
      </c>
      <c r="BS28" s="116">
        <v>11</v>
      </c>
      <c r="BT28" s="2"/>
      <c r="BU28" s="3"/>
      <c r="BV28" s="3"/>
      <c r="BW28" s="3"/>
      <c r="BX28" s="3"/>
    </row>
    <row r="29" spans="1:76" ht="15">
      <c r="A29" s="64" t="s">
        <v>230</v>
      </c>
      <c r="B29" s="65"/>
      <c r="C29" s="65" t="s">
        <v>64</v>
      </c>
      <c r="D29" s="66">
        <v>185.27041558605856</v>
      </c>
      <c r="E29" s="68"/>
      <c r="F29" s="100" t="s">
        <v>402</v>
      </c>
      <c r="G29" s="65"/>
      <c r="H29" s="69" t="s">
        <v>230</v>
      </c>
      <c r="I29" s="70"/>
      <c r="J29" s="70"/>
      <c r="K29" s="69" t="s">
        <v>983</v>
      </c>
      <c r="L29" s="73">
        <v>1</v>
      </c>
      <c r="M29" s="74">
        <v>7263.73095703125</v>
      </c>
      <c r="N29" s="74">
        <v>8185.90869140625</v>
      </c>
      <c r="O29" s="75"/>
      <c r="P29" s="76"/>
      <c r="Q29" s="76"/>
      <c r="R29" s="86"/>
      <c r="S29" s="48">
        <v>0</v>
      </c>
      <c r="T29" s="48">
        <v>1</v>
      </c>
      <c r="U29" s="49">
        <v>0</v>
      </c>
      <c r="V29" s="49">
        <v>0.006849</v>
      </c>
      <c r="W29" s="49">
        <v>0.009022</v>
      </c>
      <c r="X29" s="49">
        <v>0.383155</v>
      </c>
      <c r="Y29" s="49">
        <v>0</v>
      </c>
      <c r="Z29" s="49">
        <v>0</v>
      </c>
      <c r="AA29" s="71">
        <v>29</v>
      </c>
      <c r="AB29" s="71"/>
      <c r="AC29" s="72"/>
      <c r="AD29" s="78" t="s">
        <v>635</v>
      </c>
      <c r="AE29" s="78">
        <v>817</v>
      </c>
      <c r="AF29" s="78">
        <v>1756</v>
      </c>
      <c r="AG29" s="78">
        <v>23761</v>
      </c>
      <c r="AH29" s="78">
        <v>12038</v>
      </c>
      <c r="AI29" s="78"/>
      <c r="AJ29" s="78" t="s">
        <v>694</v>
      </c>
      <c r="AK29" s="78" t="s">
        <v>742</v>
      </c>
      <c r="AL29" s="78"/>
      <c r="AM29" s="78"/>
      <c r="AN29" s="80">
        <v>39527.54628472222</v>
      </c>
      <c r="AO29" s="82" t="s">
        <v>831</v>
      </c>
      <c r="AP29" s="78" t="b">
        <v>0</v>
      </c>
      <c r="AQ29" s="78" t="b">
        <v>0</v>
      </c>
      <c r="AR29" s="78" t="b">
        <v>0</v>
      </c>
      <c r="AS29" s="78"/>
      <c r="AT29" s="78">
        <v>93</v>
      </c>
      <c r="AU29" s="82" t="s">
        <v>859</v>
      </c>
      <c r="AV29" s="78" t="b">
        <v>0</v>
      </c>
      <c r="AW29" s="78" t="s">
        <v>895</v>
      </c>
      <c r="AX29" s="82" t="s">
        <v>922</v>
      </c>
      <c r="AY29" s="78" t="s">
        <v>66</v>
      </c>
      <c r="AZ29" s="78" t="str">
        <f>REPLACE(INDEX(GroupVertices[Group],MATCH(Vertices[[#This Row],[Vertex]],GroupVertices[Vertex],0)),1,1,"")</f>
        <v>5</v>
      </c>
      <c r="BA29" s="48" t="s">
        <v>337</v>
      </c>
      <c r="BB29" s="48" t="s">
        <v>337</v>
      </c>
      <c r="BC29" s="48" t="s">
        <v>352</v>
      </c>
      <c r="BD29" s="48" t="s">
        <v>352</v>
      </c>
      <c r="BE29" s="48"/>
      <c r="BF29" s="48"/>
      <c r="BG29" s="116" t="s">
        <v>1306</v>
      </c>
      <c r="BH29" s="116" t="s">
        <v>1306</v>
      </c>
      <c r="BI29" s="116" t="s">
        <v>1346</v>
      </c>
      <c r="BJ29" s="116" t="s">
        <v>1346</v>
      </c>
      <c r="BK29" s="116">
        <v>0</v>
      </c>
      <c r="BL29" s="120">
        <v>0</v>
      </c>
      <c r="BM29" s="116">
        <v>0</v>
      </c>
      <c r="BN29" s="120">
        <v>0</v>
      </c>
      <c r="BO29" s="116">
        <v>0</v>
      </c>
      <c r="BP29" s="120">
        <v>0</v>
      </c>
      <c r="BQ29" s="116">
        <v>9</v>
      </c>
      <c r="BR29" s="120">
        <v>100</v>
      </c>
      <c r="BS29" s="116">
        <v>9</v>
      </c>
      <c r="BT29" s="2"/>
      <c r="BU29" s="3"/>
      <c r="BV29" s="3"/>
      <c r="BW29" s="3"/>
      <c r="BX29" s="3"/>
    </row>
    <row r="30" spans="1:76" ht="15">
      <c r="A30" s="64" t="s">
        <v>231</v>
      </c>
      <c r="B30" s="65"/>
      <c r="C30" s="65" t="s">
        <v>64</v>
      </c>
      <c r="D30" s="66">
        <v>212.80795749256754</v>
      </c>
      <c r="E30" s="68"/>
      <c r="F30" s="100" t="s">
        <v>403</v>
      </c>
      <c r="G30" s="65"/>
      <c r="H30" s="69" t="s">
        <v>231</v>
      </c>
      <c r="I30" s="70"/>
      <c r="J30" s="70"/>
      <c r="K30" s="69" t="s">
        <v>984</v>
      </c>
      <c r="L30" s="73">
        <v>1</v>
      </c>
      <c r="M30" s="74">
        <v>4372.5322265625</v>
      </c>
      <c r="N30" s="74">
        <v>1795.3282470703125</v>
      </c>
      <c r="O30" s="75"/>
      <c r="P30" s="76"/>
      <c r="Q30" s="76"/>
      <c r="R30" s="86"/>
      <c r="S30" s="48">
        <v>0</v>
      </c>
      <c r="T30" s="48">
        <v>2</v>
      </c>
      <c r="U30" s="49">
        <v>0</v>
      </c>
      <c r="V30" s="49">
        <v>0.009009</v>
      </c>
      <c r="W30" s="49">
        <v>0.0246</v>
      </c>
      <c r="X30" s="49">
        <v>0.649954</v>
      </c>
      <c r="Y30" s="49">
        <v>0.5</v>
      </c>
      <c r="Z30" s="49">
        <v>0</v>
      </c>
      <c r="AA30" s="71">
        <v>30</v>
      </c>
      <c r="AB30" s="71"/>
      <c r="AC30" s="72"/>
      <c r="AD30" s="78" t="s">
        <v>636</v>
      </c>
      <c r="AE30" s="78">
        <v>1985</v>
      </c>
      <c r="AF30" s="78">
        <v>3834</v>
      </c>
      <c r="AG30" s="78">
        <v>44918</v>
      </c>
      <c r="AH30" s="78">
        <v>2160</v>
      </c>
      <c r="AI30" s="78"/>
      <c r="AJ30" s="78" t="s">
        <v>695</v>
      </c>
      <c r="AK30" s="78" t="s">
        <v>743</v>
      </c>
      <c r="AL30" s="82" t="s">
        <v>782</v>
      </c>
      <c r="AM30" s="78"/>
      <c r="AN30" s="80">
        <v>39426.9383912037</v>
      </c>
      <c r="AO30" s="82" t="s">
        <v>832</v>
      </c>
      <c r="AP30" s="78" t="b">
        <v>0</v>
      </c>
      <c r="AQ30" s="78" t="b">
        <v>0</v>
      </c>
      <c r="AR30" s="78" t="b">
        <v>0</v>
      </c>
      <c r="AS30" s="78"/>
      <c r="AT30" s="78">
        <v>299</v>
      </c>
      <c r="AU30" s="82" t="s">
        <v>858</v>
      </c>
      <c r="AV30" s="78" t="b">
        <v>0</v>
      </c>
      <c r="AW30" s="78" t="s">
        <v>895</v>
      </c>
      <c r="AX30" s="82" t="s">
        <v>923</v>
      </c>
      <c r="AY30" s="78" t="s">
        <v>66</v>
      </c>
      <c r="AZ30" s="78" t="str">
        <f>REPLACE(INDEX(GroupVertices[Group],MATCH(Vertices[[#This Row],[Vertex]],GroupVertices[Vertex],0)),1,1,"")</f>
        <v>4</v>
      </c>
      <c r="BA30" s="48"/>
      <c r="BB30" s="48"/>
      <c r="BC30" s="48"/>
      <c r="BD30" s="48"/>
      <c r="BE30" s="48"/>
      <c r="BF30" s="48"/>
      <c r="BG30" s="116" t="s">
        <v>1307</v>
      </c>
      <c r="BH30" s="116" t="s">
        <v>1307</v>
      </c>
      <c r="BI30" s="116" t="s">
        <v>1347</v>
      </c>
      <c r="BJ30" s="116" t="s">
        <v>1347</v>
      </c>
      <c r="BK30" s="116">
        <v>0</v>
      </c>
      <c r="BL30" s="120">
        <v>0</v>
      </c>
      <c r="BM30" s="116">
        <v>0</v>
      </c>
      <c r="BN30" s="120">
        <v>0</v>
      </c>
      <c r="BO30" s="116">
        <v>0</v>
      </c>
      <c r="BP30" s="120">
        <v>0</v>
      </c>
      <c r="BQ30" s="116">
        <v>12</v>
      </c>
      <c r="BR30" s="120">
        <v>100</v>
      </c>
      <c r="BS30" s="116">
        <v>12</v>
      </c>
      <c r="BT30" s="2"/>
      <c r="BU30" s="3"/>
      <c r="BV30" s="3"/>
      <c r="BW30" s="3"/>
      <c r="BX30" s="3"/>
    </row>
    <row r="31" spans="1:76" ht="15">
      <c r="A31" s="64" t="s">
        <v>232</v>
      </c>
      <c r="B31" s="65"/>
      <c r="C31" s="65" t="s">
        <v>64</v>
      </c>
      <c r="D31" s="66">
        <v>167.60557277500158</v>
      </c>
      <c r="E31" s="68"/>
      <c r="F31" s="100" t="s">
        <v>875</v>
      </c>
      <c r="G31" s="65"/>
      <c r="H31" s="69" t="s">
        <v>232</v>
      </c>
      <c r="I31" s="70"/>
      <c r="J31" s="70"/>
      <c r="K31" s="69" t="s">
        <v>985</v>
      </c>
      <c r="L31" s="73">
        <v>477.38483373884833</v>
      </c>
      <c r="M31" s="74">
        <v>6269.54443359375</v>
      </c>
      <c r="N31" s="74">
        <v>3217.0439453125</v>
      </c>
      <c r="O31" s="75"/>
      <c r="P31" s="76"/>
      <c r="Q31" s="76"/>
      <c r="R31" s="86"/>
      <c r="S31" s="48">
        <v>0</v>
      </c>
      <c r="T31" s="48">
        <v>3</v>
      </c>
      <c r="U31" s="49">
        <v>94</v>
      </c>
      <c r="V31" s="49">
        <v>0.009174</v>
      </c>
      <c r="W31" s="49">
        <v>0.025079</v>
      </c>
      <c r="X31" s="49">
        <v>1.024088</v>
      </c>
      <c r="Y31" s="49">
        <v>0.16666666666666666</v>
      </c>
      <c r="Z31" s="49">
        <v>0</v>
      </c>
      <c r="AA31" s="71">
        <v>31</v>
      </c>
      <c r="AB31" s="71"/>
      <c r="AC31" s="72"/>
      <c r="AD31" s="78" t="s">
        <v>637</v>
      </c>
      <c r="AE31" s="78">
        <v>858</v>
      </c>
      <c r="AF31" s="78">
        <v>423</v>
      </c>
      <c r="AG31" s="78">
        <v>24329</v>
      </c>
      <c r="AH31" s="78">
        <v>24959</v>
      </c>
      <c r="AI31" s="78"/>
      <c r="AJ31" s="78" t="s">
        <v>696</v>
      </c>
      <c r="AK31" s="78" t="s">
        <v>744</v>
      </c>
      <c r="AL31" s="78"/>
      <c r="AM31" s="78"/>
      <c r="AN31" s="80">
        <v>40105.994166666664</v>
      </c>
      <c r="AO31" s="82" t="s">
        <v>833</v>
      </c>
      <c r="AP31" s="78" t="b">
        <v>0</v>
      </c>
      <c r="AQ31" s="78" t="b">
        <v>0</v>
      </c>
      <c r="AR31" s="78" t="b">
        <v>1</v>
      </c>
      <c r="AS31" s="78"/>
      <c r="AT31" s="78">
        <v>14</v>
      </c>
      <c r="AU31" s="82" t="s">
        <v>858</v>
      </c>
      <c r="AV31" s="78" t="b">
        <v>0</v>
      </c>
      <c r="AW31" s="78" t="s">
        <v>895</v>
      </c>
      <c r="AX31" s="82" t="s">
        <v>924</v>
      </c>
      <c r="AY31" s="78" t="s">
        <v>66</v>
      </c>
      <c r="AZ31" s="78" t="str">
        <f>REPLACE(INDEX(GroupVertices[Group],MATCH(Vertices[[#This Row],[Vertex]],GroupVertices[Vertex],0)),1,1,"")</f>
        <v>4</v>
      </c>
      <c r="BA31" s="48"/>
      <c r="BB31" s="48"/>
      <c r="BC31" s="48"/>
      <c r="BD31" s="48"/>
      <c r="BE31" s="48"/>
      <c r="BF31" s="48"/>
      <c r="BG31" s="116" t="s">
        <v>1308</v>
      </c>
      <c r="BH31" s="116" t="s">
        <v>1308</v>
      </c>
      <c r="BI31" s="116" t="s">
        <v>1348</v>
      </c>
      <c r="BJ31" s="116" t="s">
        <v>1348</v>
      </c>
      <c r="BK31" s="116">
        <v>0</v>
      </c>
      <c r="BL31" s="120">
        <v>0</v>
      </c>
      <c r="BM31" s="116">
        <v>0</v>
      </c>
      <c r="BN31" s="120">
        <v>0</v>
      </c>
      <c r="BO31" s="116">
        <v>0</v>
      </c>
      <c r="BP31" s="120">
        <v>0</v>
      </c>
      <c r="BQ31" s="116">
        <v>9</v>
      </c>
      <c r="BR31" s="120">
        <v>100</v>
      </c>
      <c r="BS31" s="116">
        <v>9</v>
      </c>
      <c r="BT31" s="2"/>
      <c r="BU31" s="3"/>
      <c r="BV31" s="3"/>
      <c r="BW31" s="3"/>
      <c r="BX31" s="3"/>
    </row>
    <row r="32" spans="1:76" ht="15">
      <c r="A32" s="64" t="s">
        <v>260</v>
      </c>
      <c r="B32" s="65"/>
      <c r="C32" s="65" t="s">
        <v>64</v>
      </c>
      <c r="D32" s="66">
        <v>593.07252198115</v>
      </c>
      <c r="E32" s="68"/>
      <c r="F32" s="100" t="s">
        <v>876</v>
      </c>
      <c r="G32" s="65"/>
      <c r="H32" s="69" t="s">
        <v>260</v>
      </c>
      <c r="I32" s="70"/>
      <c r="J32" s="70"/>
      <c r="K32" s="69" t="s">
        <v>986</v>
      </c>
      <c r="L32" s="73">
        <v>1</v>
      </c>
      <c r="M32" s="74">
        <v>7068.81884765625</v>
      </c>
      <c r="N32" s="74">
        <v>4281.9248046875</v>
      </c>
      <c r="O32" s="75"/>
      <c r="P32" s="76"/>
      <c r="Q32" s="76"/>
      <c r="R32" s="86"/>
      <c r="S32" s="48">
        <v>1</v>
      </c>
      <c r="T32" s="48">
        <v>0</v>
      </c>
      <c r="U32" s="49">
        <v>0</v>
      </c>
      <c r="V32" s="49">
        <v>0.00641</v>
      </c>
      <c r="W32" s="49">
        <v>0.003467</v>
      </c>
      <c r="X32" s="49">
        <v>0.440158</v>
      </c>
      <c r="Y32" s="49">
        <v>0</v>
      </c>
      <c r="Z32" s="49">
        <v>0</v>
      </c>
      <c r="AA32" s="71">
        <v>32</v>
      </c>
      <c r="AB32" s="71"/>
      <c r="AC32" s="72"/>
      <c r="AD32" s="78" t="s">
        <v>638</v>
      </c>
      <c r="AE32" s="78">
        <v>17464</v>
      </c>
      <c r="AF32" s="78">
        <v>32529</v>
      </c>
      <c r="AG32" s="78">
        <v>180766</v>
      </c>
      <c r="AH32" s="78">
        <v>94905</v>
      </c>
      <c r="AI32" s="78"/>
      <c r="AJ32" s="78" t="s">
        <v>697</v>
      </c>
      <c r="AK32" s="78" t="s">
        <v>745</v>
      </c>
      <c r="AL32" s="82" t="s">
        <v>783</v>
      </c>
      <c r="AM32" s="78"/>
      <c r="AN32" s="80">
        <v>39535.85943287037</v>
      </c>
      <c r="AO32" s="82" t="s">
        <v>834</v>
      </c>
      <c r="AP32" s="78" t="b">
        <v>0</v>
      </c>
      <c r="AQ32" s="78" t="b">
        <v>0</v>
      </c>
      <c r="AR32" s="78" t="b">
        <v>1</v>
      </c>
      <c r="AS32" s="78"/>
      <c r="AT32" s="78">
        <v>2171</v>
      </c>
      <c r="AU32" s="82" t="s">
        <v>862</v>
      </c>
      <c r="AV32" s="78" t="b">
        <v>1</v>
      </c>
      <c r="AW32" s="78" t="s">
        <v>895</v>
      </c>
      <c r="AX32" s="82" t="s">
        <v>925</v>
      </c>
      <c r="AY32" s="78" t="s">
        <v>65</v>
      </c>
      <c r="AZ32" s="78" t="str">
        <f>REPLACE(INDEX(GroupVertices[Group],MATCH(Vertices[[#This Row],[Vertex]],GroupVertices[Vertex],0)),1,1,"")</f>
        <v>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233</v>
      </c>
      <c r="B33" s="65"/>
      <c r="C33" s="65" t="s">
        <v>64</v>
      </c>
      <c r="D33" s="66">
        <v>192.29394648617875</v>
      </c>
      <c r="E33" s="68"/>
      <c r="F33" s="100" t="s">
        <v>404</v>
      </c>
      <c r="G33" s="65"/>
      <c r="H33" s="69" t="s">
        <v>233</v>
      </c>
      <c r="I33" s="70"/>
      <c r="J33" s="70"/>
      <c r="K33" s="69" t="s">
        <v>987</v>
      </c>
      <c r="L33" s="73">
        <v>1</v>
      </c>
      <c r="M33" s="74">
        <v>692.750732421875</v>
      </c>
      <c r="N33" s="74">
        <v>911.6735229492188</v>
      </c>
      <c r="O33" s="75"/>
      <c r="P33" s="76"/>
      <c r="Q33" s="76"/>
      <c r="R33" s="86"/>
      <c r="S33" s="48">
        <v>1</v>
      </c>
      <c r="T33" s="48">
        <v>1</v>
      </c>
      <c r="U33" s="49">
        <v>0</v>
      </c>
      <c r="V33" s="49">
        <v>0</v>
      </c>
      <c r="W33" s="49">
        <v>0</v>
      </c>
      <c r="X33" s="49">
        <v>0.999992</v>
      </c>
      <c r="Y33" s="49">
        <v>0</v>
      </c>
      <c r="Z33" s="49" t="s">
        <v>1076</v>
      </c>
      <c r="AA33" s="71">
        <v>33</v>
      </c>
      <c r="AB33" s="71"/>
      <c r="AC33" s="72"/>
      <c r="AD33" s="78" t="s">
        <v>639</v>
      </c>
      <c r="AE33" s="78">
        <v>1155</v>
      </c>
      <c r="AF33" s="78">
        <v>2286</v>
      </c>
      <c r="AG33" s="78">
        <v>11703</v>
      </c>
      <c r="AH33" s="78">
        <v>7463</v>
      </c>
      <c r="AI33" s="78"/>
      <c r="AJ33" s="78" t="s">
        <v>698</v>
      </c>
      <c r="AK33" s="78"/>
      <c r="AL33" s="82" t="s">
        <v>784</v>
      </c>
      <c r="AM33" s="78"/>
      <c r="AN33" s="80">
        <v>39157.89952546296</v>
      </c>
      <c r="AO33" s="82" t="s">
        <v>835</v>
      </c>
      <c r="AP33" s="78" t="b">
        <v>0</v>
      </c>
      <c r="AQ33" s="78" t="b">
        <v>0</v>
      </c>
      <c r="AR33" s="78" t="b">
        <v>0</v>
      </c>
      <c r="AS33" s="78"/>
      <c r="AT33" s="78">
        <v>164</v>
      </c>
      <c r="AU33" s="82" t="s">
        <v>863</v>
      </c>
      <c r="AV33" s="78" t="b">
        <v>0</v>
      </c>
      <c r="AW33" s="78" t="s">
        <v>895</v>
      </c>
      <c r="AX33" s="82" t="s">
        <v>926</v>
      </c>
      <c r="AY33" s="78" t="s">
        <v>66</v>
      </c>
      <c r="AZ33" s="78" t="str">
        <f>REPLACE(INDEX(GroupVertices[Group],MATCH(Vertices[[#This Row],[Vertex]],GroupVertices[Vertex],0)),1,1,"")</f>
        <v>3</v>
      </c>
      <c r="BA33" s="48" t="s">
        <v>336</v>
      </c>
      <c r="BB33" s="48" t="s">
        <v>336</v>
      </c>
      <c r="BC33" s="48" t="s">
        <v>352</v>
      </c>
      <c r="BD33" s="48" t="s">
        <v>352</v>
      </c>
      <c r="BE33" s="48"/>
      <c r="BF33" s="48"/>
      <c r="BG33" s="116" t="s">
        <v>1309</v>
      </c>
      <c r="BH33" s="116" t="s">
        <v>1309</v>
      </c>
      <c r="BI33" s="116" t="s">
        <v>1349</v>
      </c>
      <c r="BJ33" s="116" t="s">
        <v>1349</v>
      </c>
      <c r="BK33" s="116">
        <v>1</v>
      </c>
      <c r="BL33" s="120">
        <v>4.545454545454546</v>
      </c>
      <c r="BM33" s="116">
        <v>0</v>
      </c>
      <c r="BN33" s="120">
        <v>0</v>
      </c>
      <c r="BO33" s="116">
        <v>0</v>
      </c>
      <c r="BP33" s="120">
        <v>0</v>
      </c>
      <c r="BQ33" s="116">
        <v>21</v>
      </c>
      <c r="BR33" s="120">
        <v>95.45454545454545</v>
      </c>
      <c r="BS33" s="116">
        <v>22</v>
      </c>
      <c r="BT33" s="2"/>
      <c r="BU33" s="3"/>
      <c r="BV33" s="3"/>
      <c r="BW33" s="3"/>
      <c r="BX33" s="3"/>
    </row>
    <row r="34" spans="1:76" ht="15">
      <c r="A34" s="64" t="s">
        <v>234</v>
      </c>
      <c r="B34" s="65"/>
      <c r="C34" s="65" t="s">
        <v>64</v>
      </c>
      <c r="D34" s="66">
        <v>172.40277689923462</v>
      </c>
      <c r="E34" s="68"/>
      <c r="F34" s="100" t="s">
        <v>405</v>
      </c>
      <c r="G34" s="65"/>
      <c r="H34" s="69" t="s">
        <v>234</v>
      </c>
      <c r="I34" s="70"/>
      <c r="J34" s="70"/>
      <c r="K34" s="69" t="s">
        <v>988</v>
      </c>
      <c r="L34" s="73">
        <v>1</v>
      </c>
      <c r="M34" s="74">
        <v>1688.427490234375</v>
      </c>
      <c r="N34" s="74">
        <v>3146.744140625</v>
      </c>
      <c r="O34" s="75"/>
      <c r="P34" s="76"/>
      <c r="Q34" s="76"/>
      <c r="R34" s="86"/>
      <c r="S34" s="48">
        <v>1</v>
      </c>
      <c r="T34" s="48">
        <v>1</v>
      </c>
      <c r="U34" s="49">
        <v>0</v>
      </c>
      <c r="V34" s="49">
        <v>0</v>
      </c>
      <c r="W34" s="49">
        <v>0</v>
      </c>
      <c r="X34" s="49">
        <v>0.999992</v>
      </c>
      <c r="Y34" s="49">
        <v>0</v>
      </c>
      <c r="Z34" s="49" t="s">
        <v>1076</v>
      </c>
      <c r="AA34" s="71">
        <v>34</v>
      </c>
      <c r="AB34" s="71"/>
      <c r="AC34" s="72"/>
      <c r="AD34" s="78" t="s">
        <v>640</v>
      </c>
      <c r="AE34" s="78">
        <v>508</v>
      </c>
      <c r="AF34" s="78">
        <v>785</v>
      </c>
      <c r="AG34" s="78">
        <v>9989</v>
      </c>
      <c r="AH34" s="78">
        <v>18225</v>
      </c>
      <c r="AI34" s="78"/>
      <c r="AJ34" s="78" t="s">
        <v>699</v>
      </c>
      <c r="AK34" s="78" t="s">
        <v>746</v>
      </c>
      <c r="AL34" s="82" t="s">
        <v>785</v>
      </c>
      <c r="AM34" s="78"/>
      <c r="AN34" s="80">
        <v>39780.84599537037</v>
      </c>
      <c r="AO34" s="82" t="s">
        <v>836</v>
      </c>
      <c r="AP34" s="78" t="b">
        <v>0</v>
      </c>
      <c r="AQ34" s="78" t="b">
        <v>0</v>
      </c>
      <c r="AR34" s="78" t="b">
        <v>0</v>
      </c>
      <c r="AS34" s="78"/>
      <c r="AT34" s="78">
        <v>56</v>
      </c>
      <c r="AU34" s="82" t="s">
        <v>859</v>
      </c>
      <c r="AV34" s="78" t="b">
        <v>0</v>
      </c>
      <c r="AW34" s="78" t="s">
        <v>895</v>
      </c>
      <c r="AX34" s="82" t="s">
        <v>927</v>
      </c>
      <c r="AY34" s="78" t="s">
        <v>66</v>
      </c>
      <c r="AZ34" s="78" t="str">
        <f>REPLACE(INDEX(GroupVertices[Group],MATCH(Vertices[[#This Row],[Vertex]],GroupVertices[Vertex],0)),1,1,"")</f>
        <v>3</v>
      </c>
      <c r="BA34" s="48" t="s">
        <v>338</v>
      </c>
      <c r="BB34" s="48" t="s">
        <v>338</v>
      </c>
      <c r="BC34" s="48" t="s">
        <v>352</v>
      </c>
      <c r="BD34" s="48" t="s">
        <v>352</v>
      </c>
      <c r="BE34" s="48"/>
      <c r="BF34" s="48"/>
      <c r="BG34" s="116" t="s">
        <v>1310</v>
      </c>
      <c r="BH34" s="116" t="s">
        <v>1310</v>
      </c>
      <c r="BI34" s="116" t="s">
        <v>1350</v>
      </c>
      <c r="BJ34" s="116" t="s">
        <v>1350</v>
      </c>
      <c r="BK34" s="116">
        <v>0</v>
      </c>
      <c r="BL34" s="120">
        <v>0</v>
      </c>
      <c r="BM34" s="116">
        <v>0</v>
      </c>
      <c r="BN34" s="120">
        <v>0</v>
      </c>
      <c r="BO34" s="116">
        <v>0</v>
      </c>
      <c r="BP34" s="120">
        <v>0</v>
      </c>
      <c r="BQ34" s="116">
        <v>16</v>
      </c>
      <c r="BR34" s="120">
        <v>100</v>
      </c>
      <c r="BS34" s="116">
        <v>16</v>
      </c>
      <c r="BT34" s="2"/>
      <c r="BU34" s="3"/>
      <c r="BV34" s="3"/>
      <c r="BW34" s="3"/>
      <c r="BX34" s="3"/>
    </row>
    <row r="35" spans="1:76" ht="15">
      <c r="A35" s="64" t="s">
        <v>235</v>
      </c>
      <c r="B35" s="65"/>
      <c r="C35" s="65" t="s">
        <v>64</v>
      </c>
      <c r="D35" s="66">
        <v>233.3219684989563</v>
      </c>
      <c r="E35" s="68"/>
      <c r="F35" s="100" t="s">
        <v>406</v>
      </c>
      <c r="G35" s="65"/>
      <c r="H35" s="69" t="s">
        <v>235</v>
      </c>
      <c r="I35" s="70"/>
      <c r="J35" s="70"/>
      <c r="K35" s="69" t="s">
        <v>989</v>
      </c>
      <c r="L35" s="73">
        <v>1</v>
      </c>
      <c r="M35" s="74">
        <v>692.750732421875</v>
      </c>
      <c r="N35" s="74">
        <v>3146.744140625</v>
      </c>
      <c r="O35" s="75"/>
      <c r="P35" s="76"/>
      <c r="Q35" s="76"/>
      <c r="R35" s="86"/>
      <c r="S35" s="48">
        <v>1</v>
      </c>
      <c r="T35" s="48">
        <v>1</v>
      </c>
      <c r="U35" s="49">
        <v>0</v>
      </c>
      <c r="V35" s="49">
        <v>0</v>
      </c>
      <c r="W35" s="49">
        <v>0</v>
      </c>
      <c r="X35" s="49">
        <v>0.999992</v>
      </c>
      <c r="Y35" s="49">
        <v>0</v>
      </c>
      <c r="Z35" s="49" t="s">
        <v>1076</v>
      </c>
      <c r="AA35" s="71">
        <v>35</v>
      </c>
      <c r="AB35" s="71"/>
      <c r="AC35" s="72"/>
      <c r="AD35" s="78" t="s">
        <v>641</v>
      </c>
      <c r="AE35" s="78">
        <v>3773</v>
      </c>
      <c r="AF35" s="78">
        <v>5382</v>
      </c>
      <c r="AG35" s="78">
        <v>19892</v>
      </c>
      <c r="AH35" s="78">
        <v>20519</v>
      </c>
      <c r="AI35" s="78"/>
      <c r="AJ35" s="78" t="s">
        <v>700</v>
      </c>
      <c r="AK35" s="78" t="s">
        <v>747</v>
      </c>
      <c r="AL35" s="78"/>
      <c r="AM35" s="78"/>
      <c r="AN35" s="80">
        <v>39864.35880787037</v>
      </c>
      <c r="AO35" s="82" t="s">
        <v>837</v>
      </c>
      <c r="AP35" s="78" t="b">
        <v>1</v>
      </c>
      <c r="AQ35" s="78" t="b">
        <v>0</v>
      </c>
      <c r="AR35" s="78" t="b">
        <v>1</v>
      </c>
      <c r="AS35" s="78"/>
      <c r="AT35" s="78">
        <v>321</v>
      </c>
      <c r="AU35" s="82" t="s">
        <v>858</v>
      </c>
      <c r="AV35" s="78" t="b">
        <v>0</v>
      </c>
      <c r="AW35" s="78" t="s">
        <v>895</v>
      </c>
      <c r="AX35" s="82" t="s">
        <v>928</v>
      </c>
      <c r="AY35" s="78" t="s">
        <v>66</v>
      </c>
      <c r="AZ35" s="78" t="str">
        <f>REPLACE(INDEX(GroupVertices[Group],MATCH(Vertices[[#This Row],[Vertex]],GroupVertices[Vertex],0)),1,1,"")</f>
        <v>3</v>
      </c>
      <c r="BA35" s="48" t="s">
        <v>336</v>
      </c>
      <c r="BB35" s="48" t="s">
        <v>336</v>
      </c>
      <c r="BC35" s="48" t="s">
        <v>352</v>
      </c>
      <c r="BD35" s="48" t="s">
        <v>352</v>
      </c>
      <c r="BE35" s="48"/>
      <c r="BF35" s="48"/>
      <c r="BG35" s="116" t="s">
        <v>1311</v>
      </c>
      <c r="BH35" s="116" t="s">
        <v>1311</v>
      </c>
      <c r="BI35" s="116" t="s">
        <v>1351</v>
      </c>
      <c r="BJ35" s="116" t="s">
        <v>1351</v>
      </c>
      <c r="BK35" s="116">
        <v>0</v>
      </c>
      <c r="BL35" s="120">
        <v>0</v>
      </c>
      <c r="BM35" s="116">
        <v>0</v>
      </c>
      <c r="BN35" s="120">
        <v>0</v>
      </c>
      <c r="BO35" s="116">
        <v>0</v>
      </c>
      <c r="BP35" s="120">
        <v>0</v>
      </c>
      <c r="BQ35" s="116">
        <v>3</v>
      </c>
      <c r="BR35" s="120">
        <v>100</v>
      </c>
      <c r="BS35" s="116">
        <v>3</v>
      </c>
      <c r="BT35" s="2"/>
      <c r="BU35" s="3"/>
      <c r="BV35" s="3"/>
      <c r="BW35" s="3"/>
      <c r="BX35" s="3"/>
    </row>
    <row r="36" spans="1:76" ht="15">
      <c r="A36" s="64" t="s">
        <v>236</v>
      </c>
      <c r="B36" s="65"/>
      <c r="C36" s="65" t="s">
        <v>64</v>
      </c>
      <c r="D36" s="66">
        <v>178.45891580745146</v>
      </c>
      <c r="E36" s="68"/>
      <c r="F36" s="100" t="s">
        <v>407</v>
      </c>
      <c r="G36" s="65"/>
      <c r="H36" s="69" t="s">
        <v>236</v>
      </c>
      <c r="I36" s="70"/>
      <c r="J36" s="70"/>
      <c r="K36" s="69" t="s">
        <v>990</v>
      </c>
      <c r="L36" s="73">
        <v>1</v>
      </c>
      <c r="M36" s="74">
        <v>6702.11962890625</v>
      </c>
      <c r="N36" s="74">
        <v>1446.4654541015625</v>
      </c>
      <c r="O36" s="75"/>
      <c r="P36" s="76"/>
      <c r="Q36" s="76"/>
      <c r="R36" s="86"/>
      <c r="S36" s="48">
        <v>1</v>
      </c>
      <c r="T36" s="48">
        <v>3</v>
      </c>
      <c r="U36" s="49">
        <v>0</v>
      </c>
      <c r="V36" s="49">
        <v>0.009009</v>
      </c>
      <c r="W36" s="49">
        <v>0.028546</v>
      </c>
      <c r="X36" s="49">
        <v>0.906913</v>
      </c>
      <c r="Y36" s="49">
        <v>0.5</v>
      </c>
      <c r="Z36" s="49">
        <v>0</v>
      </c>
      <c r="AA36" s="71">
        <v>36</v>
      </c>
      <c r="AB36" s="71"/>
      <c r="AC36" s="72"/>
      <c r="AD36" s="78" t="s">
        <v>642</v>
      </c>
      <c r="AE36" s="78">
        <v>251</v>
      </c>
      <c r="AF36" s="78">
        <v>1242</v>
      </c>
      <c r="AG36" s="78">
        <v>2713</v>
      </c>
      <c r="AH36" s="78">
        <v>825</v>
      </c>
      <c r="AI36" s="78"/>
      <c r="AJ36" s="78"/>
      <c r="AK36" s="78"/>
      <c r="AL36" s="78"/>
      <c r="AM36" s="78"/>
      <c r="AN36" s="80">
        <v>39189.628958333335</v>
      </c>
      <c r="AO36" s="78"/>
      <c r="AP36" s="78" t="b">
        <v>0</v>
      </c>
      <c r="AQ36" s="78" t="b">
        <v>0</v>
      </c>
      <c r="AR36" s="78" t="b">
        <v>1</v>
      </c>
      <c r="AS36" s="78"/>
      <c r="AT36" s="78">
        <v>142</v>
      </c>
      <c r="AU36" s="82" t="s">
        <v>858</v>
      </c>
      <c r="AV36" s="78" t="b">
        <v>0</v>
      </c>
      <c r="AW36" s="78" t="s">
        <v>895</v>
      </c>
      <c r="AX36" s="82" t="s">
        <v>929</v>
      </c>
      <c r="AY36" s="78" t="s">
        <v>66</v>
      </c>
      <c r="AZ36" s="78" t="str">
        <f>REPLACE(INDEX(GroupVertices[Group],MATCH(Vertices[[#This Row],[Vertex]],GroupVertices[Vertex],0)),1,1,"")</f>
        <v>4</v>
      </c>
      <c r="BA36" s="48" t="s">
        <v>1100</v>
      </c>
      <c r="BB36" s="48" t="s">
        <v>1100</v>
      </c>
      <c r="BC36" s="48" t="s">
        <v>1113</v>
      </c>
      <c r="BD36" s="48" t="s">
        <v>1113</v>
      </c>
      <c r="BE36" s="48" t="s">
        <v>1129</v>
      </c>
      <c r="BF36" s="48" t="s">
        <v>1129</v>
      </c>
      <c r="BG36" s="116" t="s">
        <v>1312</v>
      </c>
      <c r="BH36" s="116" t="s">
        <v>1330</v>
      </c>
      <c r="BI36" s="116" t="s">
        <v>1352</v>
      </c>
      <c r="BJ36" s="116" t="s">
        <v>1368</v>
      </c>
      <c r="BK36" s="116">
        <v>3</v>
      </c>
      <c r="BL36" s="120">
        <v>5.172413793103448</v>
      </c>
      <c r="BM36" s="116">
        <v>0</v>
      </c>
      <c r="BN36" s="120">
        <v>0</v>
      </c>
      <c r="BO36" s="116">
        <v>0</v>
      </c>
      <c r="BP36" s="120">
        <v>0</v>
      </c>
      <c r="BQ36" s="116">
        <v>55</v>
      </c>
      <c r="BR36" s="120">
        <v>94.82758620689656</v>
      </c>
      <c r="BS36" s="116">
        <v>58</v>
      </c>
      <c r="BT36" s="2"/>
      <c r="BU36" s="3"/>
      <c r="BV36" s="3"/>
      <c r="BW36" s="3"/>
      <c r="BX36" s="3"/>
    </row>
    <row r="37" spans="1:76" ht="15">
      <c r="A37" s="64" t="s">
        <v>237</v>
      </c>
      <c r="B37" s="65"/>
      <c r="C37" s="65" t="s">
        <v>64</v>
      </c>
      <c r="D37" s="66">
        <v>187.549750142324</v>
      </c>
      <c r="E37" s="68"/>
      <c r="F37" s="100" t="s">
        <v>877</v>
      </c>
      <c r="G37" s="65"/>
      <c r="H37" s="69" t="s">
        <v>237</v>
      </c>
      <c r="I37" s="70"/>
      <c r="J37" s="70"/>
      <c r="K37" s="69" t="s">
        <v>991</v>
      </c>
      <c r="L37" s="73">
        <v>5.054339010543391</v>
      </c>
      <c r="M37" s="74">
        <v>4983.82080078125</v>
      </c>
      <c r="N37" s="74">
        <v>504.99530029296875</v>
      </c>
      <c r="O37" s="75"/>
      <c r="P37" s="76"/>
      <c r="Q37" s="76"/>
      <c r="R37" s="86"/>
      <c r="S37" s="48">
        <v>0</v>
      </c>
      <c r="T37" s="48">
        <v>3</v>
      </c>
      <c r="U37" s="49">
        <v>0.8</v>
      </c>
      <c r="V37" s="49">
        <v>0.009174</v>
      </c>
      <c r="W37" s="49">
        <v>0.033622</v>
      </c>
      <c r="X37" s="49">
        <v>0.88311</v>
      </c>
      <c r="Y37" s="49">
        <v>0.5</v>
      </c>
      <c r="Z37" s="49">
        <v>0</v>
      </c>
      <c r="AA37" s="71">
        <v>37</v>
      </c>
      <c r="AB37" s="71"/>
      <c r="AC37" s="72"/>
      <c r="AD37" s="78" t="s">
        <v>643</v>
      </c>
      <c r="AE37" s="78">
        <v>496</v>
      </c>
      <c r="AF37" s="78">
        <v>1928</v>
      </c>
      <c r="AG37" s="78">
        <v>41576</v>
      </c>
      <c r="AH37" s="78">
        <v>8806</v>
      </c>
      <c r="AI37" s="78"/>
      <c r="AJ37" s="78" t="s">
        <v>701</v>
      </c>
      <c r="AK37" s="78" t="s">
        <v>748</v>
      </c>
      <c r="AL37" s="82" t="s">
        <v>786</v>
      </c>
      <c r="AM37" s="78"/>
      <c r="AN37" s="80">
        <v>39986.44945601852</v>
      </c>
      <c r="AO37" s="82" t="s">
        <v>838</v>
      </c>
      <c r="AP37" s="78" t="b">
        <v>0</v>
      </c>
      <c r="AQ37" s="78" t="b">
        <v>0</v>
      </c>
      <c r="AR37" s="78" t="b">
        <v>1</v>
      </c>
      <c r="AS37" s="78"/>
      <c r="AT37" s="78">
        <v>59</v>
      </c>
      <c r="AU37" s="82" t="s">
        <v>864</v>
      </c>
      <c r="AV37" s="78" t="b">
        <v>0</v>
      </c>
      <c r="AW37" s="78" t="s">
        <v>895</v>
      </c>
      <c r="AX37" s="82" t="s">
        <v>930</v>
      </c>
      <c r="AY37" s="78" t="s">
        <v>66</v>
      </c>
      <c r="AZ37" s="78" t="str">
        <f>REPLACE(INDEX(GroupVertices[Group],MATCH(Vertices[[#This Row],[Vertex]],GroupVertices[Vertex],0)),1,1,"")</f>
        <v>4</v>
      </c>
      <c r="BA37" s="48"/>
      <c r="BB37" s="48"/>
      <c r="BC37" s="48"/>
      <c r="BD37" s="48"/>
      <c r="BE37" s="48"/>
      <c r="BF37" s="48"/>
      <c r="BG37" s="116" t="s">
        <v>1313</v>
      </c>
      <c r="BH37" s="116" t="s">
        <v>1313</v>
      </c>
      <c r="BI37" s="116" t="s">
        <v>1353</v>
      </c>
      <c r="BJ37" s="116" t="s">
        <v>1353</v>
      </c>
      <c r="BK37" s="116">
        <v>0</v>
      </c>
      <c r="BL37" s="120">
        <v>0</v>
      </c>
      <c r="BM37" s="116">
        <v>1</v>
      </c>
      <c r="BN37" s="120">
        <v>20</v>
      </c>
      <c r="BO37" s="116">
        <v>0</v>
      </c>
      <c r="BP37" s="120">
        <v>0</v>
      </c>
      <c r="BQ37" s="116">
        <v>4</v>
      </c>
      <c r="BR37" s="120">
        <v>80</v>
      </c>
      <c r="BS37" s="116">
        <v>5</v>
      </c>
      <c r="BT37" s="2"/>
      <c r="BU37" s="3"/>
      <c r="BV37" s="3"/>
      <c r="BW37" s="3"/>
      <c r="BX37" s="3"/>
    </row>
    <row r="38" spans="1:76" ht="15">
      <c r="A38" s="64" t="s">
        <v>238</v>
      </c>
      <c r="B38" s="65"/>
      <c r="C38" s="65" t="s">
        <v>64</v>
      </c>
      <c r="D38" s="66">
        <v>190.20013916123727</v>
      </c>
      <c r="E38" s="68"/>
      <c r="F38" s="100" t="s">
        <v>878</v>
      </c>
      <c r="G38" s="65"/>
      <c r="H38" s="69" t="s">
        <v>238</v>
      </c>
      <c r="I38" s="70"/>
      <c r="J38" s="70"/>
      <c r="K38" s="69" t="s">
        <v>992</v>
      </c>
      <c r="L38" s="73">
        <v>5.054339010543391</v>
      </c>
      <c r="M38" s="74">
        <v>6117.97900390625</v>
      </c>
      <c r="N38" s="74">
        <v>372.4330139160156</v>
      </c>
      <c r="O38" s="75"/>
      <c r="P38" s="76"/>
      <c r="Q38" s="76"/>
      <c r="R38" s="86"/>
      <c r="S38" s="48">
        <v>0</v>
      </c>
      <c r="T38" s="48">
        <v>3</v>
      </c>
      <c r="U38" s="49">
        <v>0.8</v>
      </c>
      <c r="V38" s="49">
        <v>0.009174</v>
      </c>
      <c r="W38" s="49">
        <v>0.033622</v>
      </c>
      <c r="X38" s="49">
        <v>0.88311</v>
      </c>
      <c r="Y38" s="49">
        <v>0.5</v>
      </c>
      <c r="Z38" s="49">
        <v>0</v>
      </c>
      <c r="AA38" s="71">
        <v>38</v>
      </c>
      <c r="AB38" s="71"/>
      <c r="AC38" s="72"/>
      <c r="AD38" s="78" t="s">
        <v>644</v>
      </c>
      <c r="AE38" s="78">
        <v>1512</v>
      </c>
      <c r="AF38" s="78">
        <v>2128</v>
      </c>
      <c r="AG38" s="78">
        <v>22632</v>
      </c>
      <c r="AH38" s="78">
        <v>16091</v>
      </c>
      <c r="AI38" s="78"/>
      <c r="AJ38" s="78" t="s">
        <v>702</v>
      </c>
      <c r="AK38" s="78" t="s">
        <v>749</v>
      </c>
      <c r="AL38" s="82" t="s">
        <v>787</v>
      </c>
      <c r="AM38" s="78"/>
      <c r="AN38" s="80">
        <v>39619.62837962963</v>
      </c>
      <c r="AO38" s="82" t="s">
        <v>839</v>
      </c>
      <c r="AP38" s="78" t="b">
        <v>0</v>
      </c>
      <c r="AQ38" s="78" t="b">
        <v>0</v>
      </c>
      <c r="AR38" s="78" t="b">
        <v>0</v>
      </c>
      <c r="AS38" s="78"/>
      <c r="AT38" s="78">
        <v>146</v>
      </c>
      <c r="AU38" s="82" t="s">
        <v>858</v>
      </c>
      <c r="AV38" s="78" t="b">
        <v>0</v>
      </c>
      <c r="AW38" s="78" t="s">
        <v>895</v>
      </c>
      <c r="AX38" s="82" t="s">
        <v>931</v>
      </c>
      <c r="AY38" s="78" t="s">
        <v>66</v>
      </c>
      <c r="AZ38" s="78" t="str">
        <f>REPLACE(INDEX(GroupVertices[Group],MATCH(Vertices[[#This Row],[Vertex]],GroupVertices[Vertex],0)),1,1,"")</f>
        <v>4</v>
      </c>
      <c r="BA38" s="48"/>
      <c r="BB38" s="48"/>
      <c r="BC38" s="48"/>
      <c r="BD38" s="48"/>
      <c r="BE38" s="48"/>
      <c r="BF38" s="48"/>
      <c r="BG38" s="116" t="s">
        <v>1314</v>
      </c>
      <c r="BH38" s="116" t="s">
        <v>1314</v>
      </c>
      <c r="BI38" s="116" t="s">
        <v>1354</v>
      </c>
      <c r="BJ38" s="116" t="s">
        <v>1354</v>
      </c>
      <c r="BK38" s="116">
        <v>1</v>
      </c>
      <c r="BL38" s="120">
        <v>14.285714285714286</v>
      </c>
      <c r="BM38" s="116">
        <v>0</v>
      </c>
      <c r="BN38" s="120">
        <v>0</v>
      </c>
      <c r="BO38" s="116">
        <v>0</v>
      </c>
      <c r="BP38" s="120">
        <v>0</v>
      </c>
      <c r="BQ38" s="116">
        <v>6</v>
      </c>
      <c r="BR38" s="120">
        <v>85.71428571428571</v>
      </c>
      <c r="BS38" s="116">
        <v>7</v>
      </c>
      <c r="BT38" s="2"/>
      <c r="BU38" s="3"/>
      <c r="BV38" s="3"/>
      <c r="BW38" s="3"/>
      <c r="BX38" s="3"/>
    </row>
    <row r="39" spans="1:76" ht="15">
      <c r="A39" s="64" t="s">
        <v>239</v>
      </c>
      <c r="B39" s="65"/>
      <c r="C39" s="65" t="s">
        <v>64</v>
      </c>
      <c r="D39" s="66">
        <v>186.74138149155544</v>
      </c>
      <c r="E39" s="68"/>
      <c r="F39" s="100" t="s">
        <v>408</v>
      </c>
      <c r="G39" s="65"/>
      <c r="H39" s="69" t="s">
        <v>239</v>
      </c>
      <c r="I39" s="70"/>
      <c r="J39" s="70"/>
      <c r="K39" s="69" t="s">
        <v>993</v>
      </c>
      <c r="L39" s="73">
        <v>5.054339010543391</v>
      </c>
      <c r="M39" s="74">
        <v>4808.73388671875</v>
      </c>
      <c r="N39" s="74">
        <v>3074.20068359375</v>
      </c>
      <c r="O39" s="75"/>
      <c r="P39" s="76"/>
      <c r="Q39" s="76"/>
      <c r="R39" s="86"/>
      <c r="S39" s="48">
        <v>0</v>
      </c>
      <c r="T39" s="48">
        <v>3</v>
      </c>
      <c r="U39" s="49">
        <v>0.8</v>
      </c>
      <c r="V39" s="49">
        <v>0.009174</v>
      </c>
      <c r="W39" s="49">
        <v>0.033622</v>
      </c>
      <c r="X39" s="49">
        <v>0.88311</v>
      </c>
      <c r="Y39" s="49">
        <v>0.5</v>
      </c>
      <c r="Z39" s="49">
        <v>0</v>
      </c>
      <c r="AA39" s="71">
        <v>39</v>
      </c>
      <c r="AB39" s="71"/>
      <c r="AC39" s="72"/>
      <c r="AD39" s="78" t="s">
        <v>645</v>
      </c>
      <c r="AE39" s="78">
        <v>125</v>
      </c>
      <c r="AF39" s="78">
        <v>1867</v>
      </c>
      <c r="AG39" s="78">
        <v>28725</v>
      </c>
      <c r="AH39" s="78">
        <v>1306</v>
      </c>
      <c r="AI39" s="78"/>
      <c r="AJ39" s="78" t="s">
        <v>703</v>
      </c>
      <c r="AK39" s="78" t="s">
        <v>750</v>
      </c>
      <c r="AL39" s="82" t="s">
        <v>788</v>
      </c>
      <c r="AM39" s="78"/>
      <c r="AN39" s="80">
        <v>39258.4799537037</v>
      </c>
      <c r="AO39" s="78"/>
      <c r="AP39" s="78" t="b">
        <v>0</v>
      </c>
      <c r="AQ39" s="78" t="b">
        <v>0</v>
      </c>
      <c r="AR39" s="78" t="b">
        <v>0</v>
      </c>
      <c r="AS39" s="78"/>
      <c r="AT39" s="78">
        <v>205</v>
      </c>
      <c r="AU39" s="82" t="s">
        <v>865</v>
      </c>
      <c r="AV39" s="78" t="b">
        <v>0</v>
      </c>
      <c r="AW39" s="78" t="s">
        <v>895</v>
      </c>
      <c r="AX39" s="82" t="s">
        <v>932</v>
      </c>
      <c r="AY39" s="78" t="s">
        <v>66</v>
      </c>
      <c r="AZ39" s="78" t="str">
        <f>REPLACE(INDEX(GroupVertices[Group],MATCH(Vertices[[#This Row],[Vertex]],GroupVertices[Vertex],0)),1,1,"")</f>
        <v>4</v>
      </c>
      <c r="BA39" s="48"/>
      <c r="BB39" s="48"/>
      <c r="BC39" s="48"/>
      <c r="BD39" s="48"/>
      <c r="BE39" s="48"/>
      <c r="BF39" s="48"/>
      <c r="BG39" s="116" t="s">
        <v>1315</v>
      </c>
      <c r="BH39" s="116" t="s">
        <v>1315</v>
      </c>
      <c r="BI39" s="116" t="s">
        <v>1355</v>
      </c>
      <c r="BJ39" s="116" t="s">
        <v>1355</v>
      </c>
      <c r="BK39" s="116">
        <v>1</v>
      </c>
      <c r="BL39" s="120">
        <v>7.142857142857143</v>
      </c>
      <c r="BM39" s="116">
        <v>1</v>
      </c>
      <c r="BN39" s="120">
        <v>7.142857142857143</v>
      </c>
      <c r="BO39" s="116">
        <v>0</v>
      </c>
      <c r="BP39" s="120">
        <v>0</v>
      </c>
      <c r="BQ39" s="116">
        <v>12</v>
      </c>
      <c r="BR39" s="120">
        <v>85.71428571428571</v>
      </c>
      <c r="BS39" s="116">
        <v>14</v>
      </c>
      <c r="BT39" s="2"/>
      <c r="BU39" s="3"/>
      <c r="BV39" s="3"/>
      <c r="BW39" s="3"/>
      <c r="BX39" s="3"/>
    </row>
    <row r="40" spans="1:76" ht="15">
      <c r="A40" s="64" t="s">
        <v>240</v>
      </c>
      <c r="B40" s="65"/>
      <c r="C40" s="65" t="s">
        <v>64</v>
      </c>
      <c r="D40" s="66">
        <v>175.55673983174142</v>
      </c>
      <c r="E40" s="68"/>
      <c r="F40" s="100" t="s">
        <v>409</v>
      </c>
      <c r="G40" s="65"/>
      <c r="H40" s="69" t="s">
        <v>240</v>
      </c>
      <c r="I40" s="70"/>
      <c r="J40" s="70"/>
      <c r="K40" s="69" t="s">
        <v>994</v>
      </c>
      <c r="L40" s="73">
        <v>1</v>
      </c>
      <c r="M40" s="74">
        <v>2684.1044921875</v>
      </c>
      <c r="N40" s="74">
        <v>3146.744140625</v>
      </c>
      <c r="O40" s="75"/>
      <c r="P40" s="76"/>
      <c r="Q40" s="76"/>
      <c r="R40" s="86"/>
      <c r="S40" s="48">
        <v>1</v>
      </c>
      <c r="T40" s="48">
        <v>1</v>
      </c>
      <c r="U40" s="49">
        <v>0</v>
      </c>
      <c r="V40" s="49">
        <v>0</v>
      </c>
      <c r="W40" s="49">
        <v>0</v>
      </c>
      <c r="X40" s="49">
        <v>0.999992</v>
      </c>
      <c r="Y40" s="49">
        <v>0</v>
      </c>
      <c r="Z40" s="49" t="s">
        <v>1076</v>
      </c>
      <c r="AA40" s="71">
        <v>40</v>
      </c>
      <c r="AB40" s="71"/>
      <c r="AC40" s="72"/>
      <c r="AD40" s="78" t="s">
        <v>646</v>
      </c>
      <c r="AE40" s="78">
        <v>809</v>
      </c>
      <c r="AF40" s="78">
        <v>1023</v>
      </c>
      <c r="AG40" s="78">
        <v>5299</v>
      </c>
      <c r="AH40" s="78">
        <v>2547</v>
      </c>
      <c r="AI40" s="78"/>
      <c r="AJ40" s="78" t="s">
        <v>704</v>
      </c>
      <c r="AK40" s="78" t="s">
        <v>751</v>
      </c>
      <c r="AL40" s="78"/>
      <c r="AM40" s="78"/>
      <c r="AN40" s="80">
        <v>39415.70822916667</v>
      </c>
      <c r="AO40" s="82" t="s">
        <v>840</v>
      </c>
      <c r="AP40" s="78" t="b">
        <v>0</v>
      </c>
      <c r="AQ40" s="78" t="b">
        <v>0</v>
      </c>
      <c r="AR40" s="78" t="b">
        <v>1</v>
      </c>
      <c r="AS40" s="78"/>
      <c r="AT40" s="78">
        <v>115</v>
      </c>
      <c r="AU40" s="82" t="s">
        <v>859</v>
      </c>
      <c r="AV40" s="78" t="b">
        <v>0</v>
      </c>
      <c r="AW40" s="78" t="s">
        <v>895</v>
      </c>
      <c r="AX40" s="82" t="s">
        <v>933</v>
      </c>
      <c r="AY40" s="78" t="s">
        <v>66</v>
      </c>
      <c r="AZ40" s="78" t="str">
        <f>REPLACE(INDEX(GroupVertices[Group],MATCH(Vertices[[#This Row],[Vertex]],GroupVertices[Vertex],0)),1,1,"")</f>
        <v>3</v>
      </c>
      <c r="BA40" s="48" t="s">
        <v>336</v>
      </c>
      <c r="BB40" s="48" t="s">
        <v>336</v>
      </c>
      <c r="BC40" s="48" t="s">
        <v>352</v>
      </c>
      <c r="BD40" s="48" t="s">
        <v>352</v>
      </c>
      <c r="BE40" s="48"/>
      <c r="BF40" s="48"/>
      <c r="BG40" s="116" t="s">
        <v>1316</v>
      </c>
      <c r="BH40" s="116" t="s">
        <v>1316</v>
      </c>
      <c r="BI40" s="116" t="s">
        <v>1356</v>
      </c>
      <c r="BJ40" s="116" t="s">
        <v>1356</v>
      </c>
      <c r="BK40" s="116">
        <v>0</v>
      </c>
      <c r="BL40" s="120">
        <v>0</v>
      </c>
      <c r="BM40" s="116">
        <v>0</v>
      </c>
      <c r="BN40" s="120">
        <v>0</v>
      </c>
      <c r="BO40" s="116">
        <v>0</v>
      </c>
      <c r="BP40" s="120">
        <v>0</v>
      </c>
      <c r="BQ40" s="116">
        <v>15</v>
      </c>
      <c r="BR40" s="120">
        <v>100</v>
      </c>
      <c r="BS40" s="116">
        <v>15</v>
      </c>
      <c r="BT40" s="2"/>
      <c r="BU40" s="3"/>
      <c r="BV40" s="3"/>
      <c r="BW40" s="3"/>
      <c r="BX40" s="3"/>
    </row>
    <row r="41" spans="1:76" ht="15">
      <c r="A41" s="64" t="s">
        <v>241</v>
      </c>
      <c r="B41" s="65"/>
      <c r="C41" s="65" t="s">
        <v>64</v>
      </c>
      <c r="D41" s="66">
        <v>186.96666455816307</v>
      </c>
      <c r="E41" s="68"/>
      <c r="F41" s="100" t="s">
        <v>879</v>
      </c>
      <c r="G41" s="65"/>
      <c r="H41" s="69" t="s">
        <v>241</v>
      </c>
      <c r="I41" s="70"/>
      <c r="J41" s="70"/>
      <c r="K41" s="69" t="s">
        <v>995</v>
      </c>
      <c r="L41" s="73">
        <v>1</v>
      </c>
      <c r="M41" s="74">
        <v>9355.7890625</v>
      </c>
      <c r="N41" s="74">
        <v>2214.484375</v>
      </c>
      <c r="O41" s="75"/>
      <c r="P41" s="76"/>
      <c r="Q41" s="76"/>
      <c r="R41" s="86"/>
      <c r="S41" s="48">
        <v>2</v>
      </c>
      <c r="T41" s="48">
        <v>1</v>
      </c>
      <c r="U41" s="49">
        <v>0</v>
      </c>
      <c r="V41" s="49">
        <v>1</v>
      </c>
      <c r="W41" s="49">
        <v>0</v>
      </c>
      <c r="X41" s="49">
        <v>1.298235</v>
      </c>
      <c r="Y41" s="49">
        <v>0</v>
      </c>
      <c r="Z41" s="49">
        <v>0</v>
      </c>
      <c r="AA41" s="71">
        <v>41</v>
      </c>
      <c r="AB41" s="71"/>
      <c r="AC41" s="72"/>
      <c r="AD41" s="78" t="s">
        <v>647</v>
      </c>
      <c r="AE41" s="78">
        <v>1045</v>
      </c>
      <c r="AF41" s="78">
        <v>1884</v>
      </c>
      <c r="AG41" s="78">
        <v>20949</v>
      </c>
      <c r="AH41" s="78">
        <v>57808</v>
      </c>
      <c r="AI41" s="78"/>
      <c r="AJ41" s="78" t="s">
        <v>705</v>
      </c>
      <c r="AK41" s="78" t="s">
        <v>736</v>
      </c>
      <c r="AL41" s="82" t="s">
        <v>789</v>
      </c>
      <c r="AM41" s="78"/>
      <c r="AN41" s="80">
        <v>39746.930347222224</v>
      </c>
      <c r="AO41" s="82" t="s">
        <v>841</v>
      </c>
      <c r="AP41" s="78" t="b">
        <v>0</v>
      </c>
      <c r="AQ41" s="78" t="b">
        <v>0</v>
      </c>
      <c r="AR41" s="78" t="b">
        <v>1</v>
      </c>
      <c r="AS41" s="78"/>
      <c r="AT41" s="78">
        <v>76</v>
      </c>
      <c r="AU41" s="82" t="s">
        <v>866</v>
      </c>
      <c r="AV41" s="78" t="b">
        <v>0</v>
      </c>
      <c r="AW41" s="78" t="s">
        <v>895</v>
      </c>
      <c r="AX41" s="82" t="s">
        <v>934</v>
      </c>
      <c r="AY41" s="78" t="s">
        <v>66</v>
      </c>
      <c r="AZ41" s="78" t="str">
        <f>REPLACE(INDEX(GroupVertices[Group],MATCH(Vertices[[#This Row],[Vertex]],GroupVertices[Vertex],0)),1,1,"")</f>
        <v>8</v>
      </c>
      <c r="BA41" s="48" t="s">
        <v>340</v>
      </c>
      <c r="BB41" s="48" t="s">
        <v>340</v>
      </c>
      <c r="BC41" s="48" t="s">
        <v>352</v>
      </c>
      <c r="BD41" s="48" t="s">
        <v>352</v>
      </c>
      <c r="BE41" s="48"/>
      <c r="BF41" s="48"/>
      <c r="BG41" s="116" t="s">
        <v>1187</v>
      </c>
      <c r="BH41" s="116" t="s">
        <v>1187</v>
      </c>
      <c r="BI41" s="116" t="s">
        <v>1232</v>
      </c>
      <c r="BJ41" s="116" t="s">
        <v>1232</v>
      </c>
      <c r="BK41" s="116">
        <v>0</v>
      </c>
      <c r="BL41" s="120">
        <v>0</v>
      </c>
      <c r="BM41" s="116">
        <v>0</v>
      </c>
      <c r="BN41" s="120">
        <v>0</v>
      </c>
      <c r="BO41" s="116">
        <v>0</v>
      </c>
      <c r="BP41" s="120">
        <v>0</v>
      </c>
      <c r="BQ41" s="116">
        <v>17</v>
      </c>
      <c r="BR41" s="120">
        <v>100</v>
      </c>
      <c r="BS41" s="116">
        <v>17</v>
      </c>
      <c r="BT41" s="2"/>
      <c r="BU41" s="3"/>
      <c r="BV41" s="3"/>
      <c r="BW41" s="3"/>
      <c r="BX41" s="3"/>
    </row>
    <row r="42" spans="1:76" ht="15">
      <c r="A42" s="64" t="s">
        <v>242</v>
      </c>
      <c r="B42" s="65"/>
      <c r="C42" s="65" t="s">
        <v>64</v>
      </c>
      <c r="D42" s="66">
        <v>279.9290593965463</v>
      </c>
      <c r="E42" s="68"/>
      <c r="F42" s="100" t="s">
        <v>410</v>
      </c>
      <c r="G42" s="65"/>
      <c r="H42" s="69" t="s">
        <v>242</v>
      </c>
      <c r="I42" s="70"/>
      <c r="J42" s="70"/>
      <c r="K42" s="69" t="s">
        <v>996</v>
      </c>
      <c r="L42" s="73">
        <v>1</v>
      </c>
      <c r="M42" s="74">
        <v>9355.7890625</v>
      </c>
      <c r="N42" s="74">
        <v>973.4320678710938</v>
      </c>
      <c r="O42" s="75"/>
      <c r="P42" s="76"/>
      <c r="Q42" s="76"/>
      <c r="R42" s="86"/>
      <c r="S42" s="48">
        <v>0</v>
      </c>
      <c r="T42" s="48">
        <v>1</v>
      </c>
      <c r="U42" s="49">
        <v>0</v>
      </c>
      <c r="V42" s="49">
        <v>1</v>
      </c>
      <c r="W42" s="49">
        <v>0</v>
      </c>
      <c r="X42" s="49">
        <v>0.701749</v>
      </c>
      <c r="Y42" s="49">
        <v>0</v>
      </c>
      <c r="Z42" s="49">
        <v>0</v>
      </c>
      <c r="AA42" s="71">
        <v>42</v>
      </c>
      <c r="AB42" s="71"/>
      <c r="AC42" s="72"/>
      <c r="AD42" s="78" t="s">
        <v>648</v>
      </c>
      <c r="AE42" s="78">
        <v>1180</v>
      </c>
      <c r="AF42" s="78">
        <v>8899</v>
      </c>
      <c r="AG42" s="78">
        <v>173043</v>
      </c>
      <c r="AH42" s="78">
        <v>47574</v>
      </c>
      <c r="AI42" s="78"/>
      <c r="AJ42" s="78" t="s">
        <v>706</v>
      </c>
      <c r="AK42" s="78" t="s">
        <v>752</v>
      </c>
      <c r="AL42" s="82" t="s">
        <v>790</v>
      </c>
      <c r="AM42" s="78"/>
      <c r="AN42" s="80">
        <v>40019.56408564815</v>
      </c>
      <c r="AO42" s="82" t="s">
        <v>842</v>
      </c>
      <c r="AP42" s="78" t="b">
        <v>0</v>
      </c>
      <c r="AQ42" s="78" t="b">
        <v>0</v>
      </c>
      <c r="AR42" s="78" t="b">
        <v>1</v>
      </c>
      <c r="AS42" s="78"/>
      <c r="AT42" s="78">
        <v>290</v>
      </c>
      <c r="AU42" s="82" t="s">
        <v>858</v>
      </c>
      <c r="AV42" s="78" t="b">
        <v>0</v>
      </c>
      <c r="AW42" s="78" t="s">
        <v>895</v>
      </c>
      <c r="AX42" s="82" t="s">
        <v>935</v>
      </c>
      <c r="AY42" s="78" t="s">
        <v>66</v>
      </c>
      <c r="AZ42" s="78" t="str">
        <f>REPLACE(INDEX(GroupVertices[Group],MATCH(Vertices[[#This Row],[Vertex]],GroupVertices[Vertex],0)),1,1,"")</f>
        <v>8</v>
      </c>
      <c r="BA42" s="48" t="s">
        <v>340</v>
      </c>
      <c r="BB42" s="48" t="s">
        <v>340</v>
      </c>
      <c r="BC42" s="48" t="s">
        <v>352</v>
      </c>
      <c r="BD42" s="48" t="s">
        <v>352</v>
      </c>
      <c r="BE42" s="48"/>
      <c r="BF42" s="48"/>
      <c r="BG42" s="116" t="s">
        <v>1317</v>
      </c>
      <c r="BH42" s="116" t="s">
        <v>1317</v>
      </c>
      <c r="BI42" s="116" t="s">
        <v>1357</v>
      </c>
      <c r="BJ42" s="116" t="s">
        <v>1357</v>
      </c>
      <c r="BK42" s="116">
        <v>0</v>
      </c>
      <c r="BL42" s="120">
        <v>0</v>
      </c>
      <c r="BM42" s="116">
        <v>0</v>
      </c>
      <c r="BN42" s="120">
        <v>0</v>
      </c>
      <c r="BO42" s="116">
        <v>0</v>
      </c>
      <c r="BP42" s="120">
        <v>0</v>
      </c>
      <c r="BQ42" s="116">
        <v>19</v>
      </c>
      <c r="BR42" s="120">
        <v>100</v>
      </c>
      <c r="BS42" s="116">
        <v>19</v>
      </c>
      <c r="BT42" s="2"/>
      <c r="BU42" s="3"/>
      <c r="BV42" s="3"/>
      <c r="BW42" s="3"/>
      <c r="BX42" s="3"/>
    </row>
    <row r="43" spans="1:76" ht="15">
      <c r="A43" s="64" t="s">
        <v>243</v>
      </c>
      <c r="B43" s="65"/>
      <c r="C43" s="65" t="s">
        <v>64</v>
      </c>
      <c r="D43" s="66">
        <v>165.5912771206275</v>
      </c>
      <c r="E43" s="68"/>
      <c r="F43" s="100" t="s">
        <v>411</v>
      </c>
      <c r="G43" s="65"/>
      <c r="H43" s="69" t="s">
        <v>243</v>
      </c>
      <c r="I43" s="70"/>
      <c r="J43" s="70"/>
      <c r="K43" s="69" t="s">
        <v>997</v>
      </c>
      <c r="L43" s="73">
        <v>1</v>
      </c>
      <c r="M43" s="74">
        <v>692.750732421875</v>
      </c>
      <c r="N43" s="74">
        <v>2029.2088623046875</v>
      </c>
      <c r="O43" s="75"/>
      <c r="P43" s="76"/>
      <c r="Q43" s="76"/>
      <c r="R43" s="86"/>
      <c r="S43" s="48">
        <v>1</v>
      </c>
      <c r="T43" s="48">
        <v>1</v>
      </c>
      <c r="U43" s="49">
        <v>0</v>
      </c>
      <c r="V43" s="49">
        <v>0</v>
      </c>
      <c r="W43" s="49">
        <v>0</v>
      </c>
      <c r="X43" s="49">
        <v>0.999992</v>
      </c>
      <c r="Y43" s="49">
        <v>0</v>
      </c>
      <c r="Z43" s="49" t="s">
        <v>1076</v>
      </c>
      <c r="AA43" s="71">
        <v>43</v>
      </c>
      <c r="AB43" s="71"/>
      <c r="AC43" s="72"/>
      <c r="AD43" s="78" t="s">
        <v>649</v>
      </c>
      <c r="AE43" s="78">
        <v>287</v>
      </c>
      <c r="AF43" s="78">
        <v>271</v>
      </c>
      <c r="AG43" s="78">
        <v>386</v>
      </c>
      <c r="AH43" s="78">
        <v>12072</v>
      </c>
      <c r="AI43" s="78"/>
      <c r="AJ43" s="78" t="s">
        <v>707</v>
      </c>
      <c r="AK43" s="78" t="s">
        <v>753</v>
      </c>
      <c r="AL43" s="78"/>
      <c r="AM43" s="78"/>
      <c r="AN43" s="80">
        <v>40951.73335648148</v>
      </c>
      <c r="AO43" s="82" t="s">
        <v>843</v>
      </c>
      <c r="AP43" s="78" t="b">
        <v>0</v>
      </c>
      <c r="AQ43" s="78" t="b">
        <v>0</v>
      </c>
      <c r="AR43" s="78" t="b">
        <v>1</v>
      </c>
      <c r="AS43" s="78"/>
      <c r="AT43" s="78">
        <v>2</v>
      </c>
      <c r="AU43" s="82" t="s">
        <v>858</v>
      </c>
      <c r="AV43" s="78" t="b">
        <v>0</v>
      </c>
      <c r="AW43" s="78" t="s">
        <v>895</v>
      </c>
      <c r="AX43" s="82" t="s">
        <v>936</v>
      </c>
      <c r="AY43" s="78" t="s">
        <v>66</v>
      </c>
      <c r="AZ43" s="78" t="str">
        <f>REPLACE(INDEX(GroupVertices[Group],MATCH(Vertices[[#This Row],[Vertex]],GroupVertices[Vertex],0)),1,1,"")</f>
        <v>3</v>
      </c>
      <c r="BA43" s="48" t="s">
        <v>341</v>
      </c>
      <c r="BB43" s="48" t="s">
        <v>341</v>
      </c>
      <c r="BC43" s="48" t="s">
        <v>352</v>
      </c>
      <c r="BD43" s="48" t="s">
        <v>352</v>
      </c>
      <c r="BE43" s="48"/>
      <c r="BF43" s="48"/>
      <c r="BG43" s="116" t="s">
        <v>1318</v>
      </c>
      <c r="BH43" s="116" t="s">
        <v>1318</v>
      </c>
      <c r="BI43" s="116" t="s">
        <v>1358</v>
      </c>
      <c r="BJ43" s="116" t="s">
        <v>1358</v>
      </c>
      <c r="BK43" s="116">
        <v>0</v>
      </c>
      <c r="BL43" s="120">
        <v>0</v>
      </c>
      <c r="BM43" s="116">
        <v>0</v>
      </c>
      <c r="BN43" s="120">
        <v>0</v>
      </c>
      <c r="BO43" s="116">
        <v>0</v>
      </c>
      <c r="BP43" s="120">
        <v>0</v>
      </c>
      <c r="BQ43" s="116">
        <v>35</v>
      </c>
      <c r="BR43" s="120">
        <v>100</v>
      </c>
      <c r="BS43" s="116">
        <v>35</v>
      </c>
      <c r="BT43" s="2"/>
      <c r="BU43" s="3"/>
      <c r="BV43" s="3"/>
      <c r="BW43" s="3"/>
      <c r="BX43" s="3"/>
    </row>
    <row r="44" spans="1:76" ht="15">
      <c r="A44" s="64" t="s">
        <v>244</v>
      </c>
      <c r="B44" s="65"/>
      <c r="C44" s="65" t="s">
        <v>64</v>
      </c>
      <c r="D44" s="66">
        <v>236.97950534505662</v>
      </c>
      <c r="E44" s="68"/>
      <c r="F44" s="100" t="s">
        <v>412</v>
      </c>
      <c r="G44" s="65"/>
      <c r="H44" s="69" t="s">
        <v>244</v>
      </c>
      <c r="I44" s="70"/>
      <c r="J44" s="70"/>
      <c r="K44" s="69" t="s">
        <v>998</v>
      </c>
      <c r="L44" s="73">
        <v>943.6338199513382</v>
      </c>
      <c r="M44" s="74">
        <v>7625.94287109375</v>
      </c>
      <c r="N44" s="74">
        <v>973.4320678710938</v>
      </c>
      <c r="O44" s="75"/>
      <c r="P44" s="76"/>
      <c r="Q44" s="76"/>
      <c r="R44" s="86"/>
      <c r="S44" s="48">
        <v>0</v>
      </c>
      <c r="T44" s="48">
        <v>3</v>
      </c>
      <c r="U44" s="49">
        <v>186</v>
      </c>
      <c r="V44" s="49">
        <v>0.009259</v>
      </c>
      <c r="W44" s="49">
        <v>0.018616</v>
      </c>
      <c r="X44" s="49">
        <v>1.285317</v>
      </c>
      <c r="Y44" s="49">
        <v>0</v>
      </c>
      <c r="Z44" s="49">
        <v>0</v>
      </c>
      <c r="AA44" s="71">
        <v>44</v>
      </c>
      <c r="AB44" s="71"/>
      <c r="AC44" s="72"/>
      <c r="AD44" s="78" t="s">
        <v>650</v>
      </c>
      <c r="AE44" s="78">
        <v>5260</v>
      </c>
      <c r="AF44" s="78">
        <v>5658</v>
      </c>
      <c r="AG44" s="78">
        <v>10821</v>
      </c>
      <c r="AH44" s="78">
        <v>19115</v>
      </c>
      <c r="AI44" s="78"/>
      <c r="AJ44" s="78" t="s">
        <v>708</v>
      </c>
      <c r="AK44" s="78" t="s">
        <v>754</v>
      </c>
      <c r="AL44" s="82" t="s">
        <v>791</v>
      </c>
      <c r="AM44" s="78"/>
      <c r="AN44" s="80">
        <v>40833.58740740741</v>
      </c>
      <c r="AO44" s="82" t="s">
        <v>844</v>
      </c>
      <c r="AP44" s="78" t="b">
        <v>0</v>
      </c>
      <c r="AQ44" s="78" t="b">
        <v>0</v>
      </c>
      <c r="AR44" s="78" t="b">
        <v>0</v>
      </c>
      <c r="AS44" s="78"/>
      <c r="AT44" s="78">
        <v>207</v>
      </c>
      <c r="AU44" s="82" t="s">
        <v>859</v>
      </c>
      <c r="AV44" s="78" t="b">
        <v>0</v>
      </c>
      <c r="AW44" s="78" t="s">
        <v>895</v>
      </c>
      <c r="AX44" s="82" t="s">
        <v>937</v>
      </c>
      <c r="AY44" s="78" t="s">
        <v>66</v>
      </c>
      <c r="AZ44" s="78" t="str">
        <f>REPLACE(INDEX(GroupVertices[Group],MATCH(Vertices[[#This Row],[Vertex]],GroupVertices[Vertex],0)),1,1,"")</f>
        <v>7</v>
      </c>
      <c r="BA44" s="48"/>
      <c r="BB44" s="48"/>
      <c r="BC44" s="48"/>
      <c r="BD44" s="48"/>
      <c r="BE44" s="48"/>
      <c r="BF44" s="48"/>
      <c r="BG44" s="116" t="s">
        <v>1319</v>
      </c>
      <c r="BH44" s="116" t="s">
        <v>1319</v>
      </c>
      <c r="BI44" s="116" t="s">
        <v>1359</v>
      </c>
      <c r="BJ44" s="116" t="s">
        <v>1359</v>
      </c>
      <c r="BK44" s="116">
        <v>0</v>
      </c>
      <c r="BL44" s="120">
        <v>0</v>
      </c>
      <c r="BM44" s="116">
        <v>0</v>
      </c>
      <c r="BN44" s="120">
        <v>0</v>
      </c>
      <c r="BO44" s="116">
        <v>0</v>
      </c>
      <c r="BP44" s="120">
        <v>0</v>
      </c>
      <c r="BQ44" s="116">
        <v>9</v>
      </c>
      <c r="BR44" s="120">
        <v>100</v>
      </c>
      <c r="BS44" s="116">
        <v>9</v>
      </c>
      <c r="BT44" s="2"/>
      <c r="BU44" s="3"/>
      <c r="BV44" s="3"/>
      <c r="BW44" s="3"/>
      <c r="BX44" s="3"/>
    </row>
    <row r="45" spans="1:76" ht="15">
      <c r="A45" s="64" t="s">
        <v>261</v>
      </c>
      <c r="B45" s="65"/>
      <c r="C45" s="65" t="s">
        <v>64</v>
      </c>
      <c r="D45" s="66">
        <v>239.41786324245683</v>
      </c>
      <c r="E45" s="68"/>
      <c r="F45" s="100" t="s">
        <v>880</v>
      </c>
      <c r="G45" s="65"/>
      <c r="H45" s="69" t="s">
        <v>261</v>
      </c>
      <c r="I45" s="70"/>
      <c r="J45" s="70"/>
      <c r="K45" s="69" t="s">
        <v>999</v>
      </c>
      <c r="L45" s="73">
        <v>1</v>
      </c>
      <c r="M45" s="74">
        <v>7625.94287109375</v>
      </c>
      <c r="N45" s="74">
        <v>2214.484375</v>
      </c>
      <c r="O45" s="75"/>
      <c r="P45" s="76"/>
      <c r="Q45" s="76"/>
      <c r="R45" s="86"/>
      <c r="S45" s="48">
        <v>1</v>
      </c>
      <c r="T45" s="48">
        <v>0</v>
      </c>
      <c r="U45" s="49">
        <v>0</v>
      </c>
      <c r="V45" s="49">
        <v>0.006452</v>
      </c>
      <c r="W45" s="49">
        <v>0.002573</v>
      </c>
      <c r="X45" s="49">
        <v>0.514173</v>
      </c>
      <c r="Y45" s="49">
        <v>0</v>
      </c>
      <c r="Z45" s="49">
        <v>0</v>
      </c>
      <c r="AA45" s="71">
        <v>45</v>
      </c>
      <c r="AB45" s="71"/>
      <c r="AC45" s="72"/>
      <c r="AD45" s="78" t="s">
        <v>651</v>
      </c>
      <c r="AE45" s="78">
        <v>653</v>
      </c>
      <c r="AF45" s="78">
        <v>5842</v>
      </c>
      <c r="AG45" s="78">
        <v>80463</v>
      </c>
      <c r="AH45" s="78">
        <v>8786</v>
      </c>
      <c r="AI45" s="78"/>
      <c r="AJ45" s="78" t="s">
        <v>709</v>
      </c>
      <c r="AK45" s="78" t="s">
        <v>755</v>
      </c>
      <c r="AL45" s="82" t="s">
        <v>792</v>
      </c>
      <c r="AM45" s="78"/>
      <c r="AN45" s="80">
        <v>39886.78643518518</v>
      </c>
      <c r="AO45" s="78"/>
      <c r="AP45" s="78" t="b">
        <v>0</v>
      </c>
      <c r="AQ45" s="78" t="b">
        <v>0</v>
      </c>
      <c r="AR45" s="78" t="b">
        <v>0</v>
      </c>
      <c r="AS45" s="78"/>
      <c r="AT45" s="78">
        <v>677</v>
      </c>
      <c r="AU45" s="82" t="s">
        <v>860</v>
      </c>
      <c r="AV45" s="78" t="b">
        <v>0</v>
      </c>
      <c r="AW45" s="78" t="s">
        <v>895</v>
      </c>
      <c r="AX45" s="82" t="s">
        <v>938</v>
      </c>
      <c r="AY45" s="78" t="s">
        <v>65</v>
      </c>
      <c r="AZ45" s="78" t="str">
        <f>REPLACE(INDEX(GroupVertices[Group],MATCH(Vertices[[#This Row],[Vertex]],GroupVertices[Vertex],0)),1,1,"")</f>
        <v>7</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262</v>
      </c>
      <c r="B46" s="65"/>
      <c r="C46" s="65" t="s">
        <v>64</v>
      </c>
      <c r="D46" s="66">
        <v>188.8086849263078</v>
      </c>
      <c r="E46" s="68"/>
      <c r="F46" s="100" t="s">
        <v>881</v>
      </c>
      <c r="G46" s="65"/>
      <c r="H46" s="69" t="s">
        <v>262</v>
      </c>
      <c r="I46" s="70"/>
      <c r="J46" s="70"/>
      <c r="K46" s="69" t="s">
        <v>1000</v>
      </c>
      <c r="L46" s="73">
        <v>1</v>
      </c>
      <c r="M46" s="74">
        <v>8350.3671875</v>
      </c>
      <c r="N46" s="74">
        <v>2214.484375</v>
      </c>
      <c r="O46" s="75"/>
      <c r="P46" s="76"/>
      <c r="Q46" s="76"/>
      <c r="R46" s="86"/>
      <c r="S46" s="48">
        <v>1</v>
      </c>
      <c r="T46" s="48">
        <v>0</v>
      </c>
      <c r="U46" s="49">
        <v>0</v>
      </c>
      <c r="V46" s="49">
        <v>0.006452</v>
      </c>
      <c r="W46" s="49">
        <v>0.002573</v>
      </c>
      <c r="X46" s="49">
        <v>0.514173</v>
      </c>
      <c r="Y46" s="49">
        <v>0</v>
      </c>
      <c r="Z46" s="49">
        <v>0</v>
      </c>
      <c r="AA46" s="71">
        <v>46</v>
      </c>
      <c r="AB46" s="71"/>
      <c r="AC46" s="72"/>
      <c r="AD46" s="78" t="s">
        <v>652</v>
      </c>
      <c r="AE46" s="78">
        <v>940</v>
      </c>
      <c r="AF46" s="78">
        <v>2023</v>
      </c>
      <c r="AG46" s="78">
        <v>3689</v>
      </c>
      <c r="AH46" s="78">
        <v>5033</v>
      </c>
      <c r="AI46" s="78"/>
      <c r="AJ46" s="78" t="s">
        <v>710</v>
      </c>
      <c r="AK46" s="78" t="s">
        <v>756</v>
      </c>
      <c r="AL46" s="82" t="s">
        <v>793</v>
      </c>
      <c r="AM46" s="78"/>
      <c r="AN46" s="80">
        <v>40568.592673611114</v>
      </c>
      <c r="AO46" s="82" t="s">
        <v>845</v>
      </c>
      <c r="AP46" s="78" t="b">
        <v>0</v>
      </c>
      <c r="AQ46" s="78" t="b">
        <v>0</v>
      </c>
      <c r="AR46" s="78" t="b">
        <v>0</v>
      </c>
      <c r="AS46" s="78"/>
      <c r="AT46" s="78">
        <v>147</v>
      </c>
      <c r="AU46" s="82" t="s">
        <v>864</v>
      </c>
      <c r="AV46" s="78" t="b">
        <v>0</v>
      </c>
      <c r="AW46" s="78" t="s">
        <v>895</v>
      </c>
      <c r="AX46" s="82" t="s">
        <v>939</v>
      </c>
      <c r="AY46" s="78" t="s">
        <v>65</v>
      </c>
      <c r="AZ46" s="78" t="str">
        <f>REPLACE(INDEX(GroupVertices[Group],MATCH(Vertices[[#This Row],[Vertex]],GroupVertices[Vertex],0)),1,1,"")</f>
        <v>7</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245</v>
      </c>
      <c r="B47" s="65"/>
      <c r="C47" s="65" t="s">
        <v>64</v>
      </c>
      <c r="D47" s="66">
        <v>164.82266430514264</v>
      </c>
      <c r="E47" s="68"/>
      <c r="F47" s="100" t="s">
        <v>413</v>
      </c>
      <c r="G47" s="65"/>
      <c r="H47" s="69" t="s">
        <v>245</v>
      </c>
      <c r="I47" s="70"/>
      <c r="J47" s="70"/>
      <c r="K47" s="69" t="s">
        <v>1001</v>
      </c>
      <c r="L47" s="73">
        <v>1</v>
      </c>
      <c r="M47" s="74">
        <v>3679.78125</v>
      </c>
      <c r="N47" s="74">
        <v>3146.744140625</v>
      </c>
      <c r="O47" s="75"/>
      <c r="P47" s="76"/>
      <c r="Q47" s="76"/>
      <c r="R47" s="86"/>
      <c r="S47" s="48">
        <v>1</v>
      </c>
      <c r="T47" s="48">
        <v>1</v>
      </c>
      <c r="U47" s="49">
        <v>0</v>
      </c>
      <c r="V47" s="49">
        <v>0</v>
      </c>
      <c r="W47" s="49">
        <v>0</v>
      </c>
      <c r="X47" s="49">
        <v>0.999992</v>
      </c>
      <c r="Y47" s="49">
        <v>0</v>
      </c>
      <c r="Z47" s="49" t="s">
        <v>1076</v>
      </c>
      <c r="AA47" s="71">
        <v>47</v>
      </c>
      <c r="AB47" s="71"/>
      <c r="AC47" s="72"/>
      <c r="AD47" s="78" t="s">
        <v>653</v>
      </c>
      <c r="AE47" s="78">
        <v>138</v>
      </c>
      <c r="AF47" s="78">
        <v>213</v>
      </c>
      <c r="AG47" s="78">
        <v>1337</v>
      </c>
      <c r="AH47" s="78">
        <v>144</v>
      </c>
      <c r="AI47" s="78"/>
      <c r="AJ47" s="78" t="s">
        <v>711</v>
      </c>
      <c r="AK47" s="78" t="s">
        <v>757</v>
      </c>
      <c r="AL47" s="82" t="s">
        <v>794</v>
      </c>
      <c r="AM47" s="78"/>
      <c r="AN47" s="80">
        <v>40408.97555555555</v>
      </c>
      <c r="AO47" s="78"/>
      <c r="AP47" s="78" t="b">
        <v>0</v>
      </c>
      <c r="AQ47" s="78" t="b">
        <v>0</v>
      </c>
      <c r="AR47" s="78" t="b">
        <v>0</v>
      </c>
      <c r="AS47" s="78"/>
      <c r="AT47" s="78">
        <v>11</v>
      </c>
      <c r="AU47" s="82" t="s">
        <v>867</v>
      </c>
      <c r="AV47" s="78" t="b">
        <v>0</v>
      </c>
      <c r="AW47" s="78" t="s">
        <v>895</v>
      </c>
      <c r="AX47" s="82" t="s">
        <v>940</v>
      </c>
      <c r="AY47" s="78" t="s">
        <v>66</v>
      </c>
      <c r="AZ47" s="78" t="str">
        <f>REPLACE(INDEX(GroupVertices[Group],MATCH(Vertices[[#This Row],[Vertex]],GroupVertices[Vertex],0)),1,1,"")</f>
        <v>3</v>
      </c>
      <c r="BA47" s="48" t="s">
        <v>336</v>
      </c>
      <c r="BB47" s="48" t="s">
        <v>336</v>
      </c>
      <c r="BC47" s="48" t="s">
        <v>352</v>
      </c>
      <c r="BD47" s="48" t="s">
        <v>352</v>
      </c>
      <c r="BE47" s="48" t="s">
        <v>364</v>
      </c>
      <c r="BF47" s="48" t="s">
        <v>364</v>
      </c>
      <c r="BG47" s="116" t="s">
        <v>1320</v>
      </c>
      <c r="BH47" s="116" t="s">
        <v>1320</v>
      </c>
      <c r="BI47" s="116" t="s">
        <v>556</v>
      </c>
      <c r="BJ47" s="116" t="s">
        <v>556</v>
      </c>
      <c r="BK47" s="116">
        <v>0</v>
      </c>
      <c r="BL47" s="120">
        <v>0</v>
      </c>
      <c r="BM47" s="116">
        <v>0</v>
      </c>
      <c r="BN47" s="120">
        <v>0</v>
      </c>
      <c r="BO47" s="116">
        <v>0</v>
      </c>
      <c r="BP47" s="120">
        <v>0</v>
      </c>
      <c r="BQ47" s="116">
        <v>1</v>
      </c>
      <c r="BR47" s="120">
        <v>100</v>
      </c>
      <c r="BS47" s="116">
        <v>1</v>
      </c>
      <c r="BT47" s="2"/>
      <c r="BU47" s="3"/>
      <c r="BV47" s="3"/>
      <c r="BW47" s="3"/>
      <c r="BX47" s="3"/>
    </row>
    <row r="48" spans="1:76" ht="15">
      <c r="A48" s="64" t="s">
        <v>247</v>
      </c>
      <c r="B48" s="65"/>
      <c r="C48" s="65" t="s">
        <v>64</v>
      </c>
      <c r="D48" s="66">
        <v>543.2187045353912</v>
      </c>
      <c r="E48" s="68"/>
      <c r="F48" s="100" t="s">
        <v>882</v>
      </c>
      <c r="G48" s="65"/>
      <c r="H48" s="69" t="s">
        <v>247</v>
      </c>
      <c r="I48" s="70"/>
      <c r="J48" s="70"/>
      <c r="K48" s="69" t="s">
        <v>1002</v>
      </c>
      <c r="L48" s="73">
        <v>1</v>
      </c>
      <c r="M48" s="74">
        <v>1712.3299560546875</v>
      </c>
      <c r="N48" s="74">
        <v>9488.2275390625</v>
      </c>
      <c r="O48" s="75"/>
      <c r="P48" s="76"/>
      <c r="Q48" s="76"/>
      <c r="R48" s="86"/>
      <c r="S48" s="48">
        <v>2</v>
      </c>
      <c r="T48" s="48">
        <v>1</v>
      </c>
      <c r="U48" s="49">
        <v>0</v>
      </c>
      <c r="V48" s="49">
        <v>0.008929</v>
      </c>
      <c r="W48" s="49">
        <v>0.020777</v>
      </c>
      <c r="X48" s="49">
        <v>0.715172</v>
      </c>
      <c r="Y48" s="49">
        <v>0</v>
      </c>
      <c r="Z48" s="49">
        <v>0</v>
      </c>
      <c r="AA48" s="71">
        <v>48</v>
      </c>
      <c r="AB48" s="71"/>
      <c r="AC48" s="72"/>
      <c r="AD48" s="78" t="s">
        <v>654</v>
      </c>
      <c r="AE48" s="78">
        <v>45</v>
      </c>
      <c r="AF48" s="78">
        <v>28767</v>
      </c>
      <c r="AG48" s="78">
        <v>6021</v>
      </c>
      <c r="AH48" s="78">
        <v>222</v>
      </c>
      <c r="AI48" s="78"/>
      <c r="AJ48" s="78" t="s">
        <v>712</v>
      </c>
      <c r="AK48" s="78"/>
      <c r="AL48" s="82" t="s">
        <v>795</v>
      </c>
      <c r="AM48" s="78"/>
      <c r="AN48" s="80">
        <v>40878.810324074075</v>
      </c>
      <c r="AO48" s="82" t="s">
        <v>846</v>
      </c>
      <c r="AP48" s="78" t="b">
        <v>1</v>
      </c>
      <c r="AQ48" s="78" t="b">
        <v>0</v>
      </c>
      <c r="AR48" s="78" t="b">
        <v>0</v>
      </c>
      <c r="AS48" s="78"/>
      <c r="AT48" s="78">
        <v>1067</v>
      </c>
      <c r="AU48" s="82" t="s">
        <v>858</v>
      </c>
      <c r="AV48" s="78" t="b">
        <v>1</v>
      </c>
      <c r="AW48" s="78" t="s">
        <v>895</v>
      </c>
      <c r="AX48" s="82" t="s">
        <v>941</v>
      </c>
      <c r="AY48" s="78" t="s">
        <v>66</v>
      </c>
      <c r="AZ48" s="78" t="str">
        <f>REPLACE(INDEX(GroupVertices[Group],MATCH(Vertices[[#This Row],[Vertex]],GroupVertices[Vertex],0)),1,1,"")</f>
        <v>1</v>
      </c>
      <c r="BA48" s="48" t="s">
        <v>344</v>
      </c>
      <c r="BB48" s="48" t="s">
        <v>344</v>
      </c>
      <c r="BC48" s="48" t="s">
        <v>356</v>
      </c>
      <c r="BD48" s="48" t="s">
        <v>356</v>
      </c>
      <c r="BE48" s="48"/>
      <c r="BF48" s="48"/>
      <c r="BG48" s="116" t="s">
        <v>1321</v>
      </c>
      <c r="BH48" s="116" t="s">
        <v>1321</v>
      </c>
      <c r="BI48" s="116" t="s">
        <v>1360</v>
      </c>
      <c r="BJ48" s="116" t="s">
        <v>1360</v>
      </c>
      <c r="BK48" s="116">
        <v>0</v>
      </c>
      <c r="BL48" s="120">
        <v>0</v>
      </c>
      <c r="BM48" s="116">
        <v>2</v>
      </c>
      <c r="BN48" s="120">
        <v>5.405405405405405</v>
      </c>
      <c r="BO48" s="116">
        <v>0</v>
      </c>
      <c r="BP48" s="120">
        <v>0</v>
      </c>
      <c r="BQ48" s="116">
        <v>35</v>
      </c>
      <c r="BR48" s="120">
        <v>94.5945945945946</v>
      </c>
      <c r="BS48" s="116">
        <v>37</v>
      </c>
      <c r="BT48" s="2"/>
      <c r="BU48" s="3"/>
      <c r="BV48" s="3"/>
      <c r="BW48" s="3"/>
      <c r="BX48" s="3"/>
    </row>
    <row r="49" spans="1:76" ht="15">
      <c r="A49" s="64" t="s">
        <v>248</v>
      </c>
      <c r="B49" s="65"/>
      <c r="C49" s="65" t="s">
        <v>64</v>
      </c>
      <c r="D49" s="66">
        <v>246.37513441710416</v>
      </c>
      <c r="E49" s="68"/>
      <c r="F49" s="100" t="s">
        <v>883</v>
      </c>
      <c r="G49" s="65"/>
      <c r="H49" s="69" t="s">
        <v>248</v>
      </c>
      <c r="I49" s="70"/>
      <c r="J49" s="70"/>
      <c r="K49" s="69" t="s">
        <v>1003</v>
      </c>
      <c r="L49" s="73">
        <v>1</v>
      </c>
      <c r="M49" s="74">
        <v>445.37225341796875</v>
      </c>
      <c r="N49" s="74">
        <v>5057.7900390625</v>
      </c>
      <c r="O49" s="75"/>
      <c r="P49" s="76"/>
      <c r="Q49" s="76"/>
      <c r="R49" s="86"/>
      <c r="S49" s="48">
        <v>2</v>
      </c>
      <c r="T49" s="48">
        <v>1</v>
      </c>
      <c r="U49" s="49">
        <v>0</v>
      </c>
      <c r="V49" s="49">
        <v>0.008929</v>
      </c>
      <c r="W49" s="49">
        <v>0.020777</v>
      </c>
      <c r="X49" s="49">
        <v>0.715172</v>
      </c>
      <c r="Y49" s="49">
        <v>0</v>
      </c>
      <c r="Z49" s="49">
        <v>0</v>
      </c>
      <c r="AA49" s="71">
        <v>49</v>
      </c>
      <c r="AB49" s="71"/>
      <c r="AC49" s="72"/>
      <c r="AD49" s="78" t="s">
        <v>655</v>
      </c>
      <c r="AE49" s="78">
        <v>965</v>
      </c>
      <c r="AF49" s="78">
        <v>6367</v>
      </c>
      <c r="AG49" s="78">
        <v>19021</v>
      </c>
      <c r="AH49" s="78">
        <v>3139</v>
      </c>
      <c r="AI49" s="78"/>
      <c r="AJ49" s="78" t="s">
        <v>713</v>
      </c>
      <c r="AK49" s="78" t="s">
        <v>736</v>
      </c>
      <c r="AL49" s="82" t="s">
        <v>796</v>
      </c>
      <c r="AM49" s="78"/>
      <c r="AN49" s="80">
        <v>39911.04523148148</v>
      </c>
      <c r="AO49" s="82" t="s">
        <v>847</v>
      </c>
      <c r="AP49" s="78" t="b">
        <v>0</v>
      </c>
      <c r="AQ49" s="78" t="b">
        <v>0</v>
      </c>
      <c r="AR49" s="78" t="b">
        <v>0</v>
      </c>
      <c r="AS49" s="78"/>
      <c r="AT49" s="78">
        <v>385</v>
      </c>
      <c r="AU49" s="82" t="s">
        <v>859</v>
      </c>
      <c r="AV49" s="78" t="b">
        <v>0</v>
      </c>
      <c r="AW49" s="78" t="s">
        <v>895</v>
      </c>
      <c r="AX49" s="82" t="s">
        <v>942</v>
      </c>
      <c r="AY49" s="78" t="s">
        <v>66</v>
      </c>
      <c r="AZ49" s="78" t="str">
        <f>REPLACE(INDEX(GroupVertices[Group],MATCH(Vertices[[#This Row],[Vertex]],GroupVertices[Vertex],0)),1,1,"")</f>
        <v>1</v>
      </c>
      <c r="BA49" s="48" t="s">
        <v>345</v>
      </c>
      <c r="BB49" s="48" t="s">
        <v>345</v>
      </c>
      <c r="BC49" s="48" t="s">
        <v>357</v>
      </c>
      <c r="BD49" s="48" t="s">
        <v>357</v>
      </c>
      <c r="BE49" s="48"/>
      <c r="BF49" s="48"/>
      <c r="BG49" s="116" t="s">
        <v>1322</v>
      </c>
      <c r="BH49" s="116" t="s">
        <v>1322</v>
      </c>
      <c r="BI49" s="116" t="s">
        <v>1361</v>
      </c>
      <c r="BJ49" s="116" t="s">
        <v>1361</v>
      </c>
      <c r="BK49" s="116">
        <v>4</v>
      </c>
      <c r="BL49" s="120">
        <v>11.428571428571429</v>
      </c>
      <c r="BM49" s="116">
        <v>2</v>
      </c>
      <c r="BN49" s="120">
        <v>5.714285714285714</v>
      </c>
      <c r="BO49" s="116">
        <v>0</v>
      </c>
      <c r="BP49" s="120">
        <v>0</v>
      </c>
      <c r="BQ49" s="116">
        <v>29</v>
      </c>
      <c r="BR49" s="120">
        <v>82.85714285714286</v>
      </c>
      <c r="BS49" s="116">
        <v>35</v>
      </c>
      <c r="BT49" s="2"/>
      <c r="BU49" s="3"/>
      <c r="BV49" s="3"/>
      <c r="BW49" s="3"/>
      <c r="BX49" s="3"/>
    </row>
    <row r="50" spans="1:76" ht="15">
      <c r="A50" s="64" t="s">
        <v>249</v>
      </c>
      <c r="B50" s="65"/>
      <c r="C50" s="65" t="s">
        <v>64</v>
      </c>
      <c r="D50" s="66">
        <v>256.3008412929344</v>
      </c>
      <c r="E50" s="68"/>
      <c r="F50" s="100" t="s">
        <v>884</v>
      </c>
      <c r="G50" s="65"/>
      <c r="H50" s="69" t="s">
        <v>249</v>
      </c>
      <c r="I50" s="70"/>
      <c r="J50" s="70"/>
      <c r="K50" s="69" t="s">
        <v>1004</v>
      </c>
      <c r="L50" s="73">
        <v>1</v>
      </c>
      <c r="M50" s="74">
        <v>878.47021484375</v>
      </c>
      <c r="N50" s="74">
        <v>9194.2421875</v>
      </c>
      <c r="O50" s="75"/>
      <c r="P50" s="76"/>
      <c r="Q50" s="76"/>
      <c r="R50" s="86"/>
      <c r="S50" s="48">
        <v>2</v>
      </c>
      <c r="T50" s="48">
        <v>1</v>
      </c>
      <c r="U50" s="49">
        <v>0</v>
      </c>
      <c r="V50" s="49">
        <v>0.008929</v>
      </c>
      <c r="W50" s="49">
        <v>0.020777</v>
      </c>
      <c r="X50" s="49">
        <v>0.715172</v>
      </c>
      <c r="Y50" s="49">
        <v>0</v>
      </c>
      <c r="Z50" s="49">
        <v>0</v>
      </c>
      <c r="AA50" s="71">
        <v>50</v>
      </c>
      <c r="AB50" s="71"/>
      <c r="AC50" s="72"/>
      <c r="AD50" s="78" t="s">
        <v>656</v>
      </c>
      <c r="AE50" s="78">
        <v>5057</v>
      </c>
      <c r="AF50" s="78">
        <v>7116</v>
      </c>
      <c r="AG50" s="78">
        <v>8974</v>
      </c>
      <c r="AH50" s="78">
        <v>512</v>
      </c>
      <c r="AI50" s="78"/>
      <c r="AJ50" s="78" t="s">
        <v>714</v>
      </c>
      <c r="AK50" s="78" t="s">
        <v>758</v>
      </c>
      <c r="AL50" s="82" t="s">
        <v>797</v>
      </c>
      <c r="AM50" s="78"/>
      <c r="AN50" s="80">
        <v>40232.621354166666</v>
      </c>
      <c r="AO50" s="78"/>
      <c r="AP50" s="78" t="b">
        <v>1</v>
      </c>
      <c r="AQ50" s="78" t="b">
        <v>0</v>
      </c>
      <c r="AR50" s="78" t="b">
        <v>1</v>
      </c>
      <c r="AS50" s="78"/>
      <c r="AT50" s="78">
        <v>399</v>
      </c>
      <c r="AU50" s="82" t="s">
        <v>858</v>
      </c>
      <c r="AV50" s="78" t="b">
        <v>0</v>
      </c>
      <c r="AW50" s="78" t="s">
        <v>895</v>
      </c>
      <c r="AX50" s="82" t="s">
        <v>943</v>
      </c>
      <c r="AY50" s="78" t="s">
        <v>66</v>
      </c>
      <c r="AZ50" s="78" t="str">
        <f>REPLACE(INDEX(GroupVertices[Group],MATCH(Vertices[[#This Row],[Vertex]],GroupVertices[Vertex],0)),1,1,"")</f>
        <v>1</v>
      </c>
      <c r="BA50" s="48" t="s">
        <v>1281</v>
      </c>
      <c r="BB50" s="48" t="s">
        <v>1281</v>
      </c>
      <c r="BC50" s="48" t="s">
        <v>1285</v>
      </c>
      <c r="BD50" s="48" t="s">
        <v>1285</v>
      </c>
      <c r="BE50" s="48"/>
      <c r="BF50" s="48"/>
      <c r="BG50" s="116" t="s">
        <v>1323</v>
      </c>
      <c r="BH50" s="116" t="s">
        <v>1331</v>
      </c>
      <c r="BI50" s="116" t="s">
        <v>1362</v>
      </c>
      <c r="BJ50" s="116" t="s">
        <v>1369</v>
      </c>
      <c r="BK50" s="116">
        <v>2</v>
      </c>
      <c r="BL50" s="120">
        <v>3.225806451612903</v>
      </c>
      <c r="BM50" s="116">
        <v>0</v>
      </c>
      <c r="BN50" s="120">
        <v>0</v>
      </c>
      <c r="BO50" s="116">
        <v>0</v>
      </c>
      <c r="BP50" s="120">
        <v>0</v>
      </c>
      <c r="BQ50" s="116">
        <v>60</v>
      </c>
      <c r="BR50" s="120">
        <v>96.7741935483871</v>
      </c>
      <c r="BS50" s="116">
        <v>62</v>
      </c>
      <c r="BT50" s="2"/>
      <c r="BU50" s="3"/>
      <c r="BV50" s="3"/>
      <c r="BW50" s="3"/>
      <c r="BX50" s="3"/>
    </row>
    <row r="51" spans="1:76" ht="15">
      <c r="A51" s="64" t="s">
        <v>250</v>
      </c>
      <c r="B51" s="65"/>
      <c r="C51" s="65" t="s">
        <v>64</v>
      </c>
      <c r="D51" s="66">
        <v>176.33860459232082</v>
      </c>
      <c r="E51" s="68"/>
      <c r="F51" s="100" t="s">
        <v>417</v>
      </c>
      <c r="G51" s="65"/>
      <c r="H51" s="69" t="s">
        <v>250</v>
      </c>
      <c r="I51" s="70"/>
      <c r="J51" s="70"/>
      <c r="K51" s="69" t="s">
        <v>1005</v>
      </c>
      <c r="L51" s="73">
        <v>477.38483373884833</v>
      </c>
      <c r="M51" s="74">
        <v>9063.9169921875</v>
      </c>
      <c r="N51" s="74">
        <v>7234.095703125</v>
      </c>
      <c r="O51" s="75"/>
      <c r="P51" s="76"/>
      <c r="Q51" s="76"/>
      <c r="R51" s="86"/>
      <c r="S51" s="48">
        <v>0</v>
      </c>
      <c r="T51" s="48">
        <v>4</v>
      </c>
      <c r="U51" s="49">
        <v>94</v>
      </c>
      <c r="V51" s="49">
        <v>0.009346</v>
      </c>
      <c r="W51" s="49">
        <v>0.031866</v>
      </c>
      <c r="X51" s="49">
        <v>1.257237</v>
      </c>
      <c r="Y51" s="49">
        <v>0.3333333333333333</v>
      </c>
      <c r="Z51" s="49">
        <v>0</v>
      </c>
      <c r="AA51" s="71">
        <v>51</v>
      </c>
      <c r="AB51" s="71"/>
      <c r="AC51" s="72"/>
      <c r="AD51" s="78" t="s">
        <v>657</v>
      </c>
      <c r="AE51" s="78">
        <v>449</v>
      </c>
      <c r="AF51" s="78">
        <v>1082</v>
      </c>
      <c r="AG51" s="78">
        <v>1951</v>
      </c>
      <c r="AH51" s="78">
        <v>893</v>
      </c>
      <c r="AI51" s="78"/>
      <c r="AJ51" s="78" t="s">
        <v>715</v>
      </c>
      <c r="AK51" s="78" t="s">
        <v>759</v>
      </c>
      <c r="AL51" s="82" t="s">
        <v>798</v>
      </c>
      <c r="AM51" s="78"/>
      <c r="AN51" s="80">
        <v>39968.69079861111</v>
      </c>
      <c r="AO51" s="82" t="s">
        <v>848</v>
      </c>
      <c r="AP51" s="78" t="b">
        <v>0</v>
      </c>
      <c r="AQ51" s="78" t="b">
        <v>0</v>
      </c>
      <c r="AR51" s="78" t="b">
        <v>1</v>
      </c>
      <c r="AS51" s="78"/>
      <c r="AT51" s="78">
        <v>45</v>
      </c>
      <c r="AU51" s="82" t="s">
        <v>858</v>
      </c>
      <c r="AV51" s="78" t="b">
        <v>0</v>
      </c>
      <c r="AW51" s="78" t="s">
        <v>895</v>
      </c>
      <c r="AX51" s="82" t="s">
        <v>944</v>
      </c>
      <c r="AY51" s="78" t="s">
        <v>66</v>
      </c>
      <c r="AZ51" s="78" t="str">
        <f>REPLACE(INDEX(GroupVertices[Group],MATCH(Vertices[[#This Row],[Vertex]],GroupVertices[Vertex],0)),1,1,"")</f>
        <v>5</v>
      </c>
      <c r="BA51" s="48"/>
      <c r="BB51" s="48"/>
      <c r="BC51" s="48"/>
      <c r="BD51" s="48"/>
      <c r="BE51" s="48" t="s">
        <v>1288</v>
      </c>
      <c r="BF51" s="48" t="s">
        <v>1291</v>
      </c>
      <c r="BG51" s="116" t="s">
        <v>1324</v>
      </c>
      <c r="BH51" s="116" t="s">
        <v>1324</v>
      </c>
      <c r="BI51" s="116" t="s">
        <v>1363</v>
      </c>
      <c r="BJ51" s="116" t="s">
        <v>1363</v>
      </c>
      <c r="BK51" s="116">
        <v>5</v>
      </c>
      <c r="BL51" s="120">
        <v>15.625</v>
      </c>
      <c r="BM51" s="116">
        <v>0</v>
      </c>
      <c r="BN51" s="120">
        <v>0</v>
      </c>
      <c r="BO51" s="116">
        <v>0</v>
      </c>
      <c r="BP51" s="120">
        <v>0</v>
      </c>
      <c r="BQ51" s="116">
        <v>27</v>
      </c>
      <c r="BR51" s="120">
        <v>84.375</v>
      </c>
      <c r="BS51" s="116">
        <v>32</v>
      </c>
      <c r="BT51" s="2"/>
      <c r="BU51" s="3"/>
      <c r="BV51" s="3"/>
      <c r="BW51" s="3"/>
      <c r="BX51" s="3"/>
    </row>
    <row r="52" spans="1:76" ht="15">
      <c r="A52" s="64" t="s">
        <v>263</v>
      </c>
      <c r="B52" s="65"/>
      <c r="C52" s="65" t="s">
        <v>64</v>
      </c>
      <c r="D52" s="66">
        <v>1000</v>
      </c>
      <c r="E52" s="68"/>
      <c r="F52" s="100" t="s">
        <v>885</v>
      </c>
      <c r="G52" s="65"/>
      <c r="H52" s="69" t="s">
        <v>263</v>
      </c>
      <c r="I52" s="70"/>
      <c r="J52" s="70"/>
      <c r="K52" s="69" t="s">
        <v>1006</v>
      </c>
      <c r="L52" s="73">
        <v>1</v>
      </c>
      <c r="M52" s="74">
        <v>9367.716796875</v>
      </c>
      <c r="N52" s="74">
        <v>6022.92724609375</v>
      </c>
      <c r="O52" s="75"/>
      <c r="P52" s="76"/>
      <c r="Q52" s="76"/>
      <c r="R52" s="86"/>
      <c r="S52" s="48">
        <v>1</v>
      </c>
      <c r="T52" s="48">
        <v>0</v>
      </c>
      <c r="U52" s="49">
        <v>0</v>
      </c>
      <c r="V52" s="49">
        <v>0.006494</v>
      </c>
      <c r="W52" s="49">
        <v>0.004405</v>
      </c>
      <c r="X52" s="49">
        <v>0.417162</v>
      </c>
      <c r="Y52" s="49">
        <v>0</v>
      </c>
      <c r="Z52" s="49">
        <v>0</v>
      </c>
      <c r="AA52" s="71">
        <v>52</v>
      </c>
      <c r="AB52" s="71"/>
      <c r="AC52" s="72"/>
      <c r="AD52" s="78" t="s">
        <v>658</v>
      </c>
      <c r="AE52" s="78">
        <v>4191</v>
      </c>
      <c r="AF52" s="78">
        <v>104552</v>
      </c>
      <c r="AG52" s="78">
        <v>39215</v>
      </c>
      <c r="AH52" s="78">
        <v>26664</v>
      </c>
      <c r="AI52" s="78"/>
      <c r="AJ52" s="78" t="s">
        <v>716</v>
      </c>
      <c r="AK52" s="78" t="s">
        <v>760</v>
      </c>
      <c r="AL52" s="82" t="s">
        <v>799</v>
      </c>
      <c r="AM52" s="78"/>
      <c r="AN52" s="80">
        <v>39639.979629629626</v>
      </c>
      <c r="AO52" s="82" t="s">
        <v>849</v>
      </c>
      <c r="AP52" s="78" t="b">
        <v>0</v>
      </c>
      <c r="AQ52" s="78" t="b">
        <v>0</v>
      </c>
      <c r="AR52" s="78" t="b">
        <v>1</v>
      </c>
      <c r="AS52" s="78"/>
      <c r="AT52" s="78">
        <v>1266</v>
      </c>
      <c r="AU52" s="82" t="s">
        <v>858</v>
      </c>
      <c r="AV52" s="78" t="b">
        <v>1</v>
      </c>
      <c r="AW52" s="78" t="s">
        <v>895</v>
      </c>
      <c r="AX52" s="82" t="s">
        <v>945</v>
      </c>
      <c r="AY52" s="78" t="s">
        <v>65</v>
      </c>
      <c r="AZ52" s="78" t="str">
        <f>REPLACE(INDEX(GroupVertices[Group],MATCH(Vertices[[#This Row],[Vertex]],GroupVertices[Vertex],0)),1,1,"")</f>
        <v>5</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252</v>
      </c>
      <c r="B53" s="65"/>
      <c r="C53" s="65" t="s">
        <v>64</v>
      </c>
      <c r="D53" s="66">
        <v>162.45056613321526</v>
      </c>
      <c r="E53" s="68"/>
      <c r="F53" s="100" t="s">
        <v>416</v>
      </c>
      <c r="G53" s="65"/>
      <c r="H53" s="69" t="s">
        <v>252</v>
      </c>
      <c r="I53" s="70"/>
      <c r="J53" s="70"/>
      <c r="K53" s="69" t="s">
        <v>1007</v>
      </c>
      <c r="L53" s="73">
        <v>1</v>
      </c>
      <c r="M53" s="74">
        <v>9801.2607421875</v>
      </c>
      <c r="N53" s="74">
        <v>7982.11376953125</v>
      </c>
      <c r="O53" s="75"/>
      <c r="P53" s="76"/>
      <c r="Q53" s="76"/>
      <c r="R53" s="86"/>
      <c r="S53" s="48">
        <v>1</v>
      </c>
      <c r="T53" s="48">
        <v>2</v>
      </c>
      <c r="U53" s="49">
        <v>0</v>
      </c>
      <c r="V53" s="49">
        <v>0.009259</v>
      </c>
      <c r="W53" s="49">
        <v>0.031331</v>
      </c>
      <c r="X53" s="49">
        <v>0.911542</v>
      </c>
      <c r="Y53" s="49">
        <v>0.6666666666666666</v>
      </c>
      <c r="Z53" s="49">
        <v>0</v>
      </c>
      <c r="AA53" s="71">
        <v>53</v>
      </c>
      <c r="AB53" s="71"/>
      <c r="AC53" s="72"/>
      <c r="AD53" s="78" t="s">
        <v>659</v>
      </c>
      <c r="AE53" s="78">
        <v>124</v>
      </c>
      <c r="AF53" s="78">
        <v>34</v>
      </c>
      <c r="AG53" s="78">
        <v>477</v>
      </c>
      <c r="AH53" s="78">
        <v>270</v>
      </c>
      <c r="AI53" s="78"/>
      <c r="AJ53" s="78" t="s">
        <v>717</v>
      </c>
      <c r="AK53" s="78" t="s">
        <v>761</v>
      </c>
      <c r="AL53" s="82" t="s">
        <v>800</v>
      </c>
      <c r="AM53" s="78"/>
      <c r="AN53" s="80">
        <v>43361.64177083333</v>
      </c>
      <c r="AO53" s="82" t="s">
        <v>850</v>
      </c>
      <c r="AP53" s="78" t="b">
        <v>0</v>
      </c>
      <c r="AQ53" s="78" t="b">
        <v>0</v>
      </c>
      <c r="AR53" s="78" t="b">
        <v>1</v>
      </c>
      <c r="AS53" s="78"/>
      <c r="AT53" s="78">
        <v>2</v>
      </c>
      <c r="AU53" s="82" t="s">
        <v>858</v>
      </c>
      <c r="AV53" s="78" t="b">
        <v>0</v>
      </c>
      <c r="AW53" s="78" t="s">
        <v>895</v>
      </c>
      <c r="AX53" s="82" t="s">
        <v>946</v>
      </c>
      <c r="AY53" s="78" t="s">
        <v>66</v>
      </c>
      <c r="AZ53" s="78" t="str">
        <f>REPLACE(INDEX(GroupVertices[Group],MATCH(Vertices[[#This Row],[Vertex]],GroupVertices[Vertex],0)),1,1,"")</f>
        <v>5</v>
      </c>
      <c r="BA53" s="48"/>
      <c r="BB53" s="48"/>
      <c r="BC53" s="48"/>
      <c r="BD53" s="48"/>
      <c r="BE53" s="48" t="s">
        <v>1289</v>
      </c>
      <c r="BF53" s="48" t="s">
        <v>1292</v>
      </c>
      <c r="BG53" s="116" t="s">
        <v>1325</v>
      </c>
      <c r="BH53" s="116" t="s">
        <v>1332</v>
      </c>
      <c r="BI53" s="116" t="s">
        <v>1364</v>
      </c>
      <c r="BJ53" s="116" t="s">
        <v>1370</v>
      </c>
      <c r="BK53" s="116">
        <v>9</v>
      </c>
      <c r="BL53" s="120">
        <v>11.538461538461538</v>
      </c>
      <c r="BM53" s="116">
        <v>2</v>
      </c>
      <c r="BN53" s="120">
        <v>2.5641025641025643</v>
      </c>
      <c r="BO53" s="116">
        <v>0</v>
      </c>
      <c r="BP53" s="120">
        <v>0</v>
      </c>
      <c r="BQ53" s="116">
        <v>67</v>
      </c>
      <c r="BR53" s="120">
        <v>85.8974358974359</v>
      </c>
      <c r="BS53" s="116">
        <v>78</v>
      </c>
      <c r="BT53" s="2"/>
      <c r="BU53" s="3"/>
      <c r="BV53" s="3"/>
      <c r="BW53" s="3"/>
      <c r="BX53" s="3"/>
    </row>
    <row r="54" spans="1:76" ht="15">
      <c r="A54" s="64" t="s">
        <v>253</v>
      </c>
      <c r="B54" s="65"/>
      <c r="C54" s="65" t="s">
        <v>64</v>
      </c>
      <c r="D54" s="66">
        <v>178.89622999557213</v>
      </c>
      <c r="E54" s="68"/>
      <c r="F54" s="100" t="s">
        <v>418</v>
      </c>
      <c r="G54" s="65"/>
      <c r="H54" s="69" t="s">
        <v>253</v>
      </c>
      <c r="I54" s="70"/>
      <c r="J54" s="70"/>
      <c r="K54" s="69" t="s">
        <v>1008</v>
      </c>
      <c r="L54" s="73">
        <v>3923.57299270073</v>
      </c>
      <c r="M54" s="74">
        <v>5721.275390625</v>
      </c>
      <c r="N54" s="74">
        <v>7072.6884765625</v>
      </c>
      <c r="O54" s="75"/>
      <c r="P54" s="76"/>
      <c r="Q54" s="76"/>
      <c r="R54" s="86"/>
      <c r="S54" s="48">
        <v>0</v>
      </c>
      <c r="T54" s="48">
        <v>10</v>
      </c>
      <c r="U54" s="49">
        <v>774</v>
      </c>
      <c r="V54" s="49">
        <v>0.010638</v>
      </c>
      <c r="W54" s="49">
        <v>0.021623</v>
      </c>
      <c r="X54" s="49">
        <v>4.45666</v>
      </c>
      <c r="Y54" s="49">
        <v>0</v>
      </c>
      <c r="Z54" s="49">
        <v>0</v>
      </c>
      <c r="AA54" s="71">
        <v>54</v>
      </c>
      <c r="AB54" s="71"/>
      <c r="AC54" s="72"/>
      <c r="AD54" s="78" t="s">
        <v>660</v>
      </c>
      <c r="AE54" s="78">
        <v>5001</v>
      </c>
      <c r="AF54" s="78">
        <v>1275</v>
      </c>
      <c r="AG54" s="78">
        <v>92775</v>
      </c>
      <c r="AH54" s="78">
        <v>9442</v>
      </c>
      <c r="AI54" s="78"/>
      <c r="AJ54" s="78"/>
      <c r="AK54" s="78"/>
      <c r="AL54" s="78"/>
      <c r="AM54" s="78"/>
      <c r="AN54" s="80">
        <v>41835.94090277778</v>
      </c>
      <c r="AO54" s="78"/>
      <c r="AP54" s="78" t="b">
        <v>1</v>
      </c>
      <c r="AQ54" s="78" t="b">
        <v>0</v>
      </c>
      <c r="AR54" s="78" t="b">
        <v>0</v>
      </c>
      <c r="AS54" s="78"/>
      <c r="AT54" s="78">
        <v>113</v>
      </c>
      <c r="AU54" s="82" t="s">
        <v>858</v>
      </c>
      <c r="AV54" s="78" t="b">
        <v>0</v>
      </c>
      <c r="AW54" s="78" t="s">
        <v>895</v>
      </c>
      <c r="AX54" s="82" t="s">
        <v>947</v>
      </c>
      <c r="AY54" s="78" t="s">
        <v>66</v>
      </c>
      <c r="AZ54" s="78" t="str">
        <f>REPLACE(INDEX(GroupVertices[Group],MATCH(Vertices[[#This Row],[Vertex]],GroupVertices[Vertex],0)),1,1,"")</f>
        <v>2</v>
      </c>
      <c r="BA54" s="48" t="s">
        <v>351</v>
      </c>
      <c r="BB54" s="48" t="s">
        <v>351</v>
      </c>
      <c r="BC54" s="48" t="s">
        <v>360</v>
      </c>
      <c r="BD54" s="48" t="s">
        <v>360</v>
      </c>
      <c r="BE54" s="48"/>
      <c r="BF54" s="48"/>
      <c r="BG54" s="116" t="s">
        <v>1326</v>
      </c>
      <c r="BH54" s="116" t="s">
        <v>1326</v>
      </c>
      <c r="BI54" s="116" t="s">
        <v>1365</v>
      </c>
      <c r="BJ54" s="116" t="s">
        <v>1365</v>
      </c>
      <c r="BK54" s="116">
        <v>1</v>
      </c>
      <c r="BL54" s="120">
        <v>3.7037037037037037</v>
      </c>
      <c r="BM54" s="116">
        <v>3</v>
      </c>
      <c r="BN54" s="120">
        <v>11.11111111111111</v>
      </c>
      <c r="BO54" s="116">
        <v>0</v>
      </c>
      <c r="BP54" s="120">
        <v>0</v>
      </c>
      <c r="BQ54" s="116">
        <v>23</v>
      </c>
      <c r="BR54" s="120">
        <v>85.18518518518519</v>
      </c>
      <c r="BS54" s="116">
        <v>27</v>
      </c>
      <c r="BT54" s="2"/>
      <c r="BU54" s="3"/>
      <c r="BV54" s="3"/>
      <c r="BW54" s="3"/>
      <c r="BX54" s="3"/>
    </row>
    <row r="55" spans="1:76" ht="15">
      <c r="A55" s="64" t="s">
        <v>264</v>
      </c>
      <c r="B55" s="65"/>
      <c r="C55" s="65" t="s">
        <v>64</v>
      </c>
      <c r="D55" s="66">
        <v>351.22452400531347</v>
      </c>
      <c r="E55" s="68"/>
      <c r="F55" s="100" t="s">
        <v>886</v>
      </c>
      <c r="G55" s="65"/>
      <c r="H55" s="69" t="s">
        <v>264</v>
      </c>
      <c r="I55" s="70"/>
      <c r="J55" s="70"/>
      <c r="K55" s="69" t="s">
        <v>1009</v>
      </c>
      <c r="L55" s="73">
        <v>1</v>
      </c>
      <c r="M55" s="74">
        <v>4847.80712890625</v>
      </c>
      <c r="N55" s="74">
        <v>9068.369140625</v>
      </c>
      <c r="O55" s="75"/>
      <c r="P55" s="76"/>
      <c r="Q55" s="76"/>
      <c r="R55" s="86"/>
      <c r="S55" s="48">
        <v>1</v>
      </c>
      <c r="T55" s="48">
        <v>0</v>
      </c>
      <c r="U55" s="49">
        <v>0</v>
      </c>
      <c r="V55" s="49">
        <v>0.007092</v>
      </c>
      <c r="W55" s="49">
        <v>0.002989</v>
      </c>
      <c r="X55" s="49">
        <v>0.528816</v>
      </c>
      <c r="Y55" s="49">
        <v>0</v>
      </c>
      <c r="Z55" s="49">
        <v>0</v>
      </c>
      <c r="AA55" s="71">
        <v>55</v>
      </c>
      <c r="AB55" s="71"/>
      <c r="AC55" s="72"/>
      <c r="AD55" s="78" t="s">
        <v>661</v>
      </c>
      <c r="AE55" s="78">
        <v>9546</v>
      </c>
      <c r="AF55" s="78">
        <v>14279</v>
      </c>
      <c r="AG55" s="78">
        <v>33785</v>
      </c>
      <c r="AH55" s="78">
        <v>14015</v>
      </c>
      <c r="AI55" s="78"/>
      <c r="AJ55" s="78" t="s">
        <v>718</v>
      </c>
      <c r="AK55" s="78" t="s">
        <v>762</v>
      </c>
      <c r="AL55" s="82" t="s">
        <v>801</v>
      </c>
      <c r="AM55" s="78"/>
      <c r="AN55" s="80">
        <v>39176.61712962963</v>
      </c>
      <c r="AO55" s="82" t="s">
        <v>851</v>
      </c>
      <c r="AP55" s="78" t="b">
        <v>0</v>
      </c>
      <c r="AQ55" s="78" t="b">
        <v>0</v>
      </c>
      <c r="AR55" s="78" t="b">
        <v>1</v>
      </c>
      <c r="AS55" s="78"/>
      <c r="AT55" s="78">
        <v>1072</v>
      </c>
      <c r="AU55" s="82" t="s">
        <v>862</v>
      </c>
      <c r="AV55" s="78" t="b">
        <v>0</v>
      </c>
      <c r="AW55" s="78" t="s">
        <v>895</v>
      </c>
      <c r="AX55" s="82" t="s">
        <v>948</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265</v>
      </c>
      <c r="B56" s="65"/>
      <c r="C56" s="65" t="s">
        <v>64</v>
      </c>
      <c r="D56" s="66">
        <v>407.12122841419443</v>
      </c>
      <c r="E56" s="68"/>
      <c r="F56" s="100" t="s">
        <v>887</v>
      </c>
      <c r="G56" s="65"/>
      <c r="H56" s="69" t="s">
        <v>265</v>
      </c>
      <c r="I56" s="70"/>
      <c r="J56" s="70"/>
      <c r="K56" s="69" t="s">
        <v>1010</v>
      </c>
      <c r="L56" s="73">
        <v>1</v>
      </c>
      <c r="M56" s="74">
        <v>4529.798828125</v>
      </c>
      <c r="N56" s="74">
        <v>5801.96875</v>
      </c>
      <c r="O56" s="75"/>
      <c r="P56" s="76"/>
      <c r="Q56" s="76"/>
      <c r="R56" s="86"/>
      <c r="S56" s="48">
        <v>1</v>
      </c>
      <c r="T56" s="48">
        <v>0</v>
      </c>
      <c r="U56" s="49">
        <v>0</v>
      </c>
      <c r="V56" s="49">
        <v>0.007092</v>
      </c>
      <c r="W56" s="49">
        <v>0.002989</v>
      </c>
      <c r="X56" s="49">
        <v>0.528816</v>
      </c>
      <c r="Y56" s="49">
        <v>0</v>
      </c>
      <c r="Z56" s="49">
        <v>0</v>
      </c>
      <c r="AA56" s="71">
        <v>56</v>
      </c>
      <c r="AB56" s="71"/>
      <c r="AC56" s="72"/>
      <c r="AD56" s="78" t="s">
        <v>662</v>
      </c>
      <c r="AE56" s="78">
        <v>1261</v>
      </c>
      <c r="AF56" s="78">
        <v>18497</v>
      </c>
      <c r="AG56" s="78">
        <v>3837</v>
      </c>
      <c r="AH56" s="78">
        <v>1985</v>
      </c>
      <c r="AI56" s="78"/>
      <c r="AJ56" s="78" t="s">
        <v>719</v>
      </c>
      <c r="AK56" s="78"/>
      <c r="AL56" s="78"/>
      <c r="AM56" s="78"/>
      <c r="AN56" s="80">
        <v>40595.55101851852</v>
      </c>
      <c r="AO56" s="82" t="s">
        <v>852</v>
      </c>
      <c r="AP56" s="78" t="b">
        <v>0</v>
      </c>
      <c r="AQ56" s="78" t="b">
        <v>0</v>
      </c>
      <c r="AR56" s="78" t="b">
        <v>0</v>
      </c>
      <c r="AS56" s="78" t="s">
        <v>563</v>
      </c>
      <c r="AT56" s="78">
        <v>352</v>
      </c>
      <c r="AU56" s="82" t="s">
        <v>867</v>
      </c>
      <c r="AV56" s="78" t="b">
        <v>0</v>
      </c>
      <c r="AW56" s="78" t="s">
        <v>895</v>
      </c>
      <c r="AX56" s="82" t="s">
        <v>949</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266</v>
      </c>
      <c r="B57" s="65"/>
      <c r="C57" s="65" t="s">
        <v>64</v>
      </c>
      <c r="D57" s="66">
        <v>205.34711240432665</v>
      </c>
      <c r="E57" s="68"/>
      <c r="F57" s="100" t="s">
        <v>888</v>
      </c>
      <c r="G57" s="65"/>
      <c r="H57" s="69" t="s">
        <v>266</v>
      </c>
      <c r="I57" s="70"/>
      <c r="J57" s="70"/>
      <c r="K57" s="69" t="s">
        <v>1011</v>
      </c>
      <c r="L57" s="73">
        <v>1</v>
      </c>
      <c r="M57" s="74">
        <v>6904.25927734375</v>
      </c>
      <c r="N57" s="74">
        <v>5769.69580078125</v>
      </c>
      <c r="O57" s="75"/>
      <c r="P57" s="76"/>
      <c r="Q57" s="76"/>
      <c r="R57" s="86"/>
      <c r="S57" s="48">
        <v>1</v>
      </c>
      <c r="T57" s="48">
        <v>0</v>
      </c>
      <c r="U57" s="49">
        <v>0</v>
      </c>
      <c r="V57" s="49">
        <v>0.007092</v>
      </c>
      <c r="W57" s="49">
        <v>0.002989</v>
      </c>
      <c r="X57" s="49">
        <v>0.528816</v>
      </c>
      <c r="Y57" s="49">
        <v>0</v>
      </c>
      <c r="Z57" s="49">
        <v>0</v>
      </c>
      <c r="AA57" s="71">
        <v>57</v>
      </c>
      <c r="AB57" s="71"/>
      <c r="AC57" s="72"/>
      <c r="AD57" s="78" t="s">
        <v>663</v>
      </c>
      <c r="AE57" s="78">
        <v>1937</v>
      </c>
      <c r="AF57" s="78">
        <v>3271</v>
      </c>
      <c r="AG57" s="78">
        <v>3674</v>
      </c>
      <c r="AH57" s="78">
        <v>5844</v>
      </c>
      <c r="AI57" s="78"/>
      <c r="AJ57" s="78" t="s">
        <v>720</v>
      </c>
      <c r="AK57" s="78" t="s">
        <v>763</v>
      </c>
      <c r="AL57" s="82" t="s">
        <v>802</v>
      </c>
      <c r="AM57" s="78"/>
      <c r="AN57" s="80">
        <v>39785.7665162037</v>
      </c>
      <c r="AO57" s="78"/>
      <c r="AP57" s="78" t="b">
        <v>0</v>
      </c>
      <c r="AQ57" s="78" t="b">
        <v>0</v>
      </c>
      <c r="AR57" s="78" t="b">
        <v>0</v>
      </c>
      <c r="AS57" s="78"/>
      <c r="AT57" s="78">
        <v>141</v>
      </c>
      <c r="AU57" s="82" t="s">
        <v>868</v>
      </c>
      <c r="AV57" s="78" t="b">
        <v>0</v>
      </c>
      <c r="AW57" s="78" t="s">
        <v>895</v>
      </c>
      <c r="AX57" s="82" t="s">
        <v>950</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267</v>
      </c>
      <c r="B58" s="65"/>
      <c r="C58" s="65" t="s">
        <v>64</v>
      </c>
      <c r="D58" s="66">
        <v>553.1179075210323</v>
      </c>
      <c r="E58" s="68"/>
      <c r="F58" s="100" t="s">
        <v>889</v>
      </c>
      <c r="G58" s="65"/>
      <c r="H58" s="69" t="s">
        <v>267</v>
      </c>
      <c r="I58" s="70"/>
      <c r="J58" s="70"/>
      <c r="K58" s="69" t="s">
        <v>1012</v>
      </c>
      <c r="L58" s="73">
        <v>1</v>
      </c>
      <c r="M58" s="74">
        <v>6180.48193359375</v>
      </c>
      <c r="N58" s="74">
        <v>4634.83056640625</v>
      </c>
      <c r="O58" s="75"/>
      <c r="P58" s="76"/>
      <c r="Q58" s="76"/>
      <c r="R58" s="86"/>
      <c r="S58" s="48">
        <v>1</v>
      </c>
      <c r="T58" s="48">
        <v>0</v>
      </c>
      <c r="U58" s="49">
        <v>0</v>
      </c>
      <c r="V58" s="49">
        <v>0.007092</v>
      </c>
      <c r="W58" s="49">
        <v>0.002989</v>
      </c>
      <c r="X58" s="49">
        <v>0.528816</v>
      </c>
      <c r="Y58" s="49">
        <v>0</v>
      </c>
      <c r="Z58" s="49">
        <v>0</v>
      </c>
      <c r="AA58" s="71">
        <v>58</v>
      </c>
      <c r="AB58" s="71"/>
      <c r="AC58" s="72"/>
      <c r="AD58" s="78" t="s">
        <v>664</v>
      </c>
      <c r="AE58" s="78">
        <v>19130</v>
      </c>
      <c r="AF58" s="78">
        <v>29514</v>
      </c>
      <c r="AG58" s="78">
        <v>71643</v>
      </c>
      <c r="AH58" s="78">
        <v>169708</v>
      </c>
      <c r="AI58" s="78"/>
      <c r="AJ58" s="78" t="s">
        <v>721</v>
      </c>
      <c r="AK58" s="78"/>
      <c r="AL58" s="78"/>
      <c r="AM58" s="78"/>
      <c r="AN58" s="80">
        <v>40796.07743055555</v>
      </c>
      <c r="AO58" s="82" t="s">
        <v>853</v>
      </c>
      <c r="AP58" s="78" t="b">
        <v>0</v>
      </c>
      <c r="AQ58" s="78" t="b">
        <v>0</v>
      </c>
      <c r="AR58" s="78" t="b">
        <v>1</v>
      </c>
      <c r="AS58" s="78"/>
      <c r="AT58" s="78">
        <v>1100</v>
      </c>
      <c r="AU58" s="82" t="s">
        <v>858</v>
      </c>
      <c r="AV58" s="78" t="b">
        <v>0</v>
      </c>
      <c r="AW58" s="78" t="s">
        <v>895</v>
      </c>
      <c r="AX58" s="82" t="s">
        <v>951</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268</v>
      </c>
      <c r="B59" s="65"/>
      <c r="C59" s="65" t="s">
        <v>64</v>
      </c>
      <c r="D59" s="66">
        <v>256.618887975204</v>
      </c>
      <c r="E59" s="68"/>
      <c r="F59" s="100" t="s">
        <v>890</v>
      </c>
      <c r="G59" s="65"/>
      <c r="H59" s="69" t="s">
        <v>268</v>
      </c>
      <c r="I59" s="70"/>
      <c r="J59" s="70"/>
      <c r="K59" s="69" t="s">
        <v>1013</v>
      </c>
      <c r="L59" s="73">
        <v>1</v>
      </c>
      <c r="M59" s="74">
        <v>6611.29443359375</v>
      </c>
      <c r="N59" s="74">
        <v>9040.58984375</v>
      </c>
      <c r="O59" s="75"/>
      <c r="P59" s="76"/>
      <c r="Q59" s="76"/>
      <c r="R59" s="86"/>
      <c r="S59" s="48">
        <v>1</v>
      </c>
      <c r="T59" s="48">
        <v>0</v>
      </c>
      <c r="U59" s="49">
        <v>0</v>
      </c>
      <c r="V59" s="49">
        <v>0.007092</v>
      </c>
      <c r="W59" s="49">
        <v>0.002989</v>
      </c>
      <c r="X59" s="49">
        <v>0.528816</v>
      </c>
      <c r="Y59" s="49">
        <v>0</v>
      </c>
      <c r="Z59" s="49">
        <v>0</v>
      </c>
      <c r="AA59" s="71">
        <v>59</v>
      </c>
      <c r="AB59" s="71"/>
      <c r="AC59" s="72"/>
      <c r="AD59" s="78" t="s">
        <v>665</v>
      </c>
      <c r="AE59" s="78">
        <v>1280</v>
      </c>
      <c r="AF59" s="78">
        <v>7140</v>
      </c>
      <c r="AG59" s="78">
        <v>4040</v>
      </c>
      <c r="AH59" s="78">
        <v>894</v>
      </c>
      <c r="AI59" s="78"/>
      <c r="AJ59" s="78" t="s">
        <v>722</v>
      </c>
      <c r="AK59" s="78" t="s">
        <v>764</v>
      </c>
      <c r="AL59" s="82" t="s">
        <v>803</v>
      </c>
      <c r="AM59" s="78"/>
      <c r="AN59" s="80">
        <v>39916.80134259259</v>
      </c>
      <c r="AO59" s="82" t="s">
        <v>854</v>
      </c>
      <c r="AP59" s="78" t="b">
        <v>0</v>
      </c>
      <c r="AQ59" s="78" t="b">
        <v>0</v>
      </c>
      <c r="AR59" s="78" t="b">
        <v>0</v>
      </c>
      <c r="AS59" s="78"/>
      <c r="AT59" s="78">
        <v>237</v>
      </c>
      <c r="AU59" s="82" t="s">
        <v>865</v>
      </c>
      <c r="AV59" s="78" t="b">
        <v>0</v>
      </c>
      <c r="AW59" s="78" t="s">
        <v>895</v>
      </c>
      <c r="AX59" s="82" t="s">
        <v>952</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269</v>
      </c>
      <c r="B60" s="65"/>
      <c r="C60" s="65" t="s">
        <v>64</v>
      </c>
      <c r="D60" s="66">
        <v>194.97083939528116</v>
      </c>
      <c r="E60" s="68"/>
      <c r="F60" s="100" t="s">
        <v>891</v>
      </c>
      <c r="G60" s="65"/>
      <c r="H60" s="69" t="s">
        <v>269</v>
      </c>
      <c r="I60" s="70"/>
      <c r="J60" s="70"/>
      <c r="K60" s="69" t="s">
        <v>1014</v>
      </c>
      <c r="L60" s="73">
        <v>1</v>
      </c>
      <c r="M60" s="74">
        <v>7068.81884765625</v>
      </c>
      <c r="N60" s="74">
        <v>7499.37060546875</v>
      </c>
      <c r="O60" s="75"/>
      <c r="P60" s="76"/>
      <c r="Q60" s="76"/>
      <c r="R60" s="86"/>
      <c r="S60" s="48">
        <v>1</v>
      </c>
      <c r="T60" s="48">
        <v>0</v>
      </c>
      <c r="U60" s="49">
        <v>0</v>
      </c>
      <c r="V60" s="49">
        <v>0.007092</v>
      </c>
      <c r="W60" s="49">
        <v>0.002989</v>
      </c>
      <c r="X60" s="49">
        <v>0.528816</v>
      </c>
      <c r="Y60" s="49">
        <v>0</v>
      </c>
      <c r="Z60" s="49">
        <v>0</v>
      </c>
      <c r="AA60" s="71">
        <v>60</v>
      </c>
      <c r="AB60" s="71"/>
      <c r="AC60" s="72"/>
      <c r="AD60" s="78" t="s">
        <v>666</v>
      </c>
      <c r="AE60" s="78">
        <v>311</v>
      </c>
      <c r="AF60" s="78">
        <v>2488</v>
      </c>
      <c r="AG60" s="78">
        <v>1723</v>
      </c>
      <c r="AH60" s="78">
        <v>5442</v>
      </c>
      <c r="AI60" s="78"/>
      <c r="AJ60" s="78" t="s">
        <v>723</v>
      </c>
      <c r="AK60" s="78" t="s">
        <v>765</v>
      </c>
      <c r="AL60" s="82" t="s">
        <v>804</v>
      </c>
      <c r="AM60" s="78"/>
      <c r="AN60" s="80">
        <v>42127.672997685186</v>
      </c>
      <c r="AO60" s="78"/>
      <c r="AP60" s="78" t="b">
        <v>0</v>
      </c>
      <c r="AQ60" s="78" t="b">
        <v>0</v>
      </c>
      <c r="AR60" s="78" t="b">
        <v>0</v>
      </c>
      <c r="AS60" s="78"/>
      <c r="AT60" s="78">
        <v>50</v>
      </c>
      <c r="AU60" s="82" t="s">
        <v>858</v>
      </c>
      <c r="AV60" s="78" t="b">
        <v>0</v>
      </c>
      <c r="AW60" s="78" t="s">
        <v>895</v>
      </c>
      <c r="AX60" s="82" t="s">
        <v>953</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270</v>
      </c>
      <c r="B61" s="65"/>
      <c r="C61" s="65" t="s">
        <v>64</v>
      </c>
      <c r="D61" s="66">
        <v>337.58827250300465</v>
      </c>
      <c r="E61" s="68"/>
      <c r="F61" s="100" t="s">
        <v>892</v>
      </c>
      <c r="G61" s="65"/>
      <c r="H61" s="69" t="s">
        <v>270</v>
      </c>
      <c r="I61" s="70"/>
      <c r="J61" s="70"/>
      <c r="K61" s="69" t="s">
        <v>1015</v>
      </c>
      <c r="L61" s="73">
        <v>1</v>
      </c>
      <c r="M61" s="74">
        <v>5732.39892578125</v>
      </c>
      <c r="N61" s="74">
        <v>9560.279296875</v>
      </c>
      <c r="O61" s="75"/>
      <c r="P61" s="76"/>
      <c r="Q61" s="76"/>
      <c r="R61" s="86"/>
      <c r="S61" s="48">
        <v>1</v>
      </c>
      <c r="T61" s="48">
        <v>0</v>
      </c>
      <c r="U61" s="49">
        <v>0</v>
      </c>
      <c r="V61" s="49">
        <v>0.007092</v>
      </c>
      <c r="W61" s="49">
        <v>0.002989</v>
      </c>
      <c r="X61" s="49">
        <v>0.528816</v>
      </c>
      <c r="Y61" s="49">
        <v>0</v>
      </c>
      <c r="Z61" s="49">
        <v>0</v>
      </c>
      <c r="AA61" s="71">
        <v>61</v>
      </c>
      <c r="AB61" s="71"/>
      <c r="AC61" s="72"/>
      <c r="AD61" s="78" t="s">
        <v>667</v>
      </c>
      <c r="AE61" s="78">
        <v>778</v>
      </c>
      <c r="AF61" s="78">
        <v>13250</v>
      </c>
      <c r="AG61" s="78">
        <v>2563</v>
      </c>
      <c r="AH61" s="78">
        <v>914</v>
      </c>
      <c r="AI61" s="78"/>
      <c r="AJ61" s="78" t="s">
        <v>724</v>
      </c>
      <c r="AK61" s="78" t="s">
        <v>766</v>
      </c>
      <c r="AL61" s="82" t="s">
        <v>805</v>
      </c>
      <c r="AM61" s="78"/>
      <c r="AN61" s="80">
        <v>42898.56585648148</v>
      </c>
      <c r="AO61" s="82" t="s">
        <v>855</v>
      </c>
      <c r="AP61" s="78" t="b">
        <v>0</v>
      </c>
      <c r="AQ61" s="78" t="b">
        <v>0</v>
      </c>
      <c r="AR61" s="78" t="b">
        <v>0</v>
      </c>
      <c r="AS61" s="78"/>
      <c r="AT61" s="78">
        <v>216</v>
      </c>
      <c r="AU61" s="82" t="s">
        <v>858</v>
      </c>
      <c r="AV61" s="78" t="b">
        <v>0</v>
      </c>
      <c r="AW61" s="78" t="s">
        <v>895</v>
      </c>
      <c r="AX61" s="82" t="s">
        <v>954</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271</v>
      </c>
      <c r="B62" s="65"/>
      <c r="C62" s="65" t="s">
        <v>64</v>
      </c>
      <c r="D62" s="66">
        <v>188.19909545195776</v>
      </c>
      <c r="E62" s="68"/>
      <c r="F62" s="100" t="s">
        <v>893</v>
      </c>
      <c r="G62" s="65"/>
      <c r="H62" s="69" t="s">
        <v>271</v>
      </c>
      <c r="I62" s="70"/>
      <c r="J62" s="70"/>
      <c r="K62" s="69" t="s">
        <v>1016</v>
      </c>
      <c r="L62" s="73">
        <v>1</v>
      </c>
      <c r="M62" s="74">
        <v>5243.1279296875</v>
      </c>
      <c r="N62" s="74">
        <v>4657.17626953125</v>
      </c>
      <c r="O62" s="75"/>
      <c r="P62" s="76"/>
      <c r="Q62" s="76"/>
      <c r="R62" s="86"/>
      <c r="S62" s="48">
        <v>1</v>
      </c>
      <c r="T62" s="48">
        <v>0</v>
      </c>
      <c r="U62" s="49">
        <v>0</v>
      </c>
      <c r="V62" s="49">
        <v>0.007092</v>
      </c>
      <c r="W62" s="49">
        <v>0.002989</v>
      </c>
      <c r="X62" s="49">
        <v>0.528816</v>
      </c>
      <c r="Y62" s="49">
        <v>0</v>
      </c>
      <c r="Z62" s="49">
        <v>0</v>
      </c>
      <c r="AA62" s="71">
        <v>62</v>
      </c>
      <c r="AB62" s="71"/>
      <c r="AC62" s="72"/>
      <c r="AD62" s="78" t="s">
        <v>668</v>
      </c>
      <c r="AE62" s="78">
        <v>2341</v>
      </c>
      <c r="AF62" s="78">
        <v>1977</v>
      </c>
      <c r="AG62" s="78">
        <v>4235</v>
      </c>
      <c r="AH62" s="78">
        <v>16966</v>
      </c>
      <c r="AI62" s="78"/>
      <c r="AJ62" s="78" t="s">
        <v>725</v>
      </c>
      <c r="AK62" s="78" t="s">
        <v>736</v>
      </c>
      <c r="AL62" s="82" t="s">
        <v>806</v>
      </c>
      <c r="AM62" s="78"/>
      <c r="AN62" s="80">
        <v>41687.81811342593</v>
      </c>
      <c r="AO62" s="82" t="s">
        <v>856</v>
      </c>
      <c r="AP62" s="78" t="b">
        <v>0</v>
      </c>
      <c r="AQ62" s="78" t="b">
        <v>0</v>
      </c>
      <c r="AR62" s="78" t="b">
        <v>0</v>
      </c>
      <c r="AS62" s="78"/>
      <c r="AT62" s="78">
        <v>53</v>
      </c>
      <c r="AU62" s="82" t="s">
        <v>858</v>
      </c>
      <c r="AV62" s="78" t="b">
        <v>0</v>
      </c>
      <c r="AW62" s="78" t="s">
        <v>895</v>
      </c>
      <c r="AX62" s="82" t="s">
        <v>955</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87" t="s">
        <v>272</v>
      </c>
      <c r="B63" s="88"/>
      <c r="C63" s="88" t="s">
        <v>64</v>
      </c>
      <c r="D63" s="89">
        <v>225.9803909165665</v>
      </c>
      <c r="E63" s="90"/>
      <c r="F63" s="101" t="s">
        <v>894</v>
      </c>
      <c r="G63" s="88"/>
      <c r="H63" s="91" t="s">
        <v>272</v>
      </c>
      <c r="I63" s="92"/>
      <c r="J63" s="92"/>
      <c r="K63" s="91" t="s">
        <v>1017</v>
      </c>
      <c r="L63" s="93">
        <v>1</v>
      </c>
      <c r="M63" s="94">
        <v>4372.5322265625</v>
      </c>
      <c r="N63" s="94">
        <v>7533.45654296875</v>
      </c>
      <c r="O63" s="95"/>
      <c r="P63" s="96"/>
      <c r="Q63" s="96"/>
      <c r="R63" s="97"/>
      <c r="S63" s="48">
        <v>1</v>
      </c>
      <c r="T63" s="48">
        <v>0</v>
      </c>
      <c r="U63" s="49">
        <v>0</v>
      </c>
      <c r="V63" s="49">
        <v>0.007092</v>
      </c>
      <c r="W63" s="49">
        <v>0.002989</v>
      </c>
      <c r="X63" s="49">
        <v>0.528816</v>
      </c>
      <c r="Y63" s="49">
        <v>0</v>
      </c>
      <c r="Z63" s="49">
        <v>0</v>
      </c>
      <c r="AA63" s="98">
        <v>63</v>
      </c>
      <c r="AB63" s="98"/>
      <c r="AC63" s="99"/>
      <c r="AD63" s="78" t="s">
        <v>669</v>
      </c>
      <c r="AE63" s="78">
        <v>334</v>
      </c>
      <c r="AF63" s="78">
        <v>4828</v>
      </c>
      <c r="AG63" s="78">
        <v>3594</v>
      </c>
      <c r="AH63" s="78">
        <v>317</v>
      </c>
      <c r="AI63" s="78"/>
      <c r="AJ63" s="78" t="s">
        <v>726</v>
      </c>
      <c r="AK63" s="78" t="s">
        <v>736</v>
      </c>
      <c r="AL63" s="82" t="s">
        <v>807</v>
      </c>
      <c r="AM63" s="78"/>
      <c r="AN63" s="80">
        <v>42989.88880787037</v>
      </c>
      <c r="AO63" s="82" t="s">
        <v>857</v>
      </c>
      <c r="AP63" s="78" t="b">
        <v>0</v>
      </c>
      <c r="AQ63" s="78" t="b">
        <v>0</v>
      </c>
      <c r="AR63" s="78" t="b">
        <v>0</v>
      </c>
      <c r="AS63" s="78"/>
      <c r="AT63" s="78">
        <v>121</v>
      </c>
      <c r="AU63" s="82" t="s">
        <v>858</v>
      </c>
      <c r="AV63" s="78" t="b">
        <v>0</v>
      </c>
      <c r="AW63" s="78" t="s">
        <v>895</v>
      </c>
      <c r="AX63" s="82" t="s">
        <v>956</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hyperlinks>
    <hyperlink ref="AL4" r:id="rId1" display="http://clasp.org/childcare"/>
    <hyperlink ref="AL6" r:id="rId2" display="http://t.co/wFI1vXUs3f"/>
    <hyperlink ref="AL8" r:id="rId3" display="https://t.co/FZWnWpDwRq"/>
    <hyperlink ref="AL11" r:id="rId4" display="http://instagram.com/mandomarx"/>
    <hyperlink ref="AL12" r:id="rId5" display="http://bimajority.org/~wollman/"/>
    <hyperlink ref="AL13" r:id="rId6" display="https://t.co/z5mOAT5L3C"/>
    <hyperlink ref="AL15" r:id="rId7" display="https://t.co/kstShONndC"/>
    <hyperlink ref="AL17" r:id="rId8" display="http://t.co/NpejxRVoNw"/>
    <hyperlink ref="AL22" r:id="rId9" display="https://t.co/p3wpAmQU2I"/>
    <hyperlink ref="AL23" r:id="rId10" display="http://t.co/xD2LQfiCIq"/>
    <hyperlink ref="AL24" r:id="rId11" display="https://t.co/16ffyNTc0Y"/>
    <hyperlink ref="AL25" r:id="rId12" display="https://t.co/bHP9wneC1X"/>
    <hyperlink ref="AL26" r:id="rId13" display="https://t.co/rtNTrBrUQB"/>
    <hyperlink ref="AL27" r:id="rId14" display="http://www.pewresearch.org/journalism"/>
    <hyperlink ref="AL28" r:id="rId15" display="https://t.co/qnn9dwAAXg"/>
    <hyperlink ref="AL30" r:id="rId16" display="http://www.niso.org/blog"/>
    <hyperlink ref="AL32" r:id="rId17" display="https://snipeitapp.com/"/>
    <hyperlink ref="AL33" r:id="rId18" display="https://t.co/hg0ihgPADi"/>
    <hyperlink ref="AL34" r:id="rId19" display="https://t.co/Toovw1EB4F"/>
    <hyperlink ref="AL37" r:id="rId20" display="https://t.co/xZ9HlPLrtf"/>
    <hyperlink ref="AL38" r:id="rId21" display="http://markcz.com/"/>
    <hyperlink ref="AL39" r:id="rId22" display="http://censoredgenius.blogspot.com/"/>
    <hyperlink ref="AL41" r:id="rId23" display="https://t.co/BgIDlEgM6K"/>
    <hyperlink ref="AL42" r:id="rId24" display="http://blog.itmorar.ro/"/>
    <hyperlink ref="AL44" r:id="rId25" display="http://t.co/FfrOltNxdu"/>
    <hyperlink ref="AL45" r:id="rId26" display="http://t.co/TcHSktf4ox"/>
    <hyperlink ref="AL46" r:id="rId27" display="https://t.co/uF0FeLazb1"/>
    <hyperlink ref="AL47" r:id="rId28" display="http://t.co/hpH7HBx563"/>
    <hyperlink ref="AL48" r:id="rId29" display="http://t.co/Gs1bRrr0Be"/>
    <hyperlink ref="AL49" r:id="rId30" display="https://t.co/7xrAbbetme"/>
    <hyperlink ref="AL50" r:id="rId31" display="https://t.co/81N4YC7TDK"/>
    <hyperlink ref="AL51" r:id="rId32" display="http://t.co/lqu4beEmkO"/>
    <hyperlink ref="AL52" r:id="rId33" display="https://thegreathack.com/"/>
    <hyperlink ref="AL53" r:id="rId34" display="https://t.co/jctOI7v0js"/>
    <hyperlink ref="AL55" r:id="rId35" display="https://t.co/EFyWqEEsY0"/>
    <hyperlink ref="AL57" r:id="rId36" display="https://t.co/JKvjRLfws3"/>
    <hyperlink ref="AL59" r:id="rId37" display="https://t.co/R0TJBIX8pr"/>
    <hyperlink ref="AL60" r:id="rId38" display="https://t.co/2O00lHktha"/>
    <hyperlink ref="AL61" r:id="rId39" display="https://t.co/u218FVFOb6"/>
    <hyperlink ref="AL62" r:id="rId40" display="https://t.co/kOEOCWABWU"/>
    <hyperlink ref="AL63" r:id="rId41" display="https://t.co/X1uCH3b7wf"/>
    <hyperlink ref="AO3" r:id="rId42" display="https://pbs.twimg.com/profile_banners/1040989298630307843/1556302410"/>
    <hyperlink ref="AO4" r:id="rId43" display="https://pbs.twimg.com/profile_banners/74770422/1529356675"/>
    <hyperlink ref="AO7" r:id="rId44" display="https://pbs.twimg.com/profile_banners/803221140/1571060682"/>
    <hyperlink ref="AO8" r:id="rId45" display="https://pbs.twimg.com/profile_banners/3118372058/1547058844"/>
    <hyperlink ref="AO9" r:id="rId46" display="https://pbs.twimg.com/profile_banners/486145836/1355616188"/>
    <hyperlink ref="AO10" r:id="rId47" display="https://pbs.twimg.com/profile_banners/92511984/1541491790"/>
    <hyperlink ref="AO11" r:id="rId48" display="https://pbs.twimg.com/profile_banners/851485470/1535744383"/>
    <hyperlink ref="AO13" r:id="rId49" display="https://pbs.twimg.com/profile_banners/312927975/1524624100"/>
    <hyperlink ref="AO14" r:id="rId50" display="https://pbs.twimg.com/profile_banners/731705036/1571281548"/>
    <hyperlink ref="AO15" r:id="rId51" display="https://pbs.twimg.com/profile_banners/1158750576/1563715125"/>
    <hyperlink ref="AO16" r:id="rId52" display="https://pbs.twimg.com/profile_banners/97253672/1416798317"/>
    <hyperlink ref="AO17" r:id="rId53" display="https://pbs.twimg.com/profile_banners/22642788/1494338667"/>
    <hyperlink ref="AO18" r:id="rId54" display="https://pbs.twimg.com/profile_banners/240450823/1568472681"/>
    <hyperlink ref="AO19" r:id="rId55" display="https://pbs.twimg.com/profile_banners/23469093/1398733625"/>
    <hyperlink ref="AO21" r:id="rId56" display="https://pbs.twimg.com/profile_banners/19392833/1460642425"/>
    <hyperlink ref="AO22" r:id="rId57" display="https://pbs.twimg.com/profile_banners/86700938/1423540873"/>
    <hyperlink ref="AO23" r:id="rId58" display="https://pbs.twimg.com/profile_banners/831470472/1494251733"/>
    <hyperlink ref="AO24" r:id="rId59" display="https://pbs.twimg.com/profile_banners/1262729180/1497535348"/>
    <hyperlink ref="AO25" r:id="rId60" display="https://pbs.twimg.com/profile_banners/36462231/1494251809"/>
    <hyperlink ref="AO26" r:id="rId61" display="https://pbs.twimg.com/profile_banners/17071048/1494251660"/>
    <hyperlink ref="AO27" r:id="rId62" display="https://pbs.twimg.com/profile_banners/111339670/1494251880"/>
    <hyperlink ref="AO28" r:id="rId63" display="https://pbs.twimg.com/profile_banners/14192329/1571088196"/>
    <hyperlink ref="AO29" r:id="rId64" display="https://pbs.twimg.com/profile_banners/14183853/1565838183"/>
    <hyperlink ref="AO30" r:id="rId65" display="https://pbs.twimg.com/profile_banners/11031402/1401503219"/>
    <hyperlink ref="AO31" r:id="rId66" display="https://pbs.twimg.com/profile_banners/83721170/1569331143"/>
    <hyperlink ref="AO32" r:id="rId67" display="https://pbs.twimg.com/profile_banners/14246782/1348708791"/>
    <hyperlink ref="AO33" r:id="rId68" display="https://pbs.twimg.com/profile_banners/1314811/1541715204"/>
    <hyperlink ref="AO34" r:id="rId69" display="https://pbs.twimg.com/profile_banners/17718516/1561013001"/>
    <hyperlink ref="AO35" r:id="rId70" display="https://pbs.twimg.com/profile_banners/21383965/1565619062"/>
    <hyperlink ref="AO37" r:id="rId71" display="https://pbs.twimg.com/profile_banners/49595173/1565800169"/>
    <hyperlink ref="AO38" r:id="rId72" display="https://pbs.twimg.com/profile_banners/15180579/1525953496"/>
    <hyperlink ref="AO40" r:id="rId73" display="https://pbs.twimg.com/profile_banners/10713472/1509631500"/>
    <hyperlink ref="AO41" r:id="rId74" display="https://pbs.twimg.com/profile_banners/16972280/1559742480"/>
    <hyperlink ref="AO42" r:id="rId75" display="https://pbs.twimg.com/profile_banners/60057696/1487445699"/>
    <hyperlink ref="AO43" r:id="rId76" display="https://pbs.twimg.com/profile_banners/490557989/1486010501"/>
    <hyperlink ref="AO44" r:id="rId77" display="https://pbs.twimg.com/profile_banners/392737670/1519261966"/>
    <hyperlink ref="AO46" r:id="rId78" display="https://pbs.twimg.com/profile_banners/242747411/1509515687"/>
    <hyperlink ref="AO48" r:id="rId79" display="https://pbs.twimg.com/profile_banners/426041590/1494251971"/>
    <hyperlink ref="AO49" r:id="rId80" display="https://pbs.twimg.com/profile_banners/29598035/1566786902"/>
    <hyperlink ref="AO51" r:id="rId81" display="https://pbs.twimg.com/profile_banners/44655460/1569956481"/>
    <hyperlink ref="AO52" r:id="rId82" display="https://pbs.twimg.com/profile_banners/15384720/1548443125"/>
    <hyperlink ref="AO53" r:id="rId83" display="https://pbs.twimg.com/profile_banners/1042071787994062848/1537284542"/>
    <hyperlink ref="AO55" r:id="rId84" display="https://pbs.twimg.com/profile_banners/3427261/1398348872"/>
    <hyperlink ref="AO56" r:id="rId85" display="https://pbs.twimg.com/profile_banners/255481647/1449365283"/>
    <hyperlink ref="AO58" r:id="rId86" display="https://pbs.twimg.com/profile_banners/371017223/1374200657"/>
    <hyperlink ref="AO59" r:id="rId87" display="https://pbs.twimg.com/profile_banners/30933639/1540548492"/>
    <hyperlink ref="AO61" r:id="rId88" display="https://pbs.twimg.com/profile_banners/874258695118622720/1551974202"/>
    <hyperlink ref="AO62" r:id="rId89" display="https://pbs.twimg.com/profile_banners/2348971722/1411236159"/>
    <hyperlink ref="AO63" r:id="rId90" display="https://pbs.twimg.com/profile_banners/907353025714561024/1509738333"/>
    <hyperlink ref="AU4" r:id="rId91" display="http://abs.twimg.com/images/themes/theme1/bg.png"/>
    <hyperlink ref="AU5" r:id="rId92" display="http://abs.twimg.com/images/themes/theme1/bg.png"/>
    <hyperlink ref="AU6" r:id="rId93" display="http://abs.twimg.com/images/themes/theme1/bg.png"/>
    <hyperlink ref="AU7" r:id="rId94" display="http://abs.twimg.com/images/themes/theme1/bg.png"/>
    <hyperlink ref="AU8" r:id="rId95" display="http://abs.twimg.com/images/themes/theme14/bg.gif"/>
    <hyperlink ref="AU9" r:id="rId96" display="http://abs.twimg.com/images/themes/theme1/bg.png"/>
    <hyperlink ref="AU10" r:id="rId97" display="http://abs.twimg.com/images/themes/theme16/bg.gif"/>
    <hyperlink ref="AU11" r:id="rId98" display="http://abs.twimg.com/images/themes/theme14/bg.gif"/>
    <hyperlink ref="AU12" r:id="rId99" display="http://abs.twimg.com/images/themes/theme1/bg.png"/>
    <hyperlink ref="AU13" r:id="rId100" display="http://abs.twimg.com/images/themes/theme1/bg.png"/>
    <hyperlink ref="AU14" r:id="rId101" display="http://abs.twimg.com/images/themes/theme1/bg.png"/>
    <hyperlink ref="AU15" r:id="rId102" display="http://abs.twimg.com/images/themes/theme1/bg.png"/>
    <hyperlink ref="AU16" r:id="rId103" display="http://abs.twimg.com/images/themes/theme14/bg.gif"/>
    <hyperlink ref="AU17" r:id="rId104" display="http://abs.twimg.com/images/themes/theme1/bg.png"/>
    <hyperlink ref="AU18" r:id="rId105" display="http://abs.twimg.com/images/themes/theme1/bg.png"/>
    <hyperlink ref="AU19" r:id="rId106" display="http://abs.twimg.com/images/themes/theme1/bg.png"/>
    <hyperlink ref="AU21" r:id="rId107" display="http://abs.twimg.com/images/themes/theme1/bg.png"/>
    <hyperlink ref="AU22" r:id="rId108" display="http://abs.twimg.com/images/themes/theme12/bg.gif"/>
    <hyperlink ref="AU23" r:id="rId109" display="http://abs.twimg.com/images/themes/theme1/bg.png"/>
    <hyperlink ref="AU24" r:id="rId110" display="http://abs.twimg.com/images/themes/theme1/bg.png"/>
    <hyperlink ref="AU25" r:id="rId111" display="http://abs.twimg.com/images/themes/theme1/bg.png"/>
    <hyperlink ref="AU26" r:id="rId112" display="http://abs.twimg.com/images/themes/theme12/bg.gif"/>
    <hyperlink ref="AU27" r:id="rId113" display="http://abs.twimg.com/images/themes/theme14/bg.gif"/>
    <hyperlink ref="AU28" r:id="rId114" display="http://abs.twimg.com/images/themes/theme1/bg.png"/>
    <hyperlink ref="AU29" r:id="rId115" display="http://abs.twimg.com/images/themes/theme14/bg.gif"/>
    <hyperlink ref="AU30" r:id="rId116" display="http://abs.twimg.com/images/themes/theme1/bg.png"/>
    <hyperlink ref="AU31" r:id="rId117" display="http://abs.twimg.com/images/themes/theme1/bg.png"/>
    <hyperlink ref="AU32" r:id="rId118" display="http://abs.twimg.com/images/themes/theme4/bg.gif"/>
    <hyperlink ref="AU33" r:id="rId119" display="http://abs.twimg.com/images/themes/theme2/bg.gif"/>
    <hyperlink ref="AU34" r:id="rId120" display="http://abs.twimg.com/images/themes/theme14/bg.gif"/>
    <hyperlink ref="AU35" r:id="rId121" display="http://abs.twimg.com/images/themes/theme1/bg.png"/>
    <hyperlink ref="AU36" r:id="rId122" display="http://abs.twimg.com/images/themes/theme1/bg.png"/>
    <hyperlink ref="AU37" r:id="rId123" display="http://abs.twimg.com/images/themes/theme18/bg.gif"/>
    <hyperlink ref="AU38" r:id="rId124" display="http://abs.twimg.com/images/themes/theme1/bg.png"/>
    <hyperlink ref="AU39" r:id="rId125" display="http://abs.twimg.com/images/themes/theme5/bg.gif"/>
    <hyperlink ref="AU40" r:id="rId126" display="http://abs.twimg.com/images/themes/theme14/bg.gif"/>
    <hyperlink ref="AU41" r:id="rId127" display="http://abs.twimg.com/images/themes/theme9/bg.gif"/>
    <hyperlink ref="AU42" r:id="rId128" display="http://abs.twimg.com/images/themes/theme1/bg.png"/>
    <hyperlink ref="AU43" r:id="rId129" display="http://abs.twimg.com/images/themes/theme1/bg.png"/>
    <hyperlink ref="AU44" r:id="rId130" display="http://abs.twimg.com/images/themes/theme14/bg.gif"/>
    <hyperlink ref="AU45" r:id="rId131" display="http://abs.twimg.com/images/themes/theme16/bg.gif"/>
    <hyperlink ref="AU46" r:id="rId132" display="http://abs.twimg.com/images/themes/theme18/bg.gif"/>
    <hyperlink ref="AU47" r:id="rId133" display="http://abs.twimg.com/images/themes/theme15/bg.png"/>
    <hyperlink ref="AU48" r:id="rId134" display="http://abs.twimg.com/images/themes/theme1/bg.png"/>
    <hyperlink ref="AU49" r:id="rId135" display="http://abs.twimg.com/images/themes/theme14/bg.gif"/>
    <hyperlink ref="AU50" r:id="rId136" display="http://abs.twimg.com/images/themes/theme1/bg.png"/>
    <hyperlink ref="AU51" r:id="rId137" display="http://abs.twimg.com/images/themes/theme1/bg.png"/>
    <hyperlink ref="AU52" r:id="rId138" display="http://abs.twimg.com/images/themes/theme1/bg.png"/>
    <hyperlink ref="AU53" r:id="rId139" display="http://abs.twimg.com/images/themes/theme1/bg.png"/>
    <hyperlink ref="AU54" r:id="rId140" display="http://abs.twimg.com/images/themes/theme1/bg.png"/>
    <hyperlink ref="AU55" r:id="rId141" display="http://abs.twimg.com/images/themes/theme4/bg.gif"/>
    <hyperlink ref="AU56" r:id="rId142" display="http://abs.twimg.com/images/themes/theme15/bg.png"/>
    <hyperlink ref="AU57" r:id="rId143" display="http://abs.twimg.com/images/themes/theme17/bg.gif"/>
    <hyperlink ref="AU58" r:id="rId144" display="http://abs.twimg.com/images/themes/theme1/bg.png"/>
    <hyperlink ref="AU59" r:id="rId145" display="http://abs.twimg.com/images/themes/theme5/bg.gif"/>
    <hyperlink ref="AU60" r:id="rId146" display="http://abs.twimg.com/images/themes/theme1/bg.png"/>
    <hyperlink ref="AU61" r:id="rId147" display="http://abs.twimg.com/images/themes/theme1/bg.png"/>
    <hyperlink ref="AU62" r:id="rId148" display="http://abs.twimg.com/images/themes/theme1/bg.png"/>
    <hyperlink ref="AU63" r:id="rId149" display="http://abs.twimg.com/images/themes/theme1/bg.png"/>
    <hyperlink ref="F3" r:id="rId150" display="http://pbs.twimg.com/profile_images/1047355828687187968/oQ26TTh-_normal.jpg"/>
    <hyperlink ref="F4" r:id="rId151" display="http://pbs.twimg.com/profile_images/940635584586047489/n1-lnZsK_normal.jpg"/>
    <hyperlink ref="F5" r:id="rId152" display="http://pbs.twimg.com/profile_images/1146325411/corrida_Nike_10km__26__normal.jpg"/>
    <hyperlink ref="F6" r:id="rId153" display="http://pbs.twimg.com/profile_images/785925373/lee_ahead_of_the_curve_normal.png"/>
    <hyperlink ref="F7" r:id="rId154" display="http://pbs.twimg.com/profile_images/1183136611086798848/6E2mzVh1_normal.jpg"/>
    <hyperlink ref="F8" r:id="rId155" display="http://pbs.twimg.com/profile_images/936326184068976640/gnJ7WbZs_normal.jpg"/>
    <hyperlink ref="F9" r:id="rId156" display="http://pbs.twimg.com/profile_images/3620381141/b235d2c07ac502e3f5e38ac15cf36e5c_normal.jpeg"/>
    <hyperlink ref="F10" r:id="rId157" display="http://pbs.twimg.com/profile_images/951134793680506880/Qpj8OGoy_normal.jpg"/>
    <hyperlink ref="F11" r:id="rId158" display="http://pbs.twimg.com/profile_images/787021078883282944/cUHayOXX_normal.jpg"/>
    <hyperlink ref="F12" r:id="rId159" display="http://pbs.twimg.com/profile_images/570111293778214912/7t-IGMBx_normal.jpeg"/>
    <hyperlink ref="F13" r:id="rId160" display="http://pbs.twimg.com/profile_images/988092819020570624/Ni-PYMzd_normal.jpg"/>
    <hyperlink ref="F14" r:id="rId161" display="http://pbs.twimg.com/profile_images/1140237187738472453/_PVGbPCA_normal.jpg"/>
    <hyperlink ref="F15" r:id="rId162" display="http://pbs.twimg.com/profile_images/685166073809874944/jdv4zAeo_normal.jpg"/>
    <hyperlink ref="F16" r:id="rId163" display="http://pbs.twimg.com/profile_images/782784415487229953/p1-WunAH_normal.jpg"/>
    <hyperlink ref="F17" r:id="rId164" display="http://pbs.twimg.com/profile_images/879728447026868228/U4Uzpdp6_normal.jpg"/>
    <hyperlink ref="F18" r:id="rId165" display="http://pbs.twimg.com/profile_images/1172885542876221442/Ep2UR6Zq_normal.jpg"/>
    <hyperlink ref="F19" r:id="rId166" display="http://pbs.twimg.com/profile_images/1573955380/R_MacNab_normal.JPG"/>
    <hyperlink ref="F20" r:id="rId167" display="http://abs.twimg.com/sticky/default_profile_images/default_profile_normal.png"/>
    <hyperlink ref="F21" r:id="rId168" display="http://pbs.twimg.com/profile_images/734900160661053440/XwEmldny_normal.jpg"/>
    <hyperlink ref="F22" r:id="rId169" display="http://pbs.twimg.com/profile_images/565001122234908672/5ODS6tuQ_normal.jpeg"/>
    <hyperlink ref="F23" r:id="rId170" display="http://pbs.twimg.com/profile_images/879730787788226564/CUBfd0BF_normal.jpg"/>
    <hyperlink ref="F24" r:id="rId171" display="http://pbs.twimg.com/profile_images/879732207908245505/VOC_m-zK_normal.jpg"/>
    <hyperlink ref="F25" r:id="rId172" display="http://pbs.twimg.com/profile_images/879731279268380673/sm4mOQq5_normal.jpg"/>
    <hyperlink ref="F26" r:id="rId173" display="http://pbs.twimg.com/profile_images/879731041099034627/PyT6S0zf_normal.jpg"/>
    <hyperlink ref="F27" r:id="rId174" display="http://pbs.twimg.com/profile_images/879731529039179779/43Ff9hrc_normal.jpg"/>
    <hyperlink ref="F28" r:id="rId175" display="http://pbs.twimg.com/profile_images/1040665182937047040/CdNBsuit_normal.jpg"/>
    <hyperlink ref="F29" r:id="rId176" display="http://pbs.twimg.com/profile_images/1133473540047613958/jKPLNfEp_normal.jpg"/>
    <hyperlink ref="F30" r:id="rId177" display="http://pbs.twimg.com/profile_images/64855924/TAC_PimpMySouthPark_normal.jpg"/>
    <hyperlink ref="F31" r:id="rId178" display="http://pbs.twimg.com/profile_images/1179384255824191488/sfvGvphx_normal.jpg"/>
    <hyperlink ref="F32" r:id="rId179" display="http://pbs.twimg.com/profile_images/1162918602195865601/4xM2Hi_U_normal.jpg"/>
    <hyperlink ref="F33" r:id="rId180" display="http://pbs.twimg.com/profile_images/817442015071772673/xRbApbru_normal.jpg"/>
    <hyperlink ref="F34" r:id="rId181" display="http://pbs.twimg.com/profile_images/617303937851375616/6S8pcFU9_normal.jpg"/>
    <hyperlink ref="F35" r:id="rId182" display="http://pbs.twimg.com/profile_images/1086693678809116672/aglAVkzk_normal.jpg"/>
    <hyperlink ref="F36" r:id="rId183" display="http://pbs.twimg.com/profile_images/15077712/janehead3_normal.jpg"/>
    <hyperlink ref="F37" r:id="rId184" display="http://pbs.twimg.com/profile_images/1183487003914129413/YgfsmK-__normal.jpg"/>
    <hyperlink ref="F38" r:id="rId185" display="http://pbs.twimg.com/profile_images/1179872134702800896/wIv_eZ8L_normal.jpg"/>
    <hyperlink ref="F39" r:id="rId186" display="http://pbs.twimg.com/profile_images/2095732164/xx-fire-ani_normal.gif"/>
    <hyperlink ref="F40" r:id="rId187" display="http://pbs.twimg.com/profile_images/926088314901340161/YcQoIIxm_normal.jpg"/>
    <hyperlink ref="F41" r:id="rId188" display="http://pbs.twimg.com/profile_images/423299589996023808/Xk7M9TbT_normal.jpeg"/>
    <hyperlink ref="F42" r:id="rId189" display="http://pbs.twimg.com/profile_images/823130862837448704/K4vww3X-_normal.jpg"/>
    <hyperlink ref="F43" r:id="rId190" display="http://pbs.twimg.com/profile_images/1013789136430526464/t_SUht2R_normal.jpg"/>
    <hyperlink ref="F44" r:id="rId191" display="http://pbs.twimg.com/profile_images/852690683911602176/M6q35pXc_normal.jpg"/>
    <hyperlink ref="F45" r:id="rId192" display="http://pbs.twimg.com/profile_images/96372559/barry1_normal.jpg"/>
    <hyperlink ref="F46" r:id="rId193" display="http://pbs.twimg.com/profile_images/1159174179851251713/Df5KOX18_normal.png"/>
    <hyperlink ref="F47" r:id="rId194" display="http://pbs.twimg.com/profile_images/979830040098619393/uk1HvZPu_normal.jpg"/>
    <hyperlink ref="F48" r:id="rId195" display="http://pbs.twimg.com/profile_images/879731776490438656/okOiD3y8_normal.jpg"/>
    <hyperlink ref="F49" r:id="rId196" display="http://pbs.twimg.com/profile_images/1165812880987570182/4Cab2Tbt_normal.jpg"/>
    <hyperlink ref="F50" r:id="rId197" display="http://pbs.twimg.com/profile_images/2974837092/606dff422469076f75b5f78acb949f69_normal.jpeg"/>
    <hyperlink ref="F51" r:id="rId198" display="http://pbs.twimg.com/profile_images/811219342318714881/_CAYzZWR_normal.jpg"/>
    <hyperlink ref="F52" r:id="rId199" display="http://pbs.twimg.com/profile_images/1015336877174353921/edeQsKrJ_normal.jpg"/>
    <hyperlink ref="F53" r:id="rId200" display="http://pbs.twimg.com/profile_images/1042075401047040000/7bTQi6nK_normal.jpg"/>
    <hyperlink ref="F54" r:id="rId201" display="http://pbs.twimg.com/profile_images/489259604883165186/ui1i5dL0_normal.jpeg"/>
    <hyperlink ref="F55" r:id="rId202" display="http://pbs.twimg.com/profile_images/378800000256935576/94540aca8a5accc543d8752499cd1f60_normal.jpeg"/>
    <hyperlink ref="F56" r:id="rId203" display="http://pbs.twimg.com/profile_images/759238524931629057/gO5SVDrJ_normal.jpg"/>
    <hyperlink ref="F57" r:id="rId204" display="http://pbs.twimg.com/profile_images/1093596882029473792/BZuZ4Bd8_normal.jpg"/>
    <hyperlink ref="F58" r:id="rId205" display="http://pbs.twimg.com/profile_images/1536587347/Dove__2__normal.jpg"/>
    <hyperlink ref="F59" r:id="rId206" display="http://pbs.twimg.com/profile_images/1066031857647710213/rOt_IPN2_normal.jpg"/>
    <hyperlink ref="F60" r:id="rId207" display="http://pbs.twimg.com/profile_images/876747053002612736/i5ZQDTFf_normal.jpg"/>
    <hyperlink ref="F61" r:id="rId208" display="http://pbs.twimg.com/profile_images/1103616612538695682/oE_bKLr5_normal.png"/>
    <hyperlink ref="F62" r:id="rId209" display="http://pbs.twimg.com/profile_images/1102335951269974021/ch_AANoV_normal.png"/>
    <hyperlink ref="F63" r:id="rId210" display="http://pbs.twimg.com/profile_images/926535651310391298/rXXJMpuo_normal.jpg"/>
    <hyperlink ref="AX3" r:id="rId211" display="https://twitter.com/mebergman2"/>
    <hyperlink ref="AX4" r:id="rId212" display="https://twitter.com/cjohnsonstaub"/>
    <hyperlink ref="AX5" r:id="rId213" display="https://twitter.com/pewres"/>
    <hyperlink ref="AX6" r:id="rId214" display="https://twitter.com/lrainie"/>
    <hyperlink ref="AX7" r:id="rId215" display="https://twitter.com/falconsfans_chi"/>
    <hyperlink ref="AX8" r:id="rId216" display="https://twitter.com/drivewestcomm"/>
    <hyperlink ref="AX9" r:id="rId217" display="https://twitter.com/ehahlil"/>
    <hyperlink ref="AX10" r:id="rId218" display="https://twitter.com/monalisazelf"/>
    <hyperlink ref="AX11" r:id="rId219" display="https://twitter.com/mandomarx"/>
    <hyperlink ref="AX12" r:id="rId220" display="https://twitter.com/garrett_wollman"/>
    <hyperlink ref="AX13" r:id="rId221" display="https://twitter.com/emhsgoppel"/>
    <hyperlink ref="AX14" r:id="rId222" display="https://twitter.com/danhawkins11"/>
    <hyperlink ref="AX15" r:id="rId223" display="https://twitter.com/acuna_jairo"/>
    <hyperlink ref="AX16" r:id="rId224" display="https://twitter.com/kevinnay"/>
    <hyperlink ref="AX17" r:id="rId225" display="https://twitter.com/pewresearch"/>
    <hyperlink ref="AX18" r:id="rId226" display="https://twitter.com/danemadsen"/>
    <hyperlink ref="AX19" r:id="rId227" display="https://twitter.com/robinmacnab"/>
    <hyperlink ref="AX20" r:id="rId228" display="https://twitter.com/goscilo4change"/>
    <hyperlink ref="AX21" r:id="rId229" display="https://twitter.com/timboliki"/>
    <hyperlink ref="AX22" r:id="rId230" display="https://twitter.com/marketingandrew"/>
    <hyperlink ref="AX23" r:id="rId231" display="https://twitter.com/pewglobal"/>
    <hyperlink ref="AX24" r:id="rId232" display="https://twitter.com/pewscience"/>
    <hyperlink ref="AX25" r:id="rId233" display="https://twitter.com/pewreligion"/>
    <hyperlink ref="AX26" r:id="rId234" display="https://twitter.com/pewinternet"/>
    <hyperlink ref="AX27" r:id="rId235" display="https://twitter.com/pewjournalism"/>
    <hyperlink ref="AX28" r:id="rId236" display="https://twitter.com/kvox"/>
    <hyperlink ref="AX29" r:id="rId237" display="https://twitter.com/andrewschreck"/>
    <hyperlink ref="AX30" r:id="rId238" display="https://twitter.com/tac_niso"/>
    <hyperlink ref="AX31" r:id="rId239" display="https://twitter.com/linuxandyarn"/>
    <hyperlink ref="AX32" r:id="rId240" display="https://twitter.com/snipeyhead"/>
    <hyperlink ref="AX33" r:id="rId241" display="https://twitter.com/kyleejohnson"/>
    <hyperlink ref="AX34" r:id="rId242" display="https://twitter.com/kimberlyhirsh"/>
    <hyperlink ref="AX35" r:id="rId243" display="https://twitter.com/guy_levin"/>
    <hyperlink ref="AX36" r:id="rId244" display="https://twitter.com/jdysart"/>
    <hyperlink ref="AX37" r:id="rId245" display="https://twitter.com/dubikan"/>
    <hyperlink ref="AX38" r:id="rId246" display="https://twitter.com/markczerniec"/>
    <hyperlink ref="AX39" r:id="rId247" display="https://twitter.com/effinglibrarian"/>
    <hyperlink ref="AX40" r:id="rId248" display="https://twitter.com/glibrarian"/>
    <hyperlink ref="AX41" r:id="rId249" display="https://twitter.com/morar"/>
    <hyperlink ref="AX42" r:id="rId250" display="https://twitter.com/itmorar"/>
    <hyperlink ref="AX43" r:id="rId251" display="https://twitter.com/__randers__"/>
    <hyperlink ref="AX44" r:id="rId252" display="https://twitter.com/marychayko"/>
    <hyperlink ref="AX45" r:id="rId253" display="https://twitter.com/barrywellman"/>
    <hyperlink ref="AX46" r:id="rId254" display="https://twitter.com/anneohirsch"/>
    <hyperlink ref="AX47" r:id="rId255" display="https://twitter.com/jclilibrary"/>
    <hyperlink ref="AX48" r:id="rId256" display="https://twitter.com/pewhispanic"/>
    <hyperlink ref="AX49" r:id="rId257" display="https://twitter.com/johngramlich"/>
    <hyperlink ref="AX50" r:id="rId258" display="https://twitter.com/carrolldoherty"/>
    <hyperlink ref="AX51" r:id="rId259" display="https://twitter.com/lilrc"/>
    <hyperlink ref="AX52" r:id="rId260" display="https://twitter.com/profcarroll"/>
    <hyperlink ref="AX53" r:id="rId261" display="https://twitter.com/greenleylibrary"/>
    <hyperlink ref="AX54" r:id="rId262" display="https://twitter.com/danbuk4"/>
    <hyperlink ref="AX55" r:id="rId263" display="https://twitter.com/johnchavens"/>
    <hyperlink ref="AX56" r:id="rId264" display="https://twitter.com/linamkhan"/>
    <hyperlink ref="AX57" r:id="rId265" display="https://twitter.com/sally_hubbard"/>
    <hyperlink ref="AX58" r:id="rId266" display="https://twitter.com/frankpasquale"/>
    <hyperlink ref="AX59" r:id="rId267" display="https://twitter.com/jryancollins"/>
    <hyperlink ref="AX60" r:id="rId268" display="https://twitter.com/rainerkattel"/>
    <hyperlink ref="AX61" r:id="rId269" display="https://twitter.com/iipp_ucl"/>
    <hyperlink ref="AX62" r:id="rId270" display="https://twitter.com/sandeepvaheesan"/>
    <hyperlink ref="AX63" r:id="rId271" display="https://twitter.com/openmarkets"/>
  </hyperlinks>
  <printOptions/>
  <pageMargins left="0.7" right="0.7" top="0.75" bottom="0.75" header="0.3" footer="0.3"/>
  <pageSetup horizontalDpi="600" verticalDpi="600" orientation="portrait" r:id="rId275"/>
  <legacyDrawing r:id="rId273"/>
  <tableParts>
    <tablePart r:id="rId2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1097</v>
      </c>
      <c r="Z2" s="13" t="s">
        <v>1111</v>
      </c>
      <c r="AA2" s="13" t="s">
        <v>1127</v>
      </c>
      <c r="AB2" s="13" t="s">
        <v>1182</v>
      </c>
      <c r="AC2" s="13" t="s">
        <v>1227</v>
      </c>
      <c r="AD2" s="13" t="s">
        <v>1252</v>
      </c>
      <c r="AE2" s="13" t="s">
        <v>1254</v>
      </c>
      <c r="AF2" s="13" t="s">
        <v>1270</v>
      </c>
      <c r="AG2" s="119" t="s">
        <v>1505</v>
      </c>
      <c r="AH2" s="119" t="s">
        <v>1506</v>
      </c>
      <c r="AI2" s="119" t="s">
        <v>1507</v>
      </c>
      <c r="AJ2" s="119" t="s">
        <v>1508</v>
      </c>
      <c r="AK2" s="119" t="s">
        <v>1509</v>
      </c>
      <c r="AL2" s="119" t="s">
        <v>1510</v>
      </c>
      <c r="AM2" s="119" t="s">
        <v>1511</v>
      </c>
      <c r="AN2" s="119" t="s">
        <v>1512</v>
      </c>
      <c r="AO2" s="119" t="s">
        <v>1515</v>
      </c>
    </row>
    <row r="3" spans="1:41" ht="15">
      <c r="A3" s="87" t="s">
        <v>1057</v>
      </c>
      <c r="B3" s="65" t="s">
        <v>1065</v>
      </c>
      <c r="C3" s="65" t="s">
        <v>56</v>
      </c>
      <c r="D3" s="103"/>
      <c r="E3" s="102"/>
      <c r="F3" s="104" t="s">
        <v>1578</v>
      </c>
      <c r="G3" s="105"/>
      <c r="H3" s="105"/>
      <c r="I3" s="106">
        <v>3</v>
      </c>
      <c r="J3" s="107"/>
      <c r="K3" s="48">
        <v>16</v>
      </c>
      <c r="L3" s="48">
        <v>17</v>
      </c>
      <c r="M3" s="48">
        <v>4</v>
      </c>
      <c r="N3" s="48">
        <v>21</v>
      </c>
      <c r="O3" s="48">
        <v>5</v>
      </c>
      <c r="P3" s="49">
        <v>0</v>
      </c>
      <c r="Q3" s="49">
        <v>0</v>
      </c>
      <c r="R3" s="48">
        <v>1</v>
      </c>
      <c r="S3" s="48">
        <v>0</v>
      </c>
      <c r="T3" s="48">
        <v>16</v>
      </c>
      <c r="U3" s="48">
        <v>21</v>
      </c>
      <c r="V3" s="48">
        <v>3</v>
      </c>
      <c r="W3" s="49">
        <v>1.859375</v>
      </c>
      <c r="X3" s="49">
        <v>0.0625</v>
      </c>
      <c r="Y3" s="78" t="s">
        <v>1098</v>
      </c>
      <c r="Z3" s="78" t="s">
        <v>1112</v>
      </c>
      <c r="AA3" s="78" t="s">
        <v>365</v>
      </c>
      <c r="AB3" s="84" t="s">
        <v>1183</v>
      </c>
      <c r="AC3" s="84" t="s">
        <v>1228</v>
      </c>
      <c r="AD3" s="84"/>
      <c r="AE3" s="84" t="s">
        <v>1255</v>
      </c>
      <c r="AF3" s="84" t="s">
        <v>1271</v>
      </c>
      <c r="AG3" s="116">
        <v>36</v>
      </c>
      <c r="AH3" s="120">
        <v>4.657179818887451</v>
      </c>
      <c r="AI3" s="116">
        <v>10</v>
      </c>
      <c r="AJ3" s="120">
        <v>1.2936610608020698</v>
      </c>
      <c r="AK3" s="116">
        <v>0</v>
      </c>
      <c r="AL3" s="120">
        <v>0</v>
      </c>
      <c r="AM3" s="116">
        <v>727</v>
      </c>
      <c r="AN3" s="120">
        <v>94.04915912031048</v>
      </c>
      <c r="AO3" s="116">
        <v>773</v>
      </c>
    </row>
    <row r="4" spans="1:41" ht="15">
      <c r="A4" s="87" t="s">
        <v>1058</v>
      </c>
      <c r="B4" s="65" t="s">
        <v>1066</v>
      </c>
      <c r="C4" s="65" t="s">
        <v>56</v>
      </c>
      <c r="D4" s="109"/>
      <c r="E4" s="108"/>
      <c r="F4" s="110" t="s">
        <v>1058</v>
      </c>
      <c r="G4" s="111"/>
      <c r="H4" s="111"/>
      <c r="I4" s="112">
        <v>4</v>
      </c>
      <c r="J4" s="113"/>
      <c r="K4" s="48">
        <v>10</v>
      </c>
      <c r="L4" s="48">
        <v>9</v>
      </c>
      <c r="M4" s="48">
        <v>0</v>
      </c>
      <c r="N4" s="48">
        <v>9</v>
      </c>
      <c r="O4" s="48">
        <v>0</v>
      </c>
      <c r="P4" s="49">
        <v>0</v>
      </c>
      <c r="Q4" s="49">
        <v>0</v>
      </c>
      <c r="R4" s="48">
        <v>1</v>
      </c>
      <c r="S4" s="48">
        <v>0</v>
      </c>
      <c r="T4" s="48">
        <v>10</v>
      </c>
      <c r="U4" s="48">
        <v>9</v>
      </c>
      <c r="V4" s="48">
        <v>2</v>
      </c>
      <c r="W4" s="49">
        <v>1.62</v>
      </c>
      <c r="X4" s="49">
        <v>0.1</v>
      </c>
      <c r="Y4" s="78" t="s">
        <v>351</v>
      </c>
      <c r="Z4" s="78" t="s">
        <v>360</v>
      </c>
      <c r="AA4" s="78"/>
      <c r="AB4" s="84" t="s">
        <v>556</v>
      </c>
      <c r="AC4" s="84" t="s">
        <v>556</v>
      </c>
      <c r="AD4" s="84"/>
      <c r="AE4" s="84" t="s">
        <v>1256</v>
      </c>
      <c r="AF4" s="84" t="s">
        <v>1272</v>
      </c>
      <c r="AG4" s="116">
        <v>1</v>
      </c>
      <c r="AH4" s="120">
        <v>3.7037037037037037</v>
      </c>
      <c r="AI4" s="116">
        <v>3</v>
      </c>
      <c r="AJ4" s="120">
        <v>11.11111111111111</v>
      </c>
      <c r="AK4" s="116">
        <v>0</v>
      </c>
      <c r="AL4" s="120">
        <v>0</v>
      </c>
      <c r="AM4" s="116">
        <v>23</v>
      </c>
      <c r="AN4" s="120">
        <v>85.18518518518519</v>
      </c>
      <c r="AO4" s="116">
        <v>27</v>
      </c>
    </row>
    <row r="5" spans="1:41" ht="15">
      <c r="A5" s="87" t="s">
        <v>1059</v>
      </c>
      <c r="B5" s="65" t="s">
        <v>1067</v>
      </c>
      <c r="C5" s="65" t="s">
        <v>56</v>
      </c>
      <c r="D5" s="109"/>
      <c r="E5" s="108"/>
      <c r="F5" s="110" t="s">
        <v>1579</v>
      </c>
      <c r="G5" s="111"/>
      <c r="H5" s="111"/>
      <c r="I5" s="112">
        <v>5</v>
      </c>
      <c r="J5" s="113"/>
      <c r="K5" s="48">
        <v>10</v>
      </c>
      <c r="L5" s="48">
        <v>10</v>
      </c>
      <c r="M5" s="48">
        <v>0</v>
      </c>
      <c r="N5" s="48">
        <v>10</v>
      </c>
      <c r="O5" s="48">
        <v>10</v>
      </c>
      <c r="P5" s="49" t="s">
        <v>1076</v>
      </c>
      <c r="Q5" s="49" t="s">
        <v>1076</v>
      </c>
      <c r="R5" s="48">
        <v>10</v>
      </c>
      <c r="S5" s="48">
        <v>10</v>
      </c>
      <c r="T5" s="48">
        <v>1</v>
      </c>
      <c r="U5" s="48">
        <v>1</v>
      </c>
      <c r="V5" s="48">
        <v>0</v>
      </c>
      <c r="W5" s="49">
        <v>0</v>
      </c>
      <c r="X5" s="49">
        <v>0</v>
      </c>
      <c r="Y5" s="78" t="s">
        <v>1099</v>
      </c>
      <c r="Z5" s="78" t="s">
        <v>352</v>
      </c>
      <c r="AA5" s="78" t="s">
        <v>1128</v>
      </c>
      <c r="AB5" s="84" t="s">
        <v>1184</v>
      </c>
      <c r="AC5" s="84" t="s">
        <v>1229</v>
      </c>
      <c r="AD5" s="84"/>
      <c r="AE5" s="84"/>
      <c r="AF5" s="84" t="s">
        <v>1273</v>
      </c>
      <c r="AG5" s="116">
        <v>5</v>
      </c>
      <c r="AH5" s="120">
        <v>3.048780487804878</v>
      </c>
      <c r="AI5" s="116">
        <v>4</v>
      </c>
      <c r="AJ5" s="120">
        <v>2.4390243902439024</v>
      </c>
      <c r="AK5" s="116">
        <v>0</v>
      </c>
      <c r="AL5" s="120">
        <v>0</v>
      </c>
      <c r="AM5" s="116">
        <v>155</v>
      </c>
      <c r="AN5" s="120">
        <v>94.51219512195122</v>
      </c>
      <c r="AO5" s="116">
        <v>164</v>
      </c>
    </row>
    <row r="6" spans="1:41" ht="15">
      <c r="A6" s="87" t="s">
        <v>1060</v>
      </c>
      <c r="B6" s="65" t="s">
        <v>1068</v>
      </c>
      <c r="C6" s="65" t="s">
        <v>56</v>
      </c>
      <c r="D6" s="109"/>
      <c r="E6" s="108"/>
      <c r="F6" s="110" t="s">
        <v>1580</v>
      </c>
      <c r="G6" s="111"/>
      <c r="H6" s="111"/>
      <c r="I6" s="112">
        <v>6</v>
      </c>
      <c r="J6" s="113"/>
      <c r="K6" s="48">
        <v>8</v>
      </c>
      <c r="L6" s="48">
        <v>8</v>
      </c>
      <c r="M6" s="48">
        <v>0</v>
      </c>
      <c r="N6" s="48">
        <v>8</v>
      </c>
      <c r="O6" s="48">
        <v>1</v>
      </c>
      <c r="P6" s="49">
        <v>0</v>
      </c>
      <c r="Q6" s="49">
        <v>0</v>
      </c>
      <c r="R6" s="48">
        <v>1</v>
      </c>
      <c r="S6" s="48">
        <v>0</v>
      </c>
      <c r="T6" s="48">
        <v>8</v>
      </c>
      <c r="U6" s="48">
        <v>8</v>
      </c>
      <c r="V6" s="48">
        <v>3</v>
      </c>
      <c r="W6" s="49">
        <v>1.6875</v>
      </c>
      <c r="X6" s="49">
        <v>0.125</v>
      </c>
      <c r="Y6" s="78" t="s">
        <v>1100</v>
      </c>
      <c r="Z6" s="78" t="s">
        <v>1113</v>
      </c>
      <c r="AA6" s="78" t="s">
        <v>1129</v>
      </c>
      <c r="AB6" s="84" t="s">
        <v>1185</v>
      </c>
      <c r="AC6" s="84" t="s">
        <v>1230</v>
      </c>
      <c r="AD6" s="84" t="s">
        <v>246</v>
      </c>
      <c r="AE6" s="84" t="s">
        <v>1257</v>
      </c>
      <c r="AF6" s="84" t="s">
        <v>1274</v>
      </c>
      <c r="AG6" s="116">
        <v>5</v>
      </c>
      <c r="AH6" s="120">
        <v>4.761904761904762</v>
      </c>
      <c r="AI6" s="116">
        <v>2</v>
      </c>
      <c r="AJ6" s="120">
        <v>1.9047619047619047</v>
      </c>
      <c r="AK6" s="116">
        <v>0</v>
      </c>
      <c r="AL6" s="120">
        <v>0</v>
      </c>
      <c r="AM6" s="116">
        <v>98</v>
      </c>
      <c r="AN6" s="120">
        <v>93.33333333333333</v>
      </c>
      <c r="AO6" s="116">
        <v>105</v>
      </c>
    </row>
    <row r="7" spans="1:41" ht="15">
      <c r="A7" s="87" t="s">
        <v>1061</v>
      </c>
      <c r="B7" s="65" t="s">
        <v>1069</v>
      </c>
      <c r="C7" s="65" t="s">
        <v>56</v>
      </c>
      <c r="D7" s="109"/>
      <c r="E7" s="108"/>
      <c r="F7" s="110" t="s">
        <v>1581</v>
      </c>
      <c r="G7" s="111"/>
      <c r="H7" s="111"/>
      <c r="I7" s="112">
        <v>7</v>
      </c>
      <c r="J7" s="113"/>
      <c r="K7" s="48">
        <v>7</v>
      </c>
      <c r="L7" s="48">
        <v>7</v>
      </c>
      <c r="M7" s="48">
        <v>6</v>
      </c>
      <c r="N7" s="48">
        <v>13</v>
      </c>
      <c r="O7" s="48">
        <v>1</v>
      </c>
      <c r="P7" s="49">
        <v>0.125</v>
      </c>
      <c r="Q7" s="49">
        <v>0.2222222222222222</v>
      </c>
      <c r="R7" s="48">
        <v>1</v>
      </c>
      <c r="S7" s="48">
        <v>0</v>
      </c>
      <c r="T7" s="48">
        <v>7</v>
      </c>
      <c r="U7" s="48">
        <v>13</v>
      </c>
      <c r="V7" s="48">
        <v>3</v>
      </c>
      <c r="W7" s="49">
        <v>1.510204</v>
      </c>
      <c r="X7" s="49">
        <v>0.21428571428571427</v>
      </c>
      <c r="Y7" s="78" t="s">
        <v>1101</v>
      </c>
      <c r="Z7" s="78" t="s">
        <v>1114</v>
      </c>
      <c r="AA7" s="78" t="s">
        <v>1130</v>
      </c>
      <c r="AB7" s="84" t="s">
        <v>1186</v>
      </c>
      <c r="AC7" s="84" t="s">
        <v>1231</v>
      </c>
      <c r="AD7" s="84" t="s">
        <v>1253</v>
      </c>
      <c r="AE7" s="84" t="s">
        <v>1258</v>
      </c>
      <c r="AF7" s="84" t="s">
        <v>1275</v>
      </c>
      <c r="AG7" s="116">
        <v>21</v>
      </c>
      <c r="AH7" s="120">
        <v>8.300395256916996</v>
      </c>
      <c r="AI7" s="116">
        <v>7</v>
      </c>
      <c r="AJ7" s="120">
        <v>2.766798418972332</v>
      </c>
      <c r="AK7" s="116">
        <v>0</v>
      </c>
      <c r="AL7" s="120">
        <v>0</v>
      </c>
      <c r="AM7" s="116">
        <v>225</v>
      </c>
      <c r="AN7" s="120">
        <v>88.93280632411067</v>
      </c>
      <c r="AO7" s="116">
        <v>253</v>
      </c>
    </row>
    <row r="8" spans="1:41" ht="15">
      <c r="A8" s="87" t="s">
        <v>1062</v>
      </c>
      <c r="B8" s="65" t="s">
        <v>1070</v>
      </c>
      <c r="C8" s="65" t="s">
        <v>56</v>
      </c>
      <c r="D8" s="109"/>
      <c r="E8" s="108"/>
      <c r="F8" s="110" t="s">
        <v>1062</v>
      </c>
      <c r="G8" s="111"/>
      <c r="H8" s="111"/>
      <c r="I8" s="112">
        <v>8</v>
      </c>
      <c r="J8" s="113"/>
      <c r="K8" s="48">
        <v>5</v>
      </c>
      <c r="L8" s="48">
        <v>4</v>
      </c>
      <c r="M8" s="48">
        <v>0</v>
      </c>
      <c r="N8" s="48">
        <v>4</v>
      </c>
      <c r="O8" s="48">
        <v>0</v>
      </c>
      <c r="P8" s="49">
        <v>0</v>
      </c>
      <c r="Q8" s="49">
        <v>0</v>
      </c>
      <c r="R8" s="48">
        <v>1</v>
      </c>
      <c r="S8" s="48">
        <v>0</v>
      </c>
      <c r="T8" s="48">
        <v>5</v>
      </c>
      <c r="U8" s="48">
        <v>4</v>
      </c>
      <c r="V8" s="48">
        <v>2</v>
      </c>
      <c r="W8" s="49">
        <v>1.28</v>
      </c>
      <c r="X8" s="49">
        <v>0.2</v>
      </c>
      <c r="Y8" s="78"/>
      <c r="Z8" s="78"/>
      <c r="AA8" s="78"/>
      <c r="AB8" s="84" t="s">
        <v>556</v>
      </c>
      <c r="AC8" s="84" t="s">
        <v>556</v>
      </c>
      <c r="AD8" s="84" t="s">
        <v>246</v>
      </c>
      <c r="AE8" s="84" t="s">
        <v>1259</v>
      </c>
      <c r="AF8" s="84" t="s">
        <v>1276</v>
      </c>
      <c r="AG8" s="116">
        <v>0</v>
      </c>
      <c r="AH8" s="120">
        <v>0</v>
      </c>
      <c r="AI8" s="116">
        <v>0</v>
      </c>
      <c r="AJ8" s="120">
        <v>0</v>
      </c>
      <c r="AK8" s="116">
        <v>0</v>
      </c>
      <c r="AL8" s="120">
        <v>0</v>
      </c>
      <c r="AM8" s="116">
        <v>9</v>
      </c>
      <c r="AN8" s="120">
        <v>100</v>
      </c>
      <c r="AO8" s="116">
        <v>9</v>
      </c>
    </row>
    <row r="9" spans="1:41" ht="15">
      <c r="A9" s="87" t="s">
        <v>1063</v>
      </c>
      <c r="B9" s="65" t="s">
        <v>1071</v>
      </c>
      <c r="C9" s="65" t="s">
        <v>56</v>
      </c>
      <c r="D9" s="109"/>
      <c r="E9" s="108"/>
      <c r="F9" s="110" t="s">
        <v>1063</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c r="Z9" s="78"/>
      <c r="AA9" s="78"/>
      <c r="AB9" s="84" t="s">
        <v>556</v>
      </c>
      <c r="AC9" s="84" t="s">
        <v>556</v>
      </c>
      <c r="AD9" s="84" t="s">
        <v>262</v>
      </c>
      <c r="AE9" s="84" t="s">
        <v>1260</v>
      </c>
      <c r="AF9" s="84" t="s">
        <v>1277</v>
      </c>
      <c r="AG9" s="116">
        <v>0</v>
      </c>
      <c r="AH9" s="120">
        <v>0</v>
      </c>
      <c r="AI9" s="116">
        <v>0</v>
      </c>
      <c r="AJ9" s="120">
        <v>0</v>
      </c>
      <c r="AK9" s="116">
        <v>0</v>
      </c>
      <c r="AL9" s="120">
        <v>0</v>
      </c>
      <c r="AM9" s="116">
        <v>9</v>
      </c>
      <c r="AN9" s="120">
        <v>100</v>
      </c>
      <c r="AO9" s="116">
        <v>9</v>
      </c>
    </row>
    <row r="10" spans="1:41" ht="14.25" customHeight="1">
      <c r="A10" s="87" t="s">
        <v>1064</v>
      </c>
      <c r="B10" s="65" t="s">
        <v>1072</v>
      </c>
      <c r="C10" s="65" t="s">
        <v>56</v>
      </c>
      <c r="D10" s="109"/>
      <c r="E10" s="108"/>
      <c r="F10" s="110" t="s">
        <v>1582</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t="s">
        <v>340</v>
      </c>
      <c r="Z10" s="78" t="s">
        <v>352</v>
      </c>
      <c r="AA10" s="78"/>
      <c r="AB10" s="84" t="s">
        <v>1187</v>
      </c>
      <c r="AC10" s="84" t="s">
        <v>1232</v>
      </c>
      <c r="AD10" s="84"/>
      <c r="AE10" s="84" t="s">
        <v>241</v>
      </c>
      <c r="AF10" s="84" t="s">
        <v>1278</v>
      </c>
      <c r="AG10" s="116">
        <v>0</v>
      </c>
      <c r="AH10" s="120">
        <v>0</v>
      </c>
      <c r="AI10" s="116">
        <v>0</v>
      </c>
      <c r="AJ10" s="120">
        <v>0</v>
      </c>
      <c r="AK10" s="116">
        <v>0</v>
      </c>
      <c r="AL10" s="120">
        <v>0</v>
      </c>
      <c r="AM10" s="116">
        <v>36</v>
      </c>
      <c r="AN10" s="120">
        <v>100</v>
      </c>
      <c r="AO10" s="116">
        <v>36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1057</v>
      </c>
      <c r="B2" s="84" t="s">
        <v>246</v>
      </c>
      <c r="C2" s="78">
        <f>VLOOKUP(GroupVertices[[#This Row],[Vertex]],Vertices[],MATCH("ID",Vertices[[#Headers],[Vertex]:[Vertex Content Word Count]],0),FALSE)</f>
        <v>6</v>
      </c>
    </row>
    <row r="3" spans="1:3" ht="15">
      <c r="A3" s="78" t="s">
        <v>1057</v>
      </c>
      <c r="B3" s="84" t="s">
        <v>249</v>
      </c>
      <c r="C3" s="78">
        <f>VLOOKUP(GroupVertices[[#This Row],[Vertex]],Vertices[],MATCH("ID",Vertices[[#Headers],[Vertex]:[Vertex Content Word Count]],0),FALSE)</f>
        <v>50</v>
      </c>
    </row>
    <row r="4" spans="1:3" ht="15">
      <c r="A4" s="78" t="s">
        <v>1057</v>
      </c>
      <c r="B4" s="84" t="s">
        <v>248</v>
      </c>
      <c r="C4" s="78">
        <f>VLOOKUP(GroupVertices[[#This Row],[Vertex]],Vertices[],MATCH("ID",Vertices[[#Headers],[Vertex]:[Vertex Content Word Count]],0),FALSE)</f>
        <v>49</v>
      </c>
    </row>
    <row r="5" spans="1:3" ht="15">
      <c r="A5" s="78" t="s">
        <v>1057</v>
      </c>
      <c r="B5" s="84" t="s">
        <v>247</v>
      </c>
      <c r="C5" s="78">
        <f>VLOOKUP(GroupVertices[[#This Row],[Vertex]],Vertices[],MATCH("ID",Vertices[[#Headers],[Vertex]:[Vertex Content Word Count]],0),FALSE)</f>
        <v>48</v>
      </c>
    </row>
    <row r="6" spans="1:3" ht="15">
      <c r="A6" s="78" t="s">
        <v>1057</v>
      </c>
      <c r="B6" s="84" t="s">
        <v>227</v>
      </c>
      <c r="C6" s="78">
        <f>VLOOKUP(GroupVertices[[#This Row],[Vertex]],Vertices[],MATCH("ID",Vertices[[#Headers],[Vertex]:[Vertex Content Word Count]],0),FALSE)</f>
        <v>21</v>
      </c>
    </row>
    <row r="7" spans="1:3" ht="15">
      <c r="A7" s="78" t="s">
        <v>1057</v>
      </c>
      <c r="B7" s="84" t="s">
        <v>226</v>
      </c>
      <c r="C7" s="78">
        <f>VLOOKUP(GroupVertices[[#This Row],[Vertex]],Vertices[],MATCH("ID",Vertices[[#Headers],[Vertex]:[Vertex Content Word Count]],0),FALSE)</f>
        <v>20</v>
      </c>
    </row>
    <row r="8" spans="1:3" ht="15">
      <c r="A8" s="78" t="s">
        <v>1057</v>
      </c>
      <c r="B8" s="84" t="s">
        <v>225</v>
      </c>
      <c r="C8" s="78">
        <f>VLOOKUP(GroupVertices[[#This Row],[Vertex]],Vertices[],MATCH("ID",Vertices[[#Headers],[Vertex]:[Vertex Content Word Count]],0),FALSE)</f>
        <v>19</v>
      </c>
    </row>
    <row r="9" spans="1:3" ht="15">
      <c r="A9" s="78" t="s">
        <v>1057</v>
      </c>
      <c r="B9" s="84" t="s">
        <v>222</v>
      </c>
      <c r="C9" s="78">
        <f>VLOOKUP(GroupVertices[[#This Row],[Vertex]],Vertices[],MATCH("ID",Vertices[[#Headers],[Vertex]:[Vertex Content Word Count]],0),FALSE)</f>
        <v>15</v>
      </c>
    </row>
    <row r="10" spans="1:3" ht="15">
      <c r="A10" s="78" t="s">
        <v>1057</v>
      </c>
      <c r="B10" s="84" t="s">
        <v>221</v>
      </c>
      <c r="C10" s="78">
        <f>VLOOKUP(GroupVertices[[#This Row],[Vertex]],Vertices[],MATCH("ID",Vertices[[#Headers],[Vertex]:[Vertex Content Word Count]],0),FALSE)</f>
        <v>14</v>
      </c>
    </row>
    <row r="11" spans="1:3" ht="15">
      <c r="A11" s="78" t="s">
        <v>1057</v>
      </c>
      <c r="B11" s="84" t="s">
        <v>220</v>
      </c>
      <c r="C11" s="78">
        <f>VLOOKUP(GroupVertices[[#This Row],[Vertex]],Vertices[],MATCH("ID",Vertices[[#Headers],[Vertex]:[Vertex Content Word Count]],0),FALSE)</f>
        <v>13</v>
      </c>
    </row>
    <row r="12" spans="1:3" ht="15">
      <c r="A12" s="78" t="s">
        <v>1057</v>
      </c>
      <c r="B12" s="84" t="s">
        <v>218</v>
      </c>
      <c r="C12" s="78">
        <f>VLOOKUP(GroupVertices[[#This Row],[Vertex]],Vertices[],MATCH("ID",Vertices[[#Headers],[Vertex]:[Vertex Content Word Count]],0),FALSE)</f>
        <v>11</v>
      </c>
    </row>
    <row r="13" spans="1:3" ht="15">
      <c r="A13" s="78" t="s">
        <v>1057</v>
      </c>
      <c r="B13" s="84" t="s">
        <v>217</v>
      </c>
      <c r="C13" s="78">
        <f>VLOOKUP(GroupVertices[[#This Row],[Vertex]],Vertices[],MATCH("ID",Vertices[[#Headers],[Vertex]:[Vertex Content Word Count]],0),FALSE)</f>
        <v>10</v>
      </c>
    </row>
    <row r="14" spans="1:3" ht="15">
      <c r="A14" s="78" t="s">
        <v>1057</v>
      </c>
      <c r="B14" s="84" t="s">
        <v>216</v>
      </c>
      <c r="C14" s="78">
        <f>VLOOKUP(GroupVertices[[#This Row],[Vertex]],Vertices[],MATCH("ID",Vertices[[#Headers],[Vertex]:[Vertex Content Word Count]],0),FALSE)</f>
        <v>9</v>
      </c>
    </row>
    <row r="15" spans="1:3" ht="15">
      <c r="A15" s="78" t="s">
        <v>1057</v>
      </c>
      <c r="B15" s="84" t="s">
        <v>215</v>
      </c>
      <c r="C15" s="78">
        <f>VLOOKUP(GroupVertices[[#This Row],[Vertex]],Vertices[],MATCH("ID",Vertices[[#Headers],[Vertex]:[Vertex Content Word Count]],0),FALSE)</f>
        <v>8</v>
      </c>
    </row>
    <row r="16" spans="1:3" ht="15">
      <c r="A16" s="78" t="s">
        <v>1057</v>
      </c>
      <c r="B16" s="84" t="s">
        <v>213</v>
      </c>
      <c r="C16" s="78">
        <f>VLOOKUP(GroupVertices[[#This Row],[Vertex]],Vertices[],MATCH("ID",Vertices[[#Headers],[Vertex]:[Vertex Content Word Count]],0),FALSE)</f>
        <v>4</v>
      </c>
    </row>
    <row r="17" spans="1:3" ht="15">
      <c r="A17" s="78" t="s">
        <v>1057</v>
      </c>
      <c r="B17" s="84" t="s">
        <v>254</v>
      </c>
      <c r="C17" s="78">
        <f>VLOOKUP(GroupVertices[[#This Row],[Vertex]],Vertices[],MATCH("ID",Vertices[[#Headers],[Vertex]:[Vertex Content Word Count]],0),FALSE)</f>
        <v>5</v>
      </c>
    </row>
    <row r="18" spans="1:3" ht="15">
      <c r="A18" s="78" t="s">
        <v>1058</v>
      </c>
      <c r="B18" s="84" t="s">
        <v>253</v>
      </c>
      <c r="C18" s="78">
        <f>VLOOKUP(GroupVertices[[#This Row],[Vertex]],Vertices[],MATCH("ID",Vertices[[#Headers],[Vertex]:[Vertex Content Word Count]],0),FALSE)</f>
        <v>54</v>
      </c>
    </row>
    <row r="19" spans="1:3" ht="15">
      <c r="A19" s="78" t="s">
        <v>1058</v>
      </c>
      <c r="B19" s="84" t="s">
        <v>272</v>
      </c>
      <c r="C19" s="78">
        <f>VLOOKUP(GroupVertices[[#This Row],[Vertex]],Vertices[],MATCH("ID",Vertices[[#Headers],[Vertex]:[Vertex Content Word Count]],0),FALSE)</f>
        <v>63</v>
      </c>
    </row>
    <row r="20" spans="1:3" ht="15">
      <c r="A20" s="78" t="s">
        <v>1058</v>
      </c>
      <c r="B20" s="84" t="s">
        <v>271</v>
      </c>
      <c r="C20" s="78">
        <f>VLOOKUP(GroupVertices[[#This Row],[Vertex]],Vertices[],MATCH("ID",Vertices[[#Headers],[Vertex]:[Vertex Content Word Count]],0),FALSE)</f>
        <v>62</v>
      </c>
    </row>
    <row r="21" spans="1:3" ht="15">
      <c r="A21" s="78" t="s">
        <v>1058</v>
      </c>
      <c r="B21" s="84" t="s">
        <v>270</v>
      </c>
      <c r="C21" s="78">
        <f>VLOOKUP(GroupVertices[[#This Row],[Vertex]],Vertices[],MATCH("ID",Vertices[[#Headers],[Vertex]:[Vertex Content Word Count]],0),FALSE)</f>
        <v>61</v>
      </c>
    </row>
    <row r="22" spans="1:3" ht="15">
      <c r="A22" s="78" t="s">
        <v>1058</v>
      </c>
      <c r="B22" s="84" t="s">
        <v>269</v>
      </c>
      <c r="C22" s="78">
        <f>VLOOKUP(GroupVertices[[#This Row],[Vertex]],Vertices[],MATCH("ID",Vertices[[#Headers],[Vertex]:[Vertex Content Word Count]],0),FALSE)</f>
        <v>60</v>
      </c>
    </row>
    <row r="23" spans="1:3" ht="15">
      <c r="A23" s="78" t="s">
        <v>1058</v>
      </c>
      <c r="B23" s="84" t="s">
        <v>268</v>
      </c>
      <c r="C23" s="78">
        <f>VLOOKUP(GroupVertices[[#This Row],[Vertex]],Vertices[],MATCH("ID",Vertices[[#Headers],[Vertex]:[Vertex Content Word Count]],0),FALSE)</f>
        <v>59</v>
      </c>
    </row>
    <row r="24" spans="1:3" ht="15">
      <c r="A24" s="78" t="s">
        <v>1058</v>
      </c>
      <c r="B24" s="84" t="s">
        <v>267</v>
      </c>
      <c r="C24" s="78">
        <f>VLOOKUP(GroupVertices[[#This Row],[Vertex]],Vertices[],MATCH("ID",Vertices[[#Headers],[Vertex]:[Vertex Content Word Count]],0),FALSE)</f>
        <v>58</v>
      </c>
    </row>
    <row r="25" spans="1:3" ht="15">
      <c r="A25" s="78" t="s">
        <v>1058</v>
      </c>
      <c r="B25" s="84" t="s">
        <v>266</v>
      </c>
      <c r="C25" s="78">
        <f>VLOOKUP(GroupVertices[[#This Row],[Vertex]],Vertices[],MATCH("ID",Vertices[[#Headers],[Vertex]:[Vertex Content Word Count]],0),FALSE)</f>
        <v>57</v>
      </c>
    </row>
    <row r="26" spans="1:3" ht="15">
      <c r="A26" s="78" t="s">
        <v>1058</v>
      </c>
      <c r="B26" s="84" t="s">
        <v>265</v>
      </c>
      <c r="C26" s="78">
        <f>VLOOKUP(GroupVertices[[#This Row],[Vertex]],Vertices[],MATCH("ID",Vertices[[#Headers],[Vertex]:[Vertex Content Word Count]],0),FALSE)</f>
        <v>56</v>
      </c>
    </row>
    <row r="27" spans="1:3" ht="15">
      <c r="A27" s="78" t="s">
        <v>1058</v>
      </c>
      <c r="B27" s="84" t="s">
        <v>264</v>
      </c>
      <c r="C27" s="78">
        <f>VLOOKUP(GroupVertices[[#This Row],[Vertex]],Vertices[],MATCH("ID",Vertices[[#Headers],[Vertex]:[Vertex Content Word Count]],0),FALSE)</f>
        <v>55</v>
      </c>
    </row>
    <row r="28" spans="1:3" ht="15">
      <c r="A28" s="78" t="s">
        <v>1059</v>
      </c>
      <c r="B28" s="84" t="s">
        <v>212</v>
      </c>
      <c r="C28" s="78">
        <f>VLOOKUP(GroupVertices[[#This Row],[Vertex]],Vertices[],MATCH("ID",Vertices[[#Headers],[Vertex]:[Vertex Content Word Count]],0),FALSE)</f>
        <v>3</v>
      </c>
    </row>
    <row r="29" spans="1:3" ht="15">
      <c r="A29" s="78" t="s">
        <v>1059</v>
      </c>
      <c r="B29" s="84" t="s">
        <v>214</v>
      </c>
      <c r="C29" s="78">
        <f>VLOOKUP(GroupVertices[[#This Row],[Vertex]],Vertices[],MATCH("ID",Vertices[[#Headers],[Vertex]:[Vertex Content Word Count]],0),FALSE)</f>
        <v>7</v>
      </c>
    </row>
    <row r="30" spans="1:3" ht="15">
      <c r="A30" s="78" t="s">
        <v>1059</v>
      </c>
      <c r="B30" s="84" t="s">
        <v>219</v>
      </c>
      <c r="C30" s="78">
        <f>VLOOKUP(GroupVertices[[#This Row],[Vertex]],Vertices[],MATCH("ID",Vertices[[#Headers],[Vertex]:[Vertex Content Word Count]],0),FALSE)</f>
        <v>12</v>
      </c>
    </row>
    <row r="31" spans="1:3" ht="15">
      <c r="A31" s="78" t="s">
        <v>1059</v>
      </c>
      <c r="B31" s="84" t="s">
        <v>229</v>
      </c>
      <c r="C31" s="78">
        <f>VLOOKUP(GroupVertices[[#This Row],[Vertex]],Vertices[],MATCH("ID",Vertices[[#Headers],[Vertex]:[Vertex Content Word Count]],0),FALSE)</f>
        <v>28</v>
      </c>
    </row>
    <row r="32" spans="1:3" ht="15">
      <c r="A32" s="78" t="s">
        <v>1059</v>
      </c>
      <c r="B32" s="84" t="s">
        <v>233</v>
      </c>
      <c r="C32" s="78">
        <f>VLOOKUP(GroupVertices[[#This Row],[Vertex]],Vertices[],MATCH("ID",Vertices[[#Headers],[Vertex]:[Vertex Content Word Count]],0),FALSE)</f>
        <v>33</v>
      </c>
    </row>
    <row r="33" spans="1:3" ht="15">
      <c r="A33" s="78" t="s">
        <v>1059</v>
      </c>
      <c r="B33" s="84" t="s">
        <v>234</v>
      </c>
      <c r="C33" s="78">
        <f>VLOOKUP(GroupVertices[[#This Row],[Vertex]],Vertices[],MATCH("ID",Vertices[[#Headers],[Vertex]:[Vertex Content Word Count]],0),FALSE)</f>
        <v>34</v>
      </c>
    </row>
    <row r="34" spans="1:3" ht="15">
      <c r="A34" s="78" t="s">
        <v>1059</v>
      </c>
      <c r="B34" s="84" t="s">
        <v>235</v>
      </c>
      <c r="C34" s="78">
        <f>VLOOKUP(GroupVertices[[#This Row],[Vertex]],Vertices[],MATCH("ID",Vertices[[#Headers],[Vertex]:[Vertex Content Word Count]],0),FALSE)</f>
        <v>35</v>
      </c>
    </row>
    <row r="35" spans="1:3" ht="15">
      <c r="A35" s="78" t="s">
        <v>1059</v>
      </c>
      <c r="B35" s="84" t="s">
        <v>240</v>
      </c>
      <c r="C35" s="78">
        <f>VLOOKUP(GroupVertices[[#This Row],[Vertex]],Vertices[],MATCH("ID",Vertices[[#Headers],[Vertex]:[Vertex Content Word Count]],0),FALSE)</f>
        <v>40</v>
      </c>
    </row>
    <row r="36" spans="1:3" ht="15">
      <c r="A36" s="78" t="s">
        <v>1059</v>
      </c>
      <c r="B36" s="84" t="s">
        <v>243</v>
      </c>
      <c r="C36" s="78">
        <f>VLOOKUP(GroupVertices[[#This Row],[Vertex]],Vertices[],MATCH("ID",Vertices[[#Headers],[Vertex]:[Vertex Content Word Count]],0),FALSE)</f>
        <v>43</v>
      </c>
    </row>
    <row r="37" spans="1:3" ht="15">
      <c r="A37" s="78" t="s">
        <v>1059</v>
      </c>
      <c r="B37" s="84" t="s">
        <v>245</v>
      </c>
      <c r="C37" s="78">
        <f>VLOOKUP(GroupVertices[[#This Row],[Vertex]],Vertices[],MATCH("ID",Vertices[[#Headers],[Vertex]:[Vertex Content Word Count]],0),FALSE)</f>
        <v>47</v>
      </c>
    </row>
    <row r="38" spans="1:3" ht="15">
      <c r="A38" s="78" t="s">
        <v>1060</v>
      </c>
      <c r="B38" s="84" t="s">
        <v>239</v>
      </c>
      <c r="C38" s="78">
        <f>VLOOKUP(GroupVertices[[#This Row],[Vertex]],Vertices[],MATCH("ID",Vertices[[#Headers],[Vertex]:[Vertex Content Word Count]],0),FALSE)</f>
        <v>39</v>
      </c>
    </row>
    <row r="39" spans="1:3" ht="15">
      <c r="A39" s="78" t="s">
        <v>1060</v>
      </c>
      <c r="B39" s="84" t="s">
        <v>258</v>
      </c>
      <c r="C39" s="78">
        <f>VLOOKUP(GroupVertices[[#This Row],[Vertex]],Vertices[],MATCH("ID",Vertices[[#Headers],[Vertex]:[Vertex Content Word Count]],0),FALSE)</f>
        <v>26</v>
      </c>
    </row>
    <row r="40" spans="1:3" ht="15">
      <c r="A40" s="78" t="s">
        <v>1060</v>
      </c>
      <c r="B40" s="84" t="s">
        <v>238</v>
      </c>
      <c r="C40" s="78">
        <f>VLOOKUP(GroupVertices[[#This Row],[Vertex]],Vertices[],MATCH("ID",Vertices[[#Headers],[Vertex]:[Vertex Content Word Count]],0),FALSE)</f>
        <v>38</v>
      </c>
    </row>
    <row r="41" spans="1:3" ht="15">
      <c r="A41" s="78" t="s">
        <v>1060</v>
      </c>
      <c r="B41" s="84" t="s">
        <v>237</v>
      </c>
      <c r="C41" s="78">
        <f>VLOOKUP(GroupVertices[[#This Row],[Vertex]],Vertices[],MATCH("ID",Vertices[[#Headers],[Vertex]:[Vertex Content Word Count]],0),FALSE)</f>
        <v>37</v>
      </c>
    </row>
    <row r="42" spans="1:3" ht="15">
      <c r="A42" s="78" t="s">
        <v>1060</v>
      </c>
      <c r="B42" s="84" t="s">
        <v>236</v>
      </c>
      <c r="C42" s="78">
        <f>VLOOKUP(GroupVertices[[#This Row],[Vertex]],Vertices[],MATCH("ID",Vertices[[#Headers],[Vertex]:[Vertex Content Word Count]],0),FALSE)</f>
        <v>36</v>
      </c>
    </row>
    <row r="43" spans="1:3" ht="15">
      <c r="A43" s="78" t="s">
        <v>1060</v>
      </c>
      <c r="B43" s="84" t="s">
        <v>232</v>
      </c>
      <c r="C43" s="78">
        <f>VLOOKUP(GroupVertices[[#This Row],[Vertex]],Vertices[],MATCH("ID",Vertices[[#Headers],[Vertex]:[Vertex Content Word Count]],0),FALSE)</f>
        <v>31</v>
      </c>
    </row>
    <row r="44" spans="1:3" ht="15">
      <c r="A44" s="78" t="s">
        <v>1060</v>
      </c>
      <c r="B44" s="84" t="s">
        <v>260</v>
      </c>
      <c r="C44" s="78">
        <f>VLOOKUP(GroupVertices[[#This Row],[Vertex]],Vertices[],MATCH("ID",Vertices[[#Headers],[Vertex]:[Vertex Content Word Count]],0),FALSE)</f>
        <v>32</v>
      </c>
    </row>
    <row r="45" spans="1:3" ht="15">
      <c r="A45" s="78" t="s">
        <v>1060</v>
      </c>
      <c r="B45" s="84" t="s">
        <v>231</v>
      </c>
      <c r="C45" s="78">
        <f>VLOOKUP(GroupVertices[[#This Row],[Vertex]],Vertices[],MATCH("ID",Vertices[[#Headers],[Vertex]:[Vertex Content Word Count]],0),FALSE)</f>
        <v>30</v>
      </c>
    </row>
    <row r="46" spans="1:3" ht="15">
      <c r="A46" s="78" t="s">
        <v>1061</v>
      </c>
      <c r="B46" s="84" t="s">
        <v>250</v>
      </c>
      <c r="C46" s="78">
        <f>VLOOKUP(GroupVertices[[#This Row],[Vertex]],Vertices[],MATCH("ID",Vertices[[#Headers],[Vertex]:[Vertex Content Word Count]],0),FALSE)</f>
        <v>51</v>
      </c>
    </row>
    <row r="47" spans="1:3" ht="15">
      <c r="A47" s="78" t="s">
        <v>1061</v>
      </c>
      <c r="B47" s="84" t="s">
        <v>252</v>
      </c>
      <c r="C47" s="78">
        <f>VLOOKUP(GroupVertices[[#This Row],[Vertex]],Vertices[],MATCH("ID",Vertices[[#Headers],[Vertex]:[Vertex Content Word Count]],0),FALSE)</f>
        <v>53</v>
      </c>
    </row>
    <row r="48" spans="1:3" ht="15">
      <c r="A48" s="78" t="s">
        <v>1061</v>
      </c>
      <c r="B48" s="84" t="s">
        <v>251</v>
      </c>
      <c r="C48" s="78">
        <f>VLOOKUP(GroupVertices[[#This Row],[Vertex]],Vertices[],MATCH("ID",Vertices[[#Headers],[Vertex]:[Vertex Content Word Count]],0),FALSE)</f>
        <v>17</v>
      </c>
    </row>
    <row r="49" spans="1:3" ht="15">
      <c r="A49" s="78" t="s">
        <v>1061</v>
      </c>
      <c r="B49" s="84" t="s">
        <v>263</v>
      </c>
      <c r="C49" s="78">
        <f>VLOOKUP(GroupVertices[[#This Row],[Vertex]],Vertices[],MATCH("ID",Vertices[[#Headers],[Vertex]:[Vertex Content Word Count]],0),FALSE)</f>
        <v>52</v>
      </c>
    </row>
    <row r="50" spans="1:3" ht="15">
      <c r="A50" s="78" t="s">
        <v>1061</v>
      </c>
      <c r="B50" s="84" t="s">
        <v>230</v>
      </c>
      <c r="C50" s="78">
        <f>VLOOKUP(GroupVertices[[#This Row],[Vertex]],Vertices[],MATCH("ID",Vertices[[#Headers],[Vertex]:[Vertex Content Word Count]],0),FALSE)</f>
        <v>29</v>
      </c>
    </row>
    <row r="51" spans="1:3" ht="15">
      <c r="A51" s="78" t="s">
        <v>1061</v>
      </c>
      <c r="B51" s="84" t="s">
        <v>224</v>
      </c>
      <c r="C51" s="78">
        <f>VLOOKUP(GroupVertices[[#This Row],[Vertex]],Vertices[],MATCH("ID",Vertices[[#Headers],[Vertex]:[Vertex Content Word Count]],0),FALSE)</f>
        <v>18</v>
      </c>
    </row>
    <row r="52" spans="1:3" ht="15">
      <c r="A52" s="78" t="s">
        <v>1061</v>
      </c>
      <c r="B52" s="84" t="s">
        <v>223</v>
      </c>
      <c r="C52" s="78">
        <f>VLOOKUP(GroupVertices[[#This Row],[Vertex]],Vertices[],MATCH("ID",Vertices[[#Headers],[Vertex]:[Vertex Content Word Count]],0),FALSE)</f>
        <v>16</v>
      </c>
    </row>
    <row r="53" spans="1:3" ht="15">
      <c r="A53" s="78" t="s">
        <v>1062</v>
      </c>
      <c r="B53" s="84" t="s">
        <v>259</v>
      </c>
      <c r="C53" s="78">
        <f>VLOOKUP(GroupVertices[[#This Row],[Vertex]],Vertices[],MATCH("ID",Vertices[[#Headers],[Vertex]:[Vertex Content Word Count]],0),FALSE)</f>
        <v>27</v>
      </c>
    </row>
    <row r="54" spans="1:3" ht="15">
      <c r="A54" s="78" t="s">
        <v>1062</v>
      </c>
      <c r="B54" s="84" t="s">
        <v>228</v>
      </c>
      <c r="C54" s="78">
        <f>VLOOKUP(GroupVertices[[#This Row],[Vertex]],Vertices[],MATCH("ID",Vertices[[#Headers],[Vertex]:[Vertex Content Word Count]],0),FALSE)</f>
        <v>22</v>
      </c>
    </row>
    <row r="55" spans="1:3" ht="15">
      <c r="A55" s="78" t="s">
        <v>1062</v>
      </c>
      <c r="B55" s="84" t="s">
        <v>257</v>
      </c>
      <c r="C55" s="78">
        <f>VLOOKUP(GroupVertices[[#This Row],[Vertex]],Vertices[],MATCH("ID",Vertices[[#Headers],[Vertex]:[Vertex Content Word Count]],0),FALSE)</f>
        <v>25</v>
      </c>
    </row>
    <row r="56" spans="1:3" ht="15">
      <c r="A56" s="78" t="s">
        <v>1062</v>
      </c>
      <c r="B56" s="84" t="s">
        <v>256</v>
      </c>
      <c r="C56" s="78">
        <f>VLOOKUP(GroupVertices[[#This Row],[Vertex]],Vertices[],MATCH("ID",Vertices[[#Headers],[Vertex]:[Vertex Content Word Count]],0),FALSE)</f>
        <v>24</v>
      </c>
    </row>
    <row r="57" spans="1:3" ht="15">
      <c r="A57" s="78" t="s">
        <v>1062</v>
      </c>
      <c r="B57" s="84" t="s">
        <v>255</v>
      </c>
      <c r="C57" s="78">
        <f>VLOOKUP(GroupVertices[[#This Row],[Vertex]],Vertices[],MATCH("ID",Vertices[[#Headers],[Vertex]:[Vertex Content Word Count]],0),FALSE)</f>
        <v>23</v>
      </c>
    </row>
    <row r="58" spans="1:3" ht="15">
      <c r="A58" s="78" t="s">
        <v>1063</v>
      </c>
      <c r="B58" s="84" t="s">
        <v>244</v>
      </c>
      <c r="C58" s="78">
        <f>VLOOKUP(GroupVertices[[#This Row],[Vertex]],Vertices[],MATCH("ID",Vertices[[#Headers],[Vertex]:[Vertex Content Word Count]],0),FALSE)</f>
        <v>44</v>
      </c>
    </row>
    <row r="59" spans="1:3" ht="15">
      <c r="A59" s="78" t="s">
        <v>1063</v>
      </c>
      <c r="B59" s="84" t="s">
        <v>262</v>
      </c>
      <c r="C59" s="78">
        <f>VLOOKUP(GroupVertices[[#This Row],[Vertex]],Vertices[],MATCH("ID",Vertices[[#Headers],[Vertex]:[Vertex Content Word Count]],0),FALSE)</f>
        <v>46</v>
      </c>
    </row>
    <row r="60" spans="1:3" ht="15">
      <c r="A60" s="78" t="s">
        <v>1063</v>
      </c>
      <c r="B60" s="84" t="s">
        <v>261</v>
      </c>
      <c r="C60" s="78">
        <f>VLOOKUP(GroupVertices[[#This Row],[Vertex]],Vertices[],MATCH("ID",Vertices[[#Headers],[Vertex]:[Vertex Content Word Count]],0),FALSE)</f>
        <v>45</v>
      </c>
    </row>
    <row r="61" spans="1:3" ht="15">
      <c r="A61" s="78" t="s">
        <v>1064</v>
      </c>
      <c r="B61" s="84" t="s">
        <v>242</v>
      </c>
      <c r="C61" s="78">
        <f>VLOOKUP(GroupVertices[[#This Row],[Vertex]],Vertices[],MATCH("ID",Vertices[[#Headers],[Vertex]:[Vertex Content Word Count]],0),FALSE)</f>
        <v>42</v>
      </c>
    </row>
    <row r="62" spans="1:3" ht="15">
      <c r="A62" s="78" t="s">
        <v>1064</v>
      </c>
      <c r="B62" s="84" t="s">
        <v>241</v>
      </c>
      <c r="C62" s="78">
        <f>VLOOKUP(GroupVertices[[#This Row],[Vertex]],Vertices[],MATCH("ID",Vertices[[#Headers],[Vertex]:[Vertex Content Word Count]],0),FALSE)</f>
        <v>41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1519</v>
      </c>
      <c r="B2" s="34" t="s">
        <v>1018</v>
      </c>
      <c r="D2" s="31">
        <f>MIN(Vertices[Degree])</f>
        <v>0</v>
      </c>
      <c r="E2" s="3">
        <f>COUNTIF(Vertices[Degree],"&gt;= "&amp;D2)-COUNTIF(Vertices[Degree],"&gt;="&amp;D3)</f>
        <v>0</v>
      </c>
      <c r="F2" s="37">
        <f>MIN(Vertices[In-Degree])</f>
        <v>0</v>
      </c>
      <c r="G2" s="38">
        <f>COUNTIF(Vertices[In-Degree],"&gt;= "&amp;F2)-COUNTIF(Vertices[In-Degree],"&gt;="&amp;F3)</f>
        <v>22</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52</v>
      </c>
      <c r="L2" s="37">
        <f>MIN(Vertices[Closeness Centrality])</f>
        <v>0</v>
      </c>
      <c r="M2" s="38">
        <f>COUNTIF(Vertices[Closeness Centrality],"&gt;= "&amp;L2)-COUNTIF(Vertices[Closeness Centrality],"&gt;="&amp;L3)</f>
        <v>59</v>
      </c>
      <c r="N2" s="37">
        <f>MIN(Vertices[Eigenvector Centrality])</f>
        <v>0</v>
      </c>
      <c r="O2" s="38">
        <f>COUNTIF(Vertices[Eigenvector Centrality],"&gt;= "&amp;N2)-COUNTIF(Vertices[Eigenvector Centrality],"&gt;="&amp;N3)</f>
        <v>12</v>
      </c>
      <c r="P2" s="37">
        <f>MIN(Vertices[PageRank])</f>
        <v>0.383155</v>
      </c>
      <c r="Q2" s="38">
        <f>COUNTIF(Vertices[PageRank],"&gt;= "&amp;P2)-COUNTIF(Vertices[PageRank],"&gt;="&amp;P3)</f>
        <v>27</v>
      </c>
      <c r="R2" s="37">
        <f>MIN(Vertices[Clustering Coefficient])</f>
        <v>0</v>
      </c>
      <c r="S2" s="43">
        <f>COUNTIF(Vertices[Clustering Coefficient],"&gt;= "&amp;R2)-COUNTIF(Vertices[Clustering Coefficient],"&gt;="&amp;R3)</f>
        <v>45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0.4727272727272727</v>
      </c>
      <c r="G3" s="40">
        <f>COUNTIF(Vertices[In-Degree],"&gt;= "&amp;F3)-COUNTIF(Vertices[In-Degree],"&gt;="&amp;F4)</f>
        <v>0</v>
      </c>
      <c r="H3" s="39">
        <f aca="true" t="shared" si="3" ref="H3:H26">H2+($H$57-$H$2)/BinDivisor</f>
        <v>0.18181818181818182</v>
      </c>
      <c r="I3" s="40">
        <f>COUNTIF(Vertices[Out-Degree],"&gt;= "&amp;H3)-COUNTIF(Vertices[Out-Degree],"&gt;="&amp;H4)</f>
        <v>0</v>
      </c>
      <c r="J3" s="39">
        <f aca="true" t="shared" si="4" ref="J3:J26">J2+($J$57-$J$2)/BinDivisor</f>
        <v>35.86909090909091</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0.0023549818181818182</v>
      </c>
      <c r="O3" s="40">
        <f>COUNTIF(Vertices[Eigenvector Centrality],"&gt;= "&amp;N3)-COUNTIF(Vertices[Eigenvector Centrality],"&gt;="&amp;N4)</f>
        <v>14</v>
      </c>
      <c r="P3" s="39">
        <f aca="true" t="shared" si="7" ref="P3:P26">P2+($P$57-$P$2)/BinDivisor</f>
        <v>0.5549946545454546</v>
      </c>
      <c r="Q3" s="40">
        <f>COUNTIF(Vertices[PageRank],"&gt;= "&amp;P3)-COUNTIF(Vertices[PageRank],"&gt;="&amp;P4)</f>
        <v>7</v>
      </c>
      <c r="R3" s="39">
        <f aca="true" t="shared" si="8" ref="R3:R26">R2+($R$57-$R$2)/BinDivisor</f>
        <v>0.012121212121212121</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61</v>
      </c>
      <c r="D4" s="32">
        <f t="shared" si="1"/>
        <v>0</v>
      </c>
      <c r="E4" s="3">
        <f>COUNTIF(Vertices[Degree],"&gt;= "&amp;D4)-COUNTIF(Vertices[Degree],"&gt;="&amp;D5)</f>
        <v>0</v>
      </c>
      <c r="F4" s="37">
        <f t="shared" si="2"/>
        <v>0.9454545454545454</v>
      </c>
      <c r="G4" s="38">
        <f>COUNTIF(Vertices[In-Degree],"&gt;= "&amp;F4)-COUNTIF(Vertices[In-Degree],"&gt;="&amp;F5)</f>
        <v>30</v>
      </c>
      <c r="H4" s="37">
        <f t="shared" si="3"/>
        <v>0.36363636363636365</v>
      </c>
      <c r="I4" s="38">
        <f>COUNTIF(Vertices[Out-Degree],"&gt;= "&amp;H4)-COUNTIF(Vertices[Out-Degree],"&gt;="&amp;H5)</f>
        <v>0</v>
      </c>
      <c r="J4" s="37">
        <f t="shared" si="4"/>
        <v>71.73818181818181</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0.0047099636363636364</v>
      </c>
      <c r="O4" s="38">
        <f>COUNTIF(Vertices[Eigenvector Centrality],"&gt;= "&amp;N4)-COUNTIF(Vertices[Eigenvector Centrality],"&gt;="&amp;N5)</f>
        <v>2</v>
      </c>
      <c r="P4" s="37">
        <f t="shared" si="7"/>
        <v>0.7268343090909092</v>
      </c>
      <c r="Q4" s="38">
        <f>COUNTIF(Vertices[PageRank],"&gt;= "&amp;P4)-COUNTIF(Vertices[PageRank],"&gt;="&amp;P5)</f>
        <v>4</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1.4181818181818182</v>
      </c>
      <c r="G5" s="40">
        <f>COUNTIF(Vertices[In-Degree],"&gt;= "&amp;F5)-COUNTIF(Vertices[In-Degree],"&gt;="&amp;F6)</f>
        <v>0</v>
      </c>
      <c r="H5" s="39">
        <f t="shared" si="3"/>
        <v>0.5454545454545454</v>
      </c>
      <c r="I5" s="40">
        <f>COUNTIF(Vertices[Out-Degree],"&gt;= "&amp;H5)-COUNTIF(Vertices[Out-Degree],"&gt;="&amp;H6)</f>
        <v>0</v>
      </c>
      <c r="J5" s="39">
        <f t="shared" si="4"/>
        <v>107.60727272727271</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0.007064945454545455</v>
      </c>
      <c r="O5" s="40">
        <f>COUNTIF(Vertices[Eigenvector Centrality],"&gt;= "&amp;N5)-COUNTIF(Vertices[Eigenvector Centrality],"&gt;="&amp;N6)</f>
        <v>1</v>
      </c>
      <c r="P5" s="39">
        <f t="shared" si="7"/>
        <v>0.8986739636363638</v>
      </c>
      <c r="Q5" s="40">
        <f>COUNTIF(Vertices[PageRank],"&gt;= "&amp;P5)-COUNTIF(Vertices[PageRank],"&gt;="&amp;P6)</f>
        <v>15</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77</v>
      </c>
      <c r="D6" s="32">
        <f t="shared" si="1"/>
        <v>0</v>
      </c>
      <c r="E6" s="3">
        <f>COUNTIF(Vertices[Degree],"&gt;= "&amp;D6)-COUNTIF(Vertices[Degree],"&gt;="&amp;D7)</f>
        <v>0</v>
      </c>
      <c r="F6" s="37">
        <f t="shared" si="2"/>
        <v>1.8909090909090909</v>
      </c>
      <c r="G6" s="38">
        <f>COUNTIF(Vertices[In-Degree],"&gt;= "&amp;F6)-COUNTIF(Vertices[In-Degree],"&gt;="&amp;F7)</f>
        <v>6</v>
      </c>
      <c r="H6" s="37">
        <f t="shared" si="3"/>
        <v>0.7272727272727273</v>
      </c>
      <c r="I6" s="38">
        <f>COUNTIF(Vertices[Out-Degree],"&gt;= "&amp;H6)-COUNTIF(Vertices[Out-Degree],"&gt;="&amp;H7)</f>
        <v>0</v>
      </c>
      <c r="J6" s="37">
        <f t="shared" si="4"/>
        <v>143.47636363636363</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0.009419927272727273</v>
      </c>
      <c r="O6" s="38">
        <f>COUNTIF(Vertices[Eigenvector Centrality],"&gt;= "&amp;N6)-COUNTIF(Vertices[Eigenvector Centrality],"&gt;="&amp;N7)</f>
        <v>0</v>
      </c>
      <c r="P6" s="37">
        <f t="shared" si="7"/>
        <v>1.0705136181818182</v>
      </c>
      <c r="Q6" s="38">
        <f>COUNTIF(Vertices[PageRank],"&gt;= "&amp;P6)-COUNTIF(Vertices[PageRank],"&gt;="&amp;P7)</f>
        <v>0</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30</v>
      </c>
      <c r="D7" s="32">
        <f t="shared" si="1"/>
        <v>0</v>
      </c>
      <c r="E7" s="3">
        <f>COUNTIF(Vertices[Degree],"&gt;= "&amp;D7)-COUNTIF(Vertices[Degree],"&gt;="&amp;D8)</f>
        <v>0</v>
      </c>
      <c r="F7" s="39">
        <f t="shared" si="2"/>
        <v>2.3636363636363638</v>
      </c>
      <c r="G7" s="40">
        <f>COUNTIF(Vertices[In-Degree],"&gt;= "&amp;F7)-COUNTIF(Vertices[In-Degree],"&gt;="&amp;F8)</f>
        <v>0</v>
      </c>
      <c r="H7" s="39">
        <f t="shared" si="3"/>
        <v>0.9090909090909092</v>
      </c>
      <c r="I7" s="40">
        <f>COUNTIF(Vertices[Out-Degree],"&gt;= "&amp;H7)-COUNTIF(Vertices[Out-Degree],"&gt;="&amp;H8)</f>
        <v>26</v>
      </c>
      <c r="J7" s="39">
        <f t="shared" si="4"/>
        <v>179.34545454545454</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0.011774909090909091</v>
      </c>
      <c r="O7" s="40">
        <f>COUNTIF(Vertices[Eigenvector Centrality],"&gt;= "&amp;N7)-COUNTIF(Vertices[Eigenvector Centrality],"&gt;="&amp;N8)</f>
        <v>0</v>
      </c>
      <c r="P7" s="39">
        <f t="shared" si="7"/>
        <v>1.2423532727272728</v>
      </c>
      <c r="Q7" s="40">
        <f>COUNTIF(Vertices[PageRank],"&gt;= "&amp;P7)-COUNTIF(Vertices[PageRank],"&gt;="&amp;P8)</f>
        <v>3</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107</v>
      </c>
      <c r="D8" s="32">
        <f t="shared" si="1"/>
        <v>0</v>
      </c>
      <c r="E8" s="3">
        <f>COUNTIF(Vertices[Degree],"&gt;= "&amp;D8)-COUNTIF(Vertices[Degree],"&gt;="&amp;D9)</f>
        <v>0</v>
      </c>
      <c r="F8" s="37">
        <f t="shared" si="2"/>
        <v>2.8363636363636364</v>
      </c>
      <c r="G8" s="38">
        <f>COUNTIF(Vertices[In-Degree],"&gt;= "&amp;F8)-COUNTIF(Vertices[In-Degree],"&gt;="&amp;F9)</f>
        <v>0</v>
      </c>
      <c r="H8" s="37">
        <f t="shared" si="3"/>
        <v>1.090909090909091</v>
      </c>
      <c r="I8" s="38">
        <f>COUNTIF(Vertices[Out-Degree],"&gt;= "&amp;H8)-COUNTIF(Vertices[Out-Degree],"&gt;="&amp;H9)</f>
        <v>0</v>
      </c>
      <c r="J8" s="37">
        <f t="shared" si="4"/>
        <v>215.21454545454546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0.01412989090909091</v>
      </c>
      <c r="O8" s="38">
        <f>COUNTIF(Vertices[Eigenvector Centrality],"&gt;= "&amp;N8)-COUNTIF(Vertices[Eigenvector Centrality],"&gt;="&amp;N9)</f>
        <v>0</v>
      </c>
      <c r="P8" s="37">
        <f t="shared" si="7"/>
        <v>1.4141929272727274</v>
      </c>
      <c r="Q8" s="38">
        <f>COUNTIF(Vertices[PageRank],"&gt;= "&amp;P8)-COUNTIF(Vertices[PageRank],"&gt;="&amp;P9)</f>
        <v>0</v>
      </c>
      <c r="R8" s="37">
        <f t="shared" si="8"/>
        <v>0.07272727272727272</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3.309090909090909</v>
      </c>
      <c r="G9" s="40">
        <f>COUNTIF(Vertices[In-Degree],"&gt;= "&amp;F9)-COUNTIF(Vertices[In-Degree],"&gt;="&amp;F10)</f>
        <v>0</v>
      </c>
      <c r="H9" s="39">
        <f t="shared" si="3"/>
        <v>1.272727272727273</v>
      </c>
      <c r="I9" s="40">
        <f>COUNTIF(Vertices[Out-Degree],"&gt;= "&amp;H9)-COUNTIF(Vertices[Out-Degree],"&gt;="&amp;H10)</f>
        <v>0</v>
      </c>
      <c r="J9" s="39">
        <f t="shared" si="4"/>
        <v>251.08363636363637</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0.016484872727272726</v>
      </c>
      <c r="O9" s="40">
        <f>COUNTIF(Vertices[Eigenvector Centrality],"&gt;= "&amp;N9)-COUNTIF(Vertices[Eigenvector Centrality],"&gt;="&amp;N10)</f>
        <v>12</v>
      </c>
      <c r="P9" s="39">
        <f t="shared" si="7"/>
        <v>1.586032581818182</v>
      </c>
      <c r="Q9" s="40">
        <f>COUNTIF(Vertices[PageRank],"&gt;= "&amp;P9)-COUNTIF(Vertices[PageRank],"&gt;="&amp;P10)</f>
        <v>0</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1520</v>
      </c>
      <c r="B10" s="34">
        <v>3</v>
      </c>
      <c r="D10" s="32">
        <f t="shared" si="1"/>
        <v>0</v>
      </c>
      <c r="E10" s="3">
        <f>COUNTIF(Vertices[Degree],"&gt;= "&amp;D10)-COUNTIF(Vertices[Degree],"&gt;="&amp;D11)</f>
        <v>0</v>
      </c>
      <c r="F10" s="37">
        <f t="shared" si="2"/>
        <v>3.7818181818181817</v>
      </c>
      <c r="G10" s="38">
        <f>COUNTIF(Vertices[In-Degree],"&gt;= "&amp;F10)-COUNTIF(Vertices[In-Degree],"&gt;="&amp;F11)</f>
        <v>0</v>
      </c>
      <c r="H10" s="37">
        <f t="shared" si="3"/>
        <v>1.4545454545454548</v>
      </c>
      <c r="I10" s="38">
        <f>COUNTIF(Vertices[Out-Degree],"&gt;= "&amp;H10)-COUNTIF(Vertices[Out-Degree],"&gt;="&amp;H11)</f>
        <v>0</v>
      </c>
      <c r="J10" s="37">
        <f t="shared" si="4"/>
        <v>286.95272727272726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0.018839854545454546</v>
      </c>
      <c r="O10" s="38">
        <f>COUNTIF(Vertices[Eigenvector Centrality],"&gt;= "&amp;N10)-COUNTIF(Vertices[Eigenvector Centrality],"&gt;="&amp;N11)</f>
        <v>3</v>
      </c>
      <c r="P10" s="37">
        <f t="shared" si="7"/>
        <v>1.7578722363636365</v>
      </c>
      <c r="Q10" s="38">
        <f>COUNTIF(Vertices[PageRank],"&gt;= "&amp;P10)-COUNTIF(Vertices[PageRank],"&gt;="&amp;P11)</f>
        <v>0</v>
      </c>
      <c r="R10" s="37">
        <f t="shared" si="8"/>
        <v>0.09696969696969696</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4.254545454545455</v>
      </c>
      <c r="G11" s="40">
        <f>COUNTIF(Vertices[In-Degree],"&gt;= "&amp;F11)-COUNTIF(Vertices[In-Degree],"&gt;="&amp;F12)</f>
        <v>0</v>
      </c>
      <c r="H11" s="39">
        <f t="shared" si="3"/>
        <v>1.6363636363636367</v>
      </c>
      <c r="I11" s="40">
        <f>COUNTIF(Vertices[Out-Degree],"&gt;= "&amp;H11)-COUNTIF(Vertices[Out-Degree],"&gt;="&amp;H12)</f>
        <v>0</v>
      </c>
      <c r="J11" s="39">
        <f t="shared" si="4"/>
        <v>322.8218181818182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0.021194836363636366</v>
      </c>
      <c r="O11" s="40">
        <f>COUNTIF(Vertices[Eigenvector Centrality],"&gt;= "&amp;N11)-COUNTIF(Vertices[Eigenvector Centrality],"&gt;="&amp;N12)</f>
        <v>1</v>
      </c>
      <c r="P11" s="39">
        <f t="shared" si="7"/>
        <v>1.9297118909090911</v>
      </c>
      <c r="Q11" s="40">
        <f>COUNTIF(Vertices[PageRank],"&gt;= "&amp;P11)-COUNTIF(Vertices[PageRank],"&gt;="&amp;P12)</f>
        <v>0</v>
      </c>
      <c r="R11" s="39">
        <f t="shared" si="8"/>
        <v>0.10909090909090907</v>
      </c>
      <c r="S11" s="44">
        <f>COUNTIF(Vertices[Clustering Coefficient],"&gt;= "&amp;R11)-COUNTIF(Vertices[Clustering Coefficient],"&gt;="&amp;R12)</f>
        <v>1</v>
      </c>
      <c r="T11" s="39" t="e">
        <f ca="1" t="shared" si="9"/>
        <v>#REF!</v>
      </c>
      <c r="U11" s="40" t="e">
        <f ca="1" t="shared" si="0"/>
        <v>#REF!</v>
      </c>
    </row>
    <row r="12" spans="1:21" ht="15">
      <c r="A12" s="34" t="s">
        <v>273</v>
      </c>
      <c r="B12" s="34">
        <v>78</v>
      </c>
      <c r="D12" s="32">
        <f t="shared" si="1"/>
        <v>0</v>
      </c>
      <c r="E12" s="3">
        <f>COUNTIF(Vertices[Degree],"&gt;= "&amp;D12)-COUNTIF(Vertices[Degree],"&gt;="&amp;D13)</f>
        <v>0</v>
      </c>
      <c r="F12" s="37">
        <f t="shared" si="2"/>
        <v>4.7272727272727275</v>
      </c>
      <c r="G12" s="38">
        <f>COUNTIF(Vertices[In-Degree],"&gt;= "&amp;F12)-COUNTIF(Vertices[In-Degree],"&gt;="&amp;F13)</f>
        <v>0</v>
      </c>
      <c r="H12" s="37">
        <f t="shared" si="3"/>
        <v>1.8181818181818186</v>
      </c>
      <c r="I12" s="38">
        <f>COUNTIF(Vertices[Out-Degree],"&gt;= "&amp;H12)-COUNTIF(Vertices[Out-Degree],"&gt;="&amp;H13)</f>
        <v>0</v>
      </c>
      <c r="J12" s="37">
        <f t="shared" si="4"/>
        <v>358.6909090909091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0.023549818181818186</v>
      </c>
      <c r="O12" s="38">
        <f>COUNTIF(Vertices[Eigenvector Centrality],"&gt;= "&amp;N12)-COUNTIF(Vertices[Eigenvector Centrality],"&gt;="&amp;N13)</f>
        <v>4</v>
      </c>
      <c r="P12" s="37">
        <f t="shared" si="7"/>
        <v>2.1015515454545457</v>
      </c>
      <c r="Q12" s="38">
        <f>COUNTIF(Vertices[PageRank],"&gt;= "&amp;P12)-COUNTIF(Vertices[PageRank],"&gt;="&amp;P13)</f>
        <v>2</v>
      </c>
      <c r="R12" s="37">
        <f t="shared" si="8"/>
        <v>0.12121212121212119</v>
      </c>
      <c r="S12" s="43">
        <f>COUNTIF(Vertices[Clustering Coefficient],"&gt;= "&amp;R12)-COUNTIF(Vertices[Clustering Coefficient],"&gt;="&amp;R13)</f>
        <v>2</v>
      </c>
      <c r="T12" s="37" t="e">
        <f ca="1" t="shared" si="9"/>
        <v>#REF!</v>
      </c>
      <c r="U12" s="38" t="e">
        <f ca="1" t="shared" si="0"/>
        <v>#REF!</v>
      </c>
    </row>
    <row r="13" spans="1:21" ht="15">
      <c r="A13" s="34" t="s">
        <v>274</v>
      </c>
      <c r="B13" s="34">
        <v>11</v>
      </c>
      <c r="D13" s="32">
        <f t="shared" si="1"/>
        <v>0</v>
      </c>
      <c r="E13" s="3">
        <f>COUNTIF(Vertices[Degree],"&gt;= "&amp;D13)-COUNTIF(Vertices[Degree],"&gt;="&amp;D14)</f>
        <v>0</v>
      </c>
      <c r="F13" s="39">
        <f t="shared" si="2"/>
        <v>5.2</v>
      </c>
      <c r="G13" s="40">
        <f>COUNTIF(Vertices[In-Degree],"&gt;= "&amp;F13)-COUNTIF(Vertices[In-Degree],"&gt;="&amp;F14)</f>
        <v>0</v>
      </c>
      <c r="H13" s="39">
        <f t="shared" si="3"/>
        <v>2.0000000000000004</v>
      </c>
      <c r="I13" s="40">
        <f>COUNTIF(Vertices[Out-Degree],"&gt;= "&amp;H13)-COUNTIF(Vertices[Out-Degree],"&gt;="&amp;H14)</f>
        <v>4</v>
      </c>
      <c r="J13" s="39">
        <f t="shared" si="4"/>
        <v>394.56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0.025904800000000006</v>
      </c>
      <c r="O13" s="40">
        <f>COUNTIF(Vertices[Eigenvector Centrality],"&gt;= "&amp;N13)-COUNTIF(Vertices[Eigenvector Centrality],"&gt;="&amp;N14)</f>
        <v>0</v>
      </c>
      <c r="P13" s="39">
        <f t="shared" si="7"/>
        <v>2.2733912000000003</v>
      </c>
      <c r="Q13" s="40">
        <f>COUNTIF(Vertices[PageRank],"&gt;= "&amp;P13)-COUNTIF(Vertices[PageRank],"&gt;="&amp;P14)</f>
        <v>0</v>
      </c>
      <c r="R13" s="39">
        <f t="shared" si="8"/>
        <v>0.1333333333333333</v>
      </c>
      <c r="S13" s="44">
        <f>COUNTIF(Vertices[Clustering Coefficient],"&gt;= "&amp;R13)-COUNTIF(Vertices[Clustering Coefficient],"&gt;="&amp;R14)</f>
        <v>0</v>
      </c>
      <c r="T13" s="39" t="e">
        <f ca="1" t="shared" si="9"/>
        <v>#REF!</v>
      </c>
      <c r="U13" s="40" t="e">
        <f ca="1" t="shared" si="0"/>
        <v>#REF!</v>
      </c>
    </row>
    <row r="14" spans="1:21" ht="15">
      <c r="A14" s="34" t="s">
        <v>176</v>
      </c>
      <c r="B14" s="34">
        <v>18</v>
      </c>
      <c r="D14" s="32">
        <f t="shared" si="1"/>
        <v>0</v>
      </c>
      <c r="E14" s="3">
        <f>COUNTIF(Vertices[Degree],"&gt;= "&amp;D14)-COUNTIF(Vertices[Degree],"&gt;="&amp;D15)</f>
        <v>0</v>
      </c>
      <c r="F14" s="37">
        <f t="shared" si="2"/>
        <v>5.672727272727273</v>
      </c>
      <c r="G14" s="38">
        <f>COUNTIF(Vertices[In-Degree],"&gt;= "&amp;F14)-COUNTIF(Vertices[In-Degree],"&gt;="&amp;F15)</f>
        <v>0</v>
      </c>
      <c r="H14" s="37">
        <f t="shared" si="3"/>
        <v>2.181818181818182</v>
      </c>
      <c r="I14" s="38">
        <f>COUNTIF(Vertices[Out-Degree],"&gt;= "&amp;H14)-COUNTIF(Vertices[Out-Degree],"&gt;="&amp;H15)</f>
        <v>0</v>
      </c>
      <c r="J14" s="37">
        <f t="shared" si="4"/>
        <v>430.4290909090909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0.028259781818181826</v>
      </c>
      <c r="O14" s="38">
        <f>COUNTIF(Vertices[Eigenvector Centrality],"&gt;= "&amp;N14)-COUNTIF(Vertices[Eigenvector Centrality],"&gt;="&amp;N15)</f>
        <v>1</v>
      </c>
      <c r="P14" s="37">
        <f t="shared" si="7"/>
        <v>2.445230854545455</v>
      </c>
      <c r="Q14" s="38">
        <f>COUNTIF(Vertices[PageRank],"&gt;= "&amp;P14)-COUNTIF(Vertices[PageRank],"&gt;="&amp;P15)</f>
        <v>0</v>
      </c>
      <c r="R14" s="37">
        <f t="shared" si="8"/>
        <v>0.14545454545454542</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6.1454545454545455</v>
      </c>
      <c r="G15" s="40">
        <f>COUNTIF(Vertices[In-Degree],"&gt;= "&amp;F15)-COUNTIF(Vertices[In-Degree],"&gt;="&amp;F16)</f>
        <v>0</v>
      </c>
      <c r="H15" s="39">
        <f t="shared" si="3"/>
        <v>2.3636363636363638</v>
      </c>
      <c r="I15" s="40">
        <f>COUNTIF(Vertices[Out-Degree],"&gt;= "&amp;H15)-COUNTIF(Vertices[Out-Degree],"&gt;="&amp;H16)</f>
        <v>0</v>
      </c>
      <c r="J15" s="39">
        <f t="shared" si="4"/>
        <v>466.29818181818183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0.030614763636363646</v>
      </c>
      <c r="O15" s="40">
        <f>COUNTIF(Vertices[Eigenvector Centrality],"&gt;= "&amp;N15)-COUNTIF(Vertices[Eigenvector Centrality],"&gt;="&amp;N16)</f>
        <v>4</v>
      </c>
      <c r="P15" s="39">
        <f t="shared" si="7"/>
        <v>2.6170705090909094</v>
      </c>
      <c r="Q15" s="40">
        <f>COUNTIF(Vertices[PageRank],"&gt;= "&amp;P15)-COUNTIF(Vertices[PageRank],"&gt;="&amp;P16)</f>
        <v>0</v>
      </c>
      <c r="R15" s="39">
        <f t="shared" si="8"/>
        <v>0.15757575757575754</v>
      </c>
      <c r="S15" s="44">
        <f>COUNTIF(Vertices[Clustering Coefficient],"&gt;= "&amp;R15)-COUNTIF(Vertices[Clustering Coefficient],"&gt;="&amp;R16)</f>
        <v>1</v>
      </c>
      <c r="T15" s="39" t="e">
        <f ca="1" t="shared" si="9"/>
        <v>#REF!</v>
      </c>
      <c r="U15" s="40" t="e">
        <f ca="1" t="shared" si="0"/>
        <v>#REF!</v>
      </c>
    </row>
    <row r="16" spans="1:21" ht="15">
      <c r="A16" s="34" t="s">
        <v>151</v>
      </c>
      <c r="B16" s="34">
        <v>18</v>
      </c>
      <c r="D16" s="32">
        <f t="shared" si="1"/>
        <v>0</v>
      </c>
      <c r="E16" s="3">
        <f>COUNTIF(Vertices[Degree],"&gt;= "&amp;D16)-COUNTIF(Vertices[Degree],"&gt;="&amp;D17)</f>
        <v>0</v>
      </c>
      <c r="F16" s="37">
        <f t="shared" si="2"/>
        <v>6.618181818181818</v>
      </c>
      <c r="G16" s="38">
        <f>COUNTIF(Vertices[In-Degree],"&gt;= "&amp;F16)-COUNTIF(Vertices[In-Degree],"&gt;="&amp;F17)</f>
        <v>0</v>
      </c>
      <c r="H16" s="37">
        <f t="shared" si="3"/>
        <v>2.5454545454545454</v>
      </c>
      <c r="I16" s="38">
        <f>COUNTIF(Vertices[Out-Degree],"&gt;= "&amp;H16)-COUNTIF(Vertices[Out-Degree],"&gt;="&amp;H17)</f>
        <v>0</v>
      </c>
      <c r="J16" s="37">
        <f t="shared" si="4"/>
        <v>502.16727272727275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0.032969745454545465</v>
      </c>
      <c r="O16" s="38">
        <f>COUNTIF(Vertices[Eigenvector Centrality],"&gt;= "&amp;N16)-COUNTIF(Vertices[Eigenvector Centrality],"&gt;="&amp;N17)</f>
        <v>3</v>
      </c>
      <c r="P16" s="37">
        <f t="shared" si="7"/>
        <v>2.788910163636364</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7.090909090909091</v>
      </c>
      <c r="G17" s="40">
        <f>COUNTIF(Vertices[In-Degree],"&gt;= "&amp;F17)-COUNTIF(Vertices[In-Degree],"&gt;="&amp;F18)</f>
        <v>0</v>
      </c>
      <c r="H17" s="39">
        <f t="shared" si="3"/>
        <v>2.727272727272727</v>
      </c>
      <c r="I17" s="40">
        <f>COUNTIF(Vertices[Out-Degree],"&gt;= "&amp;H17)-COUNTIF(Vertices[Out-Degree],"&gt;="&amp;H18)</f>
        <v>0</v>
      </c>
      <c r="J17" s="39">
        <f t="shared" si="4"/>
        <v>538.0363636363636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0.035324727272727285</v>
      </c>
      <c r="O17" s="40">
        <f>COUNTIF(Vertices[Eigenvector Centrality],"&gt;= "&amp;N17)-COUNTIF(Vertices[Eigenvector Centrality],"&gt;="&amp;N18)</f>
        <v>0</v>
      </c>
      <c r="P17" s="39">
        <f t="shared" si="7"/>
        <v>2.9607498181818186</v>
      </c>
      <c r="Q17" s="40">
        <f>COUNTIF(Vertices[PageRank],"&gt;= "&amp;P17)-COUNTIF(Vertices[PageRank],"&gt;="&amp;P18)</f>
        <v>1</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170</v>
      </c>
      <c r="B18" s="34">
        <v>0.029411764705882353</v>
      </c>
      <c r="D18" s="32">
        <f t="shared" si="1"/>
        <v>0</v>
      </c>
      <c r="E18" s="3">
        <f>COUNTIF(Vertices[Degree],"&gt;= "&amp;D18)-COUNTIF(Vertices[Degree],"&gt;="&amp;D19)</f>
        <v>0</v>
      </c>
      <c r="F18" s="37">
        <f t="shared" si="2"/>
        <v>7.5636363636363635</v>
      </c>
      <c r="G18" s="38">
        <f>COUNTIF(Vertices[In-Degree],"&gt;= "&amp;F18)-COUNTIF(Vertices[In-Degree],"&gt;="&amp;F19)</f>
        <v>1</v>
      </c>
      <c r="H18" s="37">
        <f t="shared" si="3"/>
        <v>2.9090909090909087</v>
      </c>
      <c r="I18" s="38">
        <f>COUNTIF(Vertices[Out-Degree],"&gt;= "&amp;H18)-COUNTIF(Vertices[Out-Degree],"&gt;="&amp;H19)</f>
        <v>8</v>
      </c>
      <c r="J18" s="37">
        <f t="shared" si="4"/>
        <v>573.9054545454545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0.037679709090909105</v>
      </c>
      <c r="O18" s="38">
        <f>COUNTIF(Vertices[Eigenvector Centrality],"&gt;= "&amp;N18)-COUNTIF(Vertices[Eigenvector Centrality],"&gt;="&amp;N19)</f>
        <v>0</v>
      </c>
      <c r="P18" s="37">
        <f t="shared" si="7"/>
        <v>3.132589472727273</v>
      </c>
      <c r="Q18" s="38">
        <f>COUNTIF(Vertices[PageRank],"&gt;= "&amp;P18)-COUNTIF(Vertices[PageRank],"&gt;="&amp;P19)</f>
        <v>0</v>
      </c>
      <c r="R18" s="37">
        <f t="shared" si="8"/>
        <v>0.19393939393939388</v>
      </c>
      <c r="S18" s="43">
        <f>COUNTIF(Vertices[Clustering Coefficient],"&gt;= "&amp;R18)-COUNTIF(Vertices[Clustering Coefficient],"&gt;="&amp;R19)</f>
        <v>0</v>
      </c>
      <c r="T18" s="37" t="e">
        <f ca="1" t="shared" si="9"/>
        <v>#REF!</v>
      </c>
      <c r="U18" s="38" t="e">
        <f ca="1" t="shared" si="0"/>
        <v>#REF!</v>
      </c>
    </row>
    <row r="19" spans="1:21" ht="15">
      <c r="A19" s="34" t="s">
        <v>171</v>
      </c>
      <c r="B19" s="34">
        <v>0.05714285714285714</v>
      </c>
      <c r="D19" s="32">
        <f t="shared" si="1"/>
        <v>0</v>
      </c>
      <c r="E19" s="3">
        <f>COUNTIF(Vertices[Degree],"&gt;= "&amp;D19)-COUNTIF(Vertices[Degree],"&gt;="&amp;D20)</f>
        <v>0</v>
      </c>
      <c r="F19" s="39">
        <f t="shared" si="2"/>
        <v>8.036363636363637</v>
      </c>
      <c r="G19" s="40">
        <f>COUNTIF(Vertices[In-Degree],"&gt;= "&amp;F19)-COUNTIF(Vertices[In-Degree],"&gt;="&amp;F20)</f>
        <v>0</v>
      </c>
      <c r="H19" s="39">
        <f t="shared" si="3"/>
        <v>3.0909090909090904</v>
      </c>
      <c r="I19" s="40">
        <f>COUNTIF(Vertices[Out-Degree],"&gt;= "&amp;H19)-COUNTIF(Vertices[Out-Degree],"&gt;="&amp;H20)</f>
        <v>0</v>
      </c>
      <c r="J19" s="39">
        <f t="shared" si="4"/>
        <v>609.7745454545454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0.040034690909090925</v>
      </c>
      <c r="O19" s="40">
        <f>COUNTIF(Vertices[Eigenvector Centrality],"&gt;= "&amp;N19)-COUNTIF(Vertices[Eigenvector Centrality],"&gt;="&amp;N20)</f>
        <v>1</v>
      </c>
      <c r="P19" s="39">
        <f t="shared" si="7"/>
        <v>3.3044291272727278</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8.50909090909091</v>
      </c>
      <c r="G20" s="38">
        <f>COUNTIF(Vertices[In-Degree],"&gt;= "&amp;F20)-COUNTIF(Vertices[In-Degree],"&gt;="&amp;F21)</f>
        <v>0</v>
      </c>
      <c r="H20" s="37">
        <f t="shared" si="3"/>
        <v>3.272727272727272</v>
      </c>
      <c r="I20" s="38">
        <f>COUNTIF(Vertices[Out-Degree],"&gt;= "&amp;H20)-COUNTIF(Vertices[Out-Degree],"&gt;="&amp;H21)</f>
        <v>0</v>
      </c>
      <c r="J20" s="37">
        <f t="shared" si="4"/>
        <v>645.6436363636363</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0.042389672727272745</v>
      </c>
      <c r="O20" s="38">
        <f>COUNTIF(Vertices[Eigenvector Centrality],"&gt;= "&amp;N20)-COUNTIF(Vertices[Eigenvector Centrality],"&gt;="&amp;N21)</f>
        <v>0</v>
      </c>
      <c r="P20" s="37">
        <f t="shared" si="7"/>
        <v>3.4762687818181823</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152</v>
      </c>
      <c r="B21" s="34">
        <v>12</v>
      </c>
      <c r="D21" s="32">
        <f t="shared" si="1"/>
        <v>0</v>
      </c>
      <c r="E21" s="3">
        <f>COUNTIF(Vertices[Degree],"&gt;= "&amp;D21)-COUNTIF(Vertices[Degree],"&gt;="&amp;D22)</f>
        <v>0</v>
      </c>
      <c r="F21" s="39">
        <f t="shared" si="2"/>
        <v>8.981818181818182</v>
      </c>
      <c r="G21" s="40">
        <f>COUNTIF(Vertices[In-Degree],"&gt;= "&amp;F21)-COUNTIF(Vertices[In-Degree],"&gt;="&amp;F22)</f>
        <v>0</v>
      </c>
      <c r="H21" s="39">
        <f t="shared" si="3"/>
        <v>3.4545454545454537</v>
      </c>
      <c r="I21" s="40">
        <f>COUNTIF(Vertices[Out-Degree],"&gt;= "&amp;H21)-COUNTIF(Vertices[Out-Degree],"&gt;="&amp;H22)</f>
        <v>0</v>
      </c>
      <c r="J21" s="39">
        <f t="shared" si="4"/>
        <v>681.5127272727273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0.044744654545454565</v>
      </c>
      <c r="O21" s="40">
        <f>COUNTIF(Vertices[Eigenvector Centrality],"&gt;= "&amp;N21)-COUNTIF(Vertices[Eigenvector Centrality],"&gt;="&amp;N22)</f>
        <v>0</v>
      </c>
      <c r="P21" s="39">
        <f t="shared" si="7"/>
        <v>3.648108436363637</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34" t="s">
        <v>153</v>
      </c>
      <c r="B22" s="34">
        <v>10</v>
      </c>
      <c r="D22" s="32">
        <f t="shared" si="1"/>
        <v>0</v>
      </c>
      <c r="E22" s="3">
        <f>COUNTIF(Vertices[Degree],"&gt;= "&amp;D22)-COUNTIF(Vertices[Degree],"&gt;="&amp;D23)</f>
        <v>0</v>
      </c>
      <c r="F22" s="37">
        <f t="shared" si="2"/>
        <v>9.454545454545455</v>
      </c>
      <c r="G22" s="38">
        <f>COUNTIF(Vertices[In-Degree],"&gt;= "&amp;F22)-COUNTIF(Vertices[In-Degree],"&gt;="&amp;F23)</f>
        <v>0</v>
      </c>
      <c r="H22" s="37">
        <f t="shared" si="3"/>
        <v>3.6363636363636354</v>
      </c>
      <c r="I22" s="38">
        <f>COUNTIF(Vertices[Out-Degree],"&gt;= "&amp;H22)-COUNTIF(Vertices[Out-Degree],"&gt;="&amp;H23)</f>
        <v>0</v>
      </c>
      <c r="J22" s="37">
        <f t="shared" si="4"/>
        <v>717.3818181818182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0.047099636363636385</v>
      </c>
      <c r="O22" s="38">
        <f>COUNTIF(Vertices[Eigenvector Centrality],"&gt;= "&amp;N22)-COUNTIF(Vertices[Eigenvector Centrality],"&gt;="&amp;N23)</f>
        <v>1</v>
      </c>
      <c r="P22" s="37">
        <f t="shared" si="7"/>
        <v>3.8199480909090915</v>
      </c>
      <c r="Q22" s="38">
        <f>COUNTIF(Vertices[PageRank],"&gt;= "&amp;P22)-COUNTIF(Vertices[PageRank],"&gt;="&amp;P23)</f>
        <v>0</v>
      </c>
      <c r="R22" s="37">
        <f t="shared" si="8"/>
        <v>0.24242424242424235</v>
      </c>
      <c r="S22" s="43">
        <f>COUNTIF(Vertices[Clustering Coefficient],"&gt;= "&amp;R22)-COUNTIF(Vertices[Clustering Coefficient],"&gt;="&amp;R23)</f>
        <v>0</v>
      </c>
      <c r="T22" s="37" t="e">
        <f ca="1" t="shared" si="9"/>
        <v>#REF!</v>
      </c>
      <c r="U22" s="38" t="e">
        <f ca="1" t="shared" si="0"/>
        <v>#REF!</v>
      </c>
    </row>
    <row r="23" spans="1:21" ht="15">
      <c r="A23" s="34" t="s">
        <v>154</v>
      </c>
      <c r="B23" s="34">
        <v>49</v>
      </c>
      <c r="D23" s="32">
        <f t="shared" si="1"/>
        <v>0</v>
      </c>
      <c r="E23" s="3">
        <f>COUNTIF(Vertices[Degree],"&gt;= "&amp;D23)-COUNTIF(Vertices[Degree],"&gt;="&amp;D24)</f>
        <v>0</v>
      </c>
      <c r="F23" s="39">
        <f t="shared" si="2"/>
        <v>9.927272727272728</v>
      </c>
      <c r="G23" s="40">
        <f>COUNTIF(Vertices[In-Degree],"&gt;= "&amp;F23)-COUNTIF(Vertices[In-Degree],"&gt;="&amp;F24)</f>
        <v>0</v>
      </c>
      <c r="H23" s="39">
        <f t="shared" si="3"/>
        <v>3.818181818181817</v>
      </c>
      <c r="I23" s="40">
        <f>COUNTIF(Vertices[Out-Degree],"&gt;= "&amp;H23)-COUNTIF(Vertices[Out-Degree],"&gt;="&amp;H24)</f>
        <v>0</v>
      </c>
      <c r="J23" s="39">
        <f t="shared" si="4"/>
        <v>753.2509090909091</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0.049454618181818205</v>
      </c>
      <c r="O23" s="40">
        <f>COUNTIF(Vertices[Eigenvector Centrality],"&gt;= "&amp;N23)-COUNTIF(Vertices[Eigenvector Centrality],"&gt;="&amp;N24)</f>
        <v>0</v>
      </c>
      <c r="P23" s="39">
        <f t="shared" si="7"/>
        <v>3.991787745454546</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34" t="s">
        <v>155</v>
      </c>
      <c r="B24" s="34">
        <v>95</v>
      </c>
      <c r="D24" s="32">
        <f t="shared" si="1"/>
        <v>0</v>
      </c>
      <c r="E24" s="3">
        <f>COUNTIF(Vertices[Degree],"&gt;= "&amp;D24)-COUNTIF(Vertices[Degree],"&gt;="&amp;D25)</f>
        <v>0</v>
      </c>
      <c r="F24" s="37">
        <f t="shared" si="2"/>
        <v>10.4</v>
      </c>
      <c r="G24" s="38">
        <f>COUNTIF(Vertices[In-Degree],"&gt;= "&amp;F24)-COUNTIF(Vertices[In-Degree],"&gt;="&amp;F25)</f>
        <v>0</v>
      </c>
      <c r="H24" s="37">
        <f t="shared" si="3"/>
        <v>3.9999999999999987</v>
      </c>
      <c r="I24" s="38">
        <f>COUNTIF(Vertices[Out-Degree],"&gt;= "&amp;H24)-COUNTIF(Vertices[Out-Degree],"&gt;="&amp;H25)</f>
        <v>1</v>
      </c>
      <c r="J24" s="37">
        <f t="shared" si="4"/>
        <v>789.12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0.051809600000000025</v>
      </c>
      <c r="O24" s="38">
        <f>COUNTIF(Vertices[Eigenvector Centrality],"&gt;= "&amp;N24)-COUNTIF(Vertices[Eigenvector Centrality],"&gt;="&amp;N25)</f>
        <v>0</v>
      </c>
      <c r="P24" s="37">
        <f t="shared" si="7"/>
        <v>4.1636274</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10.872727272727273</v>
      </c>
      <c r="G25" s="40">
        <f>COUNTIF(Vertices[In-Degree],"&gt;= "&amp;F25)-COUNTIF(Vertices[In-Degree],"&gt;="&amp;F26)</f>
        <v>1</v>
      </c>
      <c r="H25" s="39">
        <f t="shared" si="3"/>
        <v>4.181818181818181</v>
      </c>
      <c r="I25" s="40">
        <f>COUNTIF(Vertices[Out-Degree],"&gt;= "&amp;H25)-COUNTIF(Vertices[Out-Degree],"&gt;="&amp;H26)</f>
        <v>0</v>
      </c>
      <c r="J25" s="39">
        <f t="shared" si="4"/>
        <v>824.9890909090909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0.054164581818181845</v>
      </c>
      <c r="O25" s="40">
        <f>COUNTIF(Vertices[Eigenvector Centrality],"&gt;= "&amp;N25)-COUNTIF(Vertices[Eigenvector Centrality],"&gt;="&amp;N26)</f>
        <v>0</v>
      </c>
      <c r="P25" s="39">
        <f t="shared" si="7"/>
        <v>4.335467054545455</v>
      </c>
      <c r="Q25" s="40">
        <f>COUNTIF(Vertices[PageRank],"&gt;= "&amp;P25)-COUNTIF(Vertices[PageRank],"&gt;="&amp;P26)</f>
        <v>1</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11.345454545454546</v>
      </c>
      <c r="G26" s="38">
        <f>COUNTIF(Vertices[In-Degree],"&gt;= "&amp;F26)-COUNTIF(Vertices[In-Degree],"&gt;="&amp;F28)</f>
        <v>0</v>
      </c>
      <c r="H26" s="37">
        <f t="shared" si="3"/>
        <v>4.363636363636362</v>
      </c>
      <c r="I26" s="38">
        <f>COUNTIF(Vertices[Out-Degree],"&gt;= "&amp;H26)-COUNTIF(Vertices[Out-Degree],"&gt;="&amp;H28)</f>
        <v>0</v>
      </c>
      <c r="J26" s="37">
        <f t="shared" si="4"/>
        <v>860.8581818181818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0.056519563636363665</v>
      </c>
      <c r="O26" s="38">
        <f>COUNTIF(Vertices[Eigenvector Centrality],"&gt;= "&amp;N26)-COUNTIF(Vertices[Eigenvector Centrality],"&gt;="&amp;N28)</f>
        <v>0</v>
      </c>
      <c r="P26" s="37">
        <f t="shared" si="7"/>
        <v>4.507306709090909</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2.459627</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11.818181818181818</v>
      </c>
      <c r="G28" s="40">
        <f>COUNTIF(Vertices[In-Degree],"&gt;= "&amp;F28)-COUNTIF(Vertices[In-Degree],"&gt;="&amp;F40)</f>
        <v>0</v>
      </c>
      <c r="H28" s="39">
        <f>H26+($H$57-$H$2)/BinDivisor</f>
        <v>4.545454545454544</v>
      </c>
      <c r="I28" s="40">
        <f>COUNTIF(Vertices[Out-Degree],"&gt;= "&amp;H28)-COUNTIF(Vertices[Out-Degree],"&gt;="&amp;H40)</f>
        <v>0</v>
      </c>
      <c r="J28" s="39">
        <f>J26+($J$57-$J$2)/BinDivisor</f>
        <v>896.7272727272727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0.058874545454545485</v>
      </c>
      <c r="O28" s="40">
        <f>COUNTIF(Vertices[Eigenvector Centrality],"&gt;= "&amp;N28)-COUNTIF(Vertices[Eigenvector Centrality],"&gt;="&amp;N40)</f>
        <v>0</v>
      </c>
      <c r="P28" s="39">
        <f>P26+($P$57-$P$2)/BinDivisor</f>
        <v>4.679146363636364</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0.01912568306010929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1521</v>
      </c>
      <c r="B30" s="34">
        <v>0.408529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1522</v>
      </c>
      <c r="B32" s="34" t="s">
        <v>1532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1523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1524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1525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1526</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1:21" ht="15">
      <c r="A39" s="34" t="s">
        <v>1519</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1:21" ht="15">
      <c r="A40" s="34" t="s">
        <v>1527</v>
      </c>
      <c r="B40" s="34" t="s">
        <v>85</v>
      </c>
      <c r="D40" s="32">
        <f>D28+($D$57-$D$2)/BinDivisor</f>
        <v>0</v>
      </c>
      <c r="E40" s="3">
        <f>COUNTIF(Vertices[Degree],"&gt;= "&amp;D40)-COUNTIF(Vertices[Degree],"&gt;="&amp;D41)</f>
        <v>0</v>
      </c>
      <c r="F40" s="37">
        <f>F28+($F$57-$F$2)/BinDivisor</f>
        <v>12.290909090909091</v>
      </c>
      <c r="G40" s="38">
        <f>COUNTIF(Vertices[In-Degree],"&gt;= "&amp;F40)-COUNTIF(Vertices[In-Degree],"&gt;="&amp;F41)</f>
        <v>0</v>
      </c>
      <c r="H40" s="37">
        <f>H28+($H$57-$H$2)/BinDivisor</f>
        <v>4.727272727272726</v>
      </c>
      <c r="I40" s="38">
        <f>COUNTIF(Vertices[Out-Degree],"&gt;= "&amp;H40)-COUNTIF(Vertices[Out-Degree],"&gt;="&amp;H41)</f>
        <v>0</v>
      </c>
      <c r="J40" s="37">
        <f>J28+($J$57-$J$2)/BinDivisor</f>
        <v>932.5963636363637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0.061229527272727305</v>
      </c>
      <c r="O40" s="38">
        <f>COUNTIF(Vertices[Eigenvector Centrality],"&gt;= "&amp;N40)-COUNTIF(Vertices[Eigenvector Centrality],"&gt;="&amp;N41)</f>
        <v>0</v>
      </c>
      <c r="P40" s="37">
        <f>P28+($P$57-$P$2)/BinDivisor</f>
        <v>4.8509860181818185</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s="34" t="s">
        <v>1528</v>
      </c>
      <c r="B41" s="34" t="s">
        <v>85</v>
      </c>
      <c r="D41" s="32">
        <f aca="true" t="shared" si="10" ref="D41:D56">D40+($D$57-$D$2)/BinDivisor</f>
        <v>0</v>
      </c>
      <c r="E41" s="3">
        <f>COUNTIF(Vertices[Degree],"&gt;= "&amp;D41)-COUNTIF(Vertices[Degree],"&gt;="&amp;D42)</f>
        <v>0</v>
      </c>
      <c r="F41" s="39">
        <f aca="true" t="shared" si="11" ref="F41:F56">F40+($F$57-$F$2)/BinDivisor</f>
        <v>12.763636363636364</v>
      </c>
      <c r="G41" s="40">
        <f>COUNTIF(Vertices[In-Degree],"&gt;= "&amp;F41)-COUNTIF(Vertices[In-Degree],"&gt;="&amp;F42)</f>
        <v>0</v>
      </c>
      <c r="H41" s="39">
        <f aca="true" t="shared" si="12" ref="H41:H56">H40+($H$57-$H$2)/BinDivisor</f>
        <v>4.909090909090907</v>
      </c>
      <c r="I41" s="40">
        <f>COUNTIF(Vertices[Out-Degree],"&gt;= "&amp;H41)-COUNTIF(Vertices[Out-Degree],"&gt;="&amp;H42)</f>
        <v>0</v>
      </c>
      <c r="J41" s="39">
        <f aca="true" t="shared" si="13" ref="J41:J56">J40+($J$57-$J$2)/BinDivisor</f>
        <v>968.4654545454546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0.06358450909090912</v>
      </c>
      <c r="O41" s="40">
        <f>COUNTIF(Vertices[Eigenvector Centrality],"&gt;= "&amp;N41)-COUNTIF(Vertices[Eigenvector Centrality],"&gt;="&amp;N42)</f>
        <v>1</v>
      </c>
      <c r="P41" s="39">
        <f aca="true" t="shared" si="16" ref="P41:P56">P40+($P$57-$P$2)/BinDivisor</f>
        <v>5.022825672727273</v>
      </c>
      <c r="Q41" s="40">
        <f>COUNTIF(Vertices[PageRank],"&gt;= "&amp;P41)-COUNTIF(Vertices[PageRank],"&gt;="&amp;P42)</f>
        <v>0</v>
      </c>
      <c r="R41" s="39">
        <f aca="true" t="shared" si="17" ref="R41:R56">R40+($R$57-$R$2)/BinDivisor</f>
        <v>0.3272727272727273</v>
      </c>
      <c r="S41" s="44">
        <f>COUNTIF(Vertices[Clustering Coefficient],"&gt;= "&amp;R41)-COUNTIF(Vertices[Clustering Coefficient],"&gt;="&amp;R42)</f>
        <v>1</v>
      </c>
      <c r="T41" s="39" t="e">
        <f aca="true" t="shared" si="18" ref="T41:T56">T40+($T$57-$T$2)/BinDivisor</f>
        <v>#REF!</v>
      </c>
      <c r="U41" s="40" t="e">
        <f ca="1" t="shared" si="0"/>
        <v>#REF!</v>
      </c>
    </row>
    <row r="42" spans="1:21" ht="15">
      <c r="A42" s="34" t="s">
        <v>1529</v>
      </c>
      <c r="B42" s="34" t="s">
        <v>85</v>
      </c>
      <c r="D42" s="32">
        <f t="shared" si="10"/>
        <v>0</v>
      </c>
      <c r="E42" s="3">
        <f>COUNTIF(Vertices[Degree],"&gt;= "&amp;D42)-COUNTIF(Vertices[Degree],"&gt;="&amp;D43)</f>
        <v>0</v>
      </c>
      <c r="F42" s="37">
        <f t="shared" si="11"/>
        <v>13.236363636363636</v>
      </c>
      <c r="G42" s="38">
        <f>COUNTIF(Vertices[In-Degree],"&gt;= "&amp;F42)-COUNTIF(Vertices[In-Degree],"&gt;="&amp;F43)</f>
        <v>0</v>
      </c>
      <c r="H42" s="37">
        <f t="shared" si="12"/>
        <v>5.090909090909089</v>
      </c>
      <c r="I42" s="38">
        <f>COUNTIF(Vertices[Out-Degree],"&gt;= "&amp;H42)-COUNTIF(Vertices[Out-Degree],"&gt;="&amp;H43)</f>
        <v>0</v>
      </c>
      <c r="J42" s="37">
        <f t="shared" si="13"/>
        <v>1004.3345454545455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0.06593949090909094</v>
      </c>
      <c r="O42" s="38">
        <f>COUNTIF(Vertices[Eigenvector Centrality],"&gt;= "&amp;N42)-COUNTIF(Vertices[Eigenvector Centrality],"&gt;="&amp;N43)</f>
        <v>0</v>
      </c>
      <c r="P42" s="37">
        <f t="shared" si="16"/>
        <v>5.194665327272728</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s="34" t="s">
        <v>1530</v>
      </c>
      <c r="B43" s="34" t="s">
        <v>85</v>
      </c>
      <c r="D43" s="32">
        <f t="shared" si="10"/>
        <v>0</v>
      </c>
      <c r="E43" s="3">
        <f>COUNTIF(Vertices[Degree],"&gt;= "&amp;D43)-COUNTIF(Vertices[Degree],"&gt;="&amp;D44)</f>
        <v>0</v>
      </c>
      <c r="F43" s="39">
        <f t="shared" si="11"/>
        <v>13.709090909090909</v>
      </c>
      <c r="G43" s="40">
        <f>COUNTIF(Vertices[In-Degree],"&gt;= "&amp;F43)-COUNTIF(Vertices[In-Degree],"&gt;="&amp;F44)</f>
        <v>0</v>
      </c>
      <c r="H43" s="39">
        <f t="shared" si="12"/>
        <v>5.272727272727271</v>
      </c>
      <c r="I43" s="40">
        <f>COUNTIF(Vertices[Out-Degree],"&gt;= "&amp;H43)-COUNTIF(Vertices[Out-Degree],"&gt;="&amp;H44)</f>
        <v>0</v>
      </c>
      <c r="J43" s="39">
        <f t="shared" si="13"/>
        <v>1040.2036363636364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0.06829447272727276</v>
      </c>
      <c r="O43" s="40">
        <f>COUNTIF(Vertices[Eigenvector Centrality],"&gt;= "&amp;N43)-COUNTIF(Vertices[Eigenvector Centrality],"&gt;="&amp;N44)</f>
        <v>0</v>
      </c>
      <c r="P43" s="39">
        <f t="shared" si="16"/>
        <v>5.366504981818182</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4" t="s">
        <v>1531</v>
      </c>
      <c r="B44" s="34" t="s">
        <v>85</v>
      </c>
      <c r="D44" s="32">
        <f t="shared" si="10"/>
        <v>0</v>
      </c>
      <c r="E44" s="3">
        <f>COUNTIF(Vertices[Degree],"&gt;= "&amp;D44)-COUNTIF(Vertices[Degree],"&gt;="&amp;D45)</f>
        <v>0</v>
      </c>
      <c r="F44" s="37">
        <f t="shared" si="11"/>
        <v>14.181818181818182</v>
      </c>
      <c r="G44" s="38">
        <f>COUNTIF(Vertices[In-Degree],"&gt;= "&amp;F44)-COUNTIF(Vertices[In-Degree],"&gt;="&amp;F45)</f>
        <v>0</v>
      </c>
      <c r="H44" s="37">
        <f t="shared" si="12"/>
        <v>5.454545454545452</v>
      </c>
      <c r="I44" s="38">
        <f>COUNTIF(Vertices[Out-Degree],"&gt;= "&amp;H44)-COUNTIF(Vertices[Out-Degree],"&gt;="&amp;H45)</f>
        <v>0</v>
      </c>
      <c r="J44" s="37">
        <f t="shared" si="13"/>
        <v>1076.0727272727272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0.07064945454545458</v>
      </c>
      <c r="O44" s="38">
        <f>COUNTIF(Vertices[Eigenvector Centrality],"&gt;= "&amp;N44)-COUNTIF(Vertices[Eigenvector Centrality],"&gt;="&amp;N45)</f>
        <v>0</v>
      </c>
      <c r="P44" s="37">
        <f t="shared" si="16"/>
        <v>5.538344636363637</v>
      </c>
      <c r="Q44" s="38">
        <f>COUNTIF(Vertices[PageRank],"&gt;= "&amp;P44)-COUNTIF(Vertices[PageRank],"&gt;="&amp;P45)</f>
        <v>0</v>
      </c>
      <c r="R44" s="37">
        <f t="shared" si="17"/>
        <v>0.36363636363636376</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14.654545454545454</v>
      </c>
      <c r="G45" s="40">
        <f>COUNTIF(Vertices[In-Degree],"&gt;= "&amp;F45)-COUNTIF(Vertices[In-Degree],"&gt;="&amp;F46)</f>
        <v>0</v>
      </c>
      <c r="H45" s="39">
        <f t="shared" si="12"/>
        <v>5.636363636363634</v>
      </c>
      <c r="I45" s="40">
        <f>COUNTIF(Vertices[Out-Degree],"&gt;= "&amp;H45)-COUNTIF(Vertices[Out-Degree],"&gt;="&amp;H46)</f>
        <v>0</v>
      </c>
      <c r="J45" s="39">
        <f t="shared" si="13"/>
        <v>1111.941818181818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0.0730044363636364</v>
      </c>
      <c r="O45" s="40">
        <f>COUNTIF(Vertices[Eigenvector Centrality],"&gt;= "&amp;N45)-COUNTIF(Vertices[Eigenvector Centrality],"&gt;="&amp;N46)</f>
        <v>0</v>
      </c>
      <c r="P45" s="39">
        <f t="shared" si="16"/>
        <v>5.710184290909091</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15.127272727272727</v>
      </c>
      <c r="G46" s="38">
        <f>COUNTIF(Vertices[In-Degree],"&gt;= "&amp;F46)-COUNTIF(Vertices[In-Degree],"&gt;="&amp;F47)</f>
        <v>0</v>
      </c>
      <c r="H46" s="37">
        <f t="shared" si="12"/>
        <v>5.818181818181816</v>
      </c>
      <c r="I46" s="38">
        <f>COUNTIF(Vertices[Out-Degree],"&gt;= "&amp;H46)-COUNTIF(Vertices[Out-Degree],"&gt;="&amp;H47)</f>
        <v>0</v>
      </c>
      <c r="J46" s="37">
        <f t="shared" si="13"/>
        <v>1147.8109090909088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0.07535941818181822</v>
      </c>
      <c r="O46" s="38">
        <f>COUNTIF(Vertices[Eigenvector Centrality],"&gt;= "&amp;N46)-COUNTIF(Vertices[Eigenvector Centrality],"&gt;="&amp;N47)</f>
        <v>0</v>
      </c>
      <c r="P46" s="37">
        <f t="shared" si="16"/>
        <v>5.882023945454546</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15.6</v>
      </c>
      <c r="G47" s="40">
        <f>COUNTIF(Vertices[In-Degree],"&gt;= "&amp;F47)-COUNTIF(Vertices[In-Degree],"&gt;="&amp;F48)</f>
        <v>0</v>
      </c>
      <c r="H47" s="39">
        <f t="shared" si="12"/>
        <v>5.999999999999997</v>
      </c>
      <c r="I47" s="40">
        <f>COUNTIF(Vertices[Out-Degree],"&gt;= "&amp;H47)-COUNTIF(Vertices[Out-Degree],"&gt;="&amp;H48)</f>
        <v>0</v>
      </c>
      <c r="J47" s="39">
        <f t="shared" si="13"/>
        <v>1183.6799999999996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0.07771440000000004</v>
      </c>
      <c r="O47" s="40">
        <f>COUNTIF(Vertices[Eigenvector Centrality],"&gt;= "&amp;N47)-COUNTIF(Vertices[Eigenvector Centrality],"&gt;="&amp;N48)</f>
        <v>0</v>
      </c>
      <c r="P47" s="39">
        <f t="shared" si="16"/>
        <v>6.053863600000001</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16.072727272727274</v>
      </c>
      <c r="G48" s="38">
        <f>COUNTIF(Vertices[In-Degree],"&gt;= "&amp;F48)-COUNTIF(Vertices[In-Degree],"&gt;="&amp;F49)</f>
        <v>0</v>
      </c>
      <c r="H48" s="37">
        <f t="shared" si="12"/>
        <v>6.181818181818179</v>
      </c>
      <c r="I48" s="38">
        <f>COUNTIF(Vertices[Out-Degree],"&gt;= "&amp;H48)-COUNTIF(Vertices[Out-Degree],"&gt;="&amp;H49)</f>
        <v>0</v>
      </c>
      <c r="J48" s="37">
        <f t="shared" si="13"/>
        <v>1219.5490909090904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0.08006938181818186</v>
      </c>
      <c r="O48" s="38">
        <f>COUNTIF(Vertices[Eigenvector Centrality],"&gt;= "&amp;N48)-COUNTIF(Vertices[Eigenvector Centrality],"&gt;="&amp;N49)</f>
        <v>0</v>
      </c>
      <c r="P48" s="37">
        <f t="shared" si="16"/>
        <v>6.225703254545455</v>
      </c>
      <c r="Q48" s="38">
        <f>COUNTIF(Vertices[PageRank],"&gt;= "&amp;P48)-COUNTIF(Vertices[PageRank],"&gt;="&amp;P49)</f>
        <v>0</v>
      </c>
      <c r="R48" s="37">
        <f t="shared" si="17"/>
        <v>0.41212121212121233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16.545454545454547</v>
      </c>
      <c r="G49" s="40">
        <f>COUNTIF(Vertices[In-Degree],"&gt;= "&amp;F49)-COUNTIF(Vertices[In-Degree],"&gt;="&amp;F50)</f>
        <v>0</v>
      </c>
      <c r="H49" s="39">
        <f t="shared" si="12"/>
        <v>6.363636363636361</v>
      </c>
      <c r="I49" s="40">
        <f>COUNTIF(Vertices[Out-Degree],"&gt;= "&amp;H49)-COUNTIF(Vertices[Out-Degree],"&gt;="&amp;H50)</f>
        <v>0</v>
      </c>
      <c r="J49" s="39">
        <f t="shared" si="13"/>
        <v>1255.4181818181812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0.08242436363636368</v>
      </c>
      <c r="O49" s="40">
        <f>COUNTIF(Vertices[Eigenvector Centrality],"&gt;= "&amp;N49)-COUNTIF(Vertices[Eigenvector Centrality],"&gt;="&amp;N50)</f>
        <v>0</v>
      </c>
      <c r="P49" s="39">
        <f t="shared" si="16"/>
        <v>6.39754290909091</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17.01818181818182</v>
      </c>
      <c r="G50" s="38">
        <f>COUNTIF(Vertices[In-Degree],"&gt;= "&amp;F50)-COUNTIF(Vertices[In-Degree],"&gt;="&amp;F51)</f>
        <v>0</v>
      </c>
      <c r="H50" s="37">
        <f t="shared" si="12"/>
        <v>6.545454545454542</v>
      </c>
      <c r="I50" s="38">
        <f>COUNTIF(Vertices[Out-Degree],"&gt;= "&amp;H50)-COUNTIF(Vertices[Out-Degree],"&gt;="&amp;H51)</f>
        <v>0</v>
      </c>
      <c r="J50" s="37">
        <f t="shared" si="13"/>
        <v>1291.287272727272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0.0847793454545455</v>
      </c>
      <c r="O50" s="38">
        <f>COUNTIF(Vertices[Eigenvector Centrality],"&gt;= "&amp;N50)-COUNTIF(Vertices[Eigenvector Centrality],"&gt;="&amp;N51)</f>
        <v>0</v>
      </c>
      <c r="P50" s="37">
        <f t="shared" si="16"/>
        <v>6.569382563636364</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17.490909090909092</v>
      </c>
      <c r="G51" s="40">
        <f>COUNTIF(Vertices[In-Degree],"&gt;= "&amp;F51)-COUNTIF(Vertices[In-Degree],"&gt;="&amp;F52)</f>
        <v>0</v>
      </c>
      <c r="H51" s="39">
        <f t="shared" si="12"/>
        <v>6.727272727272724</v>
      </c>
      <c r="I51" s="40">
        <f>COUNTIF(Vertices[Out-Degree],"&gt;= "&amp;H51)-COUNTIF(Vertices[Out-Degree],"&gt;="&amp;H52)</f>
        <v>0</v>
      </c>
      <c r="J51" s="39">
        <f t="shared" si="13"/>
        <v>1327.1563636363628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0.08713432727272732</v>
      </c>
      <c r="O51" s="40">
        <f>COUNTIF(Vertices[Eigenvector Centrality],"&gt;= "&amp;N51)-COUNTIF(Vertices[Eigenvector Centrality],"&gt;="&amp;N52)</f>
        <v>0</v>
      </c>
      <c r="P51" s="39">
        <f t="shared" si="16"/>
        <v>6.741222218181819</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17.963636363636365</v>
      </c>
      <c r="G52" s="38">
        <f>COUNTIF(Vertices[In-Degree],"&gt;= "&amp;F52)-COUNTIF(Vertices[In-Degree],"&gt;="&amp;F53)</f>
        <v>0</v>
      </c>
      <c r="H52" s="37">
        <f t="shared" si="12"/>
        <v>6.909090909090906</v>
      </c>
      <c r="I52" s="38">
        <f>COUNTIF(Vertices[Out-Degree],"&gt;= "&amp;H52)-COUNTIF(Vertices[Out-Degree],"&gt;="&amp;H53)</f>
        <v>1</v>
      </c>
      <c r="J52" s="37">
        <f t="shared" si="13"/>
        <v>1363.0254545454536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0.08948930909090914</v>
      </c>
      <c r="O52" s="38">
        <f>COUNTIF(Vertices[Eigenvector Centrality],"&gt;= "&amp;N52)-COUNTIF(Vertices[Eigenvector Centrality],"&gt;="&amp;N53)</f>
        <v>0</v>
      </c>
      <c r="P52" s="37">
        <f t="shared" si="16"/>
        <v>6.9130618727272735</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18.436363636363637</v>
      </c>
      <c r="G53" s="40">
        <f>COUNTIF(Vertices[In-Degree],"&gt;= "&amp;F53)-COUNTIF(Vertices[In-Degree],"&gt;="&amp;F54)</f>
        <v>0</v>
      </c>
      <c r="H53" s="39">
        <f t="shared" si="12"/>
        <v>7.090909090909087</v>
      </c>
      <c r="I53" s="40">
        <f>COUNTIF(Vertices[Out-Degree],"&gt;= "&amp;H53)-COUNTIF(Vertices[Out-Degree],"&gt;="&amp;H54)</f>
        <v>0</v>
      </c>
      <c r="J53" s="39">
        <f t="shared" si="13"/>
        <v>1398.8945454545444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0.09184429090909096</v>
      </c>
      <c r="O53" s="40">
        <f>COUNTIF(Vertices[Eigenvector Centrality],"&gt;= "&amp;N53)-COUNTIF(Vertices[Eigenvector Centrality],"&gt;="&amp;N54)</f>
        <v>0</v>
      </c>
      <c r="P53" s="39">
        <f t="shared" si="16"/>
        <v>7.084901527272728</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18.90909090909091</v>
      </c>
      <c r="G54" s="38">
        <f>COUNTIF(Vertices[In-Degree],"&gt;= "&amp;F54)-COUNTIF(Vertices[In-Degree],"&gt;="&amp;F55)</f>
        <v>0</v>
      </c>
      <c r="H54" s="37">
        <f t="shared" si="12"/>
        <v>7.272727272727269</v>
      </c>
      <c r="I54" s="38">
        <f>COUNTIF(Vertices[Out-Degree],"&gt;= "&amp;H54)-COUNTIF(Vertices[Out-Degree],"&gt;="&amp;H55)</f>
        <v>0</v>
      </c>
      <c r="J54" s="37">
        <f t="shared" si="13"/>
        <v>1434.7636363636352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0.09419927272727278</v>
      </c>
      <c r="O54" s="38">
        <f>COUNTIF(Vertices[Eigenvector Centrality],"&gt;= "&amp;N54)-COUNTIF(Vertices[Eigenvector Centrality],"&gt;="&amp;N55)</f>
        <v>0</v>
      </c>
      <c r="P54" s="37">
        <f t="shared" si="16"/>
        <v>7.256741181818183</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19.381818181818183</v>
      </c>
      <c r="G55" s="40">
        <f>COUNTIF(Vertices[In-Degree],"&gt;= "&amp;F55)-COUNTIF(Vertices[In-Degree],"&gt;="&amp;F56)</f>
        <v>0</v>
      </c>
      <c r="H55" s="39">
        <f t="shared" si="12"/>
        <v>7.454545454545451</v>
      </c>
      <c r="I55" s="40">
        <f>COUNTIF(Vertices[Out-Degree],"&gt;= "&amp;H55)-COUNTIF(Vertices[Out-Degree],"&gt;="&amp;H56)</f>
        <v>0</v>
      </c>
      <c r="J55" s="39">
        <f t="shared" si="13"/>
        <v>1470.632727272726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0.0965542545454546</v>
      </c>
      <c r="O55" s="40">
        <f>COUNTIF(Vertices[Eigenvector Centrality],"&gt;= "&amp;N55)-COUNTIF(Vertices[Eigenvector Centrality],"&gt;="&amp;N56)</f>
        <v>0</v>
      </c>
      <c r="P55" s="39">
        <f t="shared" si="16"/>
        <v>7.428580836363637</v>
      </c>
      <c r="Q55" s="40">
        <f>COUNTIF(Vertices[PageRank],"&gt;= "&amp;P55)-COUNTIF(Vertices[PageRank],"&gt;="&amp;P56)</f>
        <v>0</v>
      </c>
      <c r="R55" s="39">
        <f t="shared" si="17"/>
        <v>0.49696969696969734</v>
      </c>
      <c r="S55" s="44">
        <f>COUNTIF(Vertices[Clustering Coefficient],"&gt;= "&amp;R55)-COUNTIF(Vertices[Clustering Coefficient],"&gt;="&amp;R56)</f>
        <v>7</v>
      </c>
      <c r="T55" s="39" t="e">
        <f ca="1" t="shared" si="18"/>
        <v>#REF!</v>
      </c>
      <c r="U55" s="40" t="e">
        <f ca="1" t="shared" si="0"/>
        <v>#REF!</v>
      </c>
    </row>
    <row r="56" spans="4:21" ht="15">
      <c r="D56" s="32">
        <f t="shared" si="10"/>
        <v>0</v>
      </c>
      <c r="E56" s="3">
        <f>COUNTIF(Vertices[Degree],"&gt;= "&amp;D56)-COUNTIF(Vertices[Degree],"&gt;="&amp;D57)</f>
        <v>0</v>
      </c>
      <c r="F56" s="37">
        <f t="shared" si="11"/>
        <v>19.854545454545455</v>
      </c>
      <c r="G56" s="38">
        <f>COUNTIF(Vertices[In-Degree],"&gt;= "&amp;F56)-COUNTIF(Vertices[In-Degree],"&gt;="&amp;F57)</f>
        <v>0</v>
      </c>
      <c r="H56" s="37">
        <f t="shared" si="12"/>
        <v>7.636363636363632</v>
      </c>
      <c r="I56" s="38">
        <f>COUNTIF(Vertices[Out-Degree],"&gt;= "&amp;H56)-COUNTIF(Vertices[Out-Degree],"&gt;="&amp;H57)</f>
        <v>1</v>
      </c>
      <c r="J56" s="37">
        <f t="shared" si="13"/>
        <v>1506.5018181818168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0.09890923636363642</v>
      </c>
      <c r="O56" s="38">
        <f>COUNTIF(Vertices[Eigenvector Centrality],"&gt;= "&amp;N56)-COUNTIF(Vertices[Eigenvector Centrality],"&gt;="&amp;N57)</f>
        <v>0</v>
      </c>
      <c r="P56" s="37">
        <f t="shared" si="16"/>
        <v>7.600420490909092</v>
      </c>
      <c r="Q56" s="38">
        <f>COUNTIF(Vertices[PageRank],"&gt;= "&amp;P56)-COUNTIF(Vertices[PageRank],"&gt;="&amp;P57)</f>
        <v>0</v>
      </c>
      <c r="R56" s="37">
        <f t="shared" si="17"/>
        <v>0.5090909090909095</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26</v>
      </c>
      <c r="G57" s="42">
        <f>COUNTIF(Vertices[In-Degree],"&gt;= "&amp;F57)-COUNTIF(Vertices[In-Degree],"&gt;="&amp;F58)</f>
        <v>1</v>
      </c>
      <c r="H57" s="41">
        <f>MAX(Vertices[Out-Degree])</f>
        <v>10</v>
      </c>
      <c r="I57" s="42">
        <f>COUNTIF(Vertices[Out-Degree],"&gt;= "&amp;H57)-COUNTIF(Vertices[Out-Degree],"&gt;="&amp;H58)</f>
        <v>1</v>
      </c>
      <c r="J57" s="41">
        <f>MAX(Vertices[Betweenness Centrality])</f>
        <v>1972.8</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0.129524</v>
      </c>
      <c r="O57" s="42">
        <f>COUNTIF(Vertices[Eigenvector Centrality],"&gt;= "&amp;N57)-COUNTIF(Vertices[Eigenvector Centrality],"&gt;="&amp;N58)</f>
        <v>1</v>
      </c>
      <c r="P57" s="41">
        <f>MAX(Vertices[PageRank])</f>
        <v>9.834336</v>
      </c>
      <c r="Q57" s="42">
        <f>COUNTIF(Vertices[PageRank],"&gt;= "&amp;P57)-COUNTIF(Vertices[PageRank],"&gt;="&amp;P58)</f>
        <v>1</v>
      </c>
      <c r="R57" s="41">
        <f>MAX(Vertices[Clustering Coefficient])</f>
        <v>0.6666666666666666</v>
      </c>
      <c r="S57" s="45">
        <f>COUNTIF(Vertices[Clustering Coefficient],"&gt;= "&amp;R57)-COUNTIF(Vertices[Clustering Coefficient],"&gt;="&amp;R58)</f>
        <v>3</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26</v>
      </c>
    </row>
    <row r="75" spans="1:2" ht="15">
      <c r="A75" s="33" t="s">
        <v>90</v>
      </c>
      <c r="B75" s="47">
        <f>_xlfn.IFERROR(AVERAGE(Vertices[In-Degree]),NoMetricMessage)</f>
        <v>1.4262295081967213</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10</v>
      </c>
    </row>
    <row r="89" spans="1:2" ht="15">
      <c r="A89" s="33" t="s">
        <v>96</v>
      </c>
      <c r="B89" s="47">
        <f>_xlfn.IFERROR(AVERAGE(Vertices[Out-Degree]),NoMetricMessage)</f>
        <v>1.4262295081967213</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1972.8</v>
      </c>
    </row>
    <row r="103" spans="1:2" ht="15">
      <c r="A103" s="33" t="s">
        <v>102</v>
      </c>
      <c r="B103" s="47">
        <f>_xlfn.IFERROR(AVERAGE(Vertices[Betweenness Centrality]),NoMetricMessage)</f>
        <v>58.78688524590165</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0.03961093442622953</v>
      </c>
    </row>
    <row r="118" spans="1:2" ht="15">
      <c r="A118" s="33" t="s">
        <v>109</v>
      </c>
      <c r="B118" s="47">
        <f>_xlfn.IFERROR(MEDIAN(Vertices[Closeness Centrality]),NoMetricMessage)</f>
        <v>0.008929</v>
      </c>
    </row>
    <row r="129" spans="1:2" ht="15">
      <c r="A129" s="33" t="s">
        <v>112</v>
      </c>
      <c r="B129" s="47">
        <f>IF(COUNT(Vertices[Eigenvector Centrality])&gt;0,N2,NoMetricMessage)</f>
        <v>0</v>
      </c>
    </row>
    <row r="130" spans="1:2" ht="15">
      <c r="A130" s="33" t="s">
        <v>113</v>
      </c>
      <c r="B130" s="47">
        <f>IF(COUNT(Vertices[Eigenvector Centrality])&gt;0,N57,NoMetricMessage)</f>
        <v>0.129524</v>
      </c>
    </row>
    <row r="131" spans="1:2" ht="15">
      <c r="A131" s="33" t="s">
        <v>114</v>
      </c>
      <c r="B131" s="47">
        <f>_xlfn.IFERROR(AVERAGE(Vertices[Eigenvector Centrality]),NoMetricMessage)</f>
        <v>0.016393524590163938</v>
      </c>
    </row>
    <row r="132" spans="1:2" ht="15">
      <c r="A132" s="33" t="s">
        <v>115</v>
      </c>
      <c r="B132" s="47">
        <f>_xlfn.IFERROR(MEDIAN(Vertices[Eigenvector Centrality]),NoMetricMessage)</f>
        <v>0.017905</v>
      </c>
    </row>
    <row r="143" spans="1:2" ht="15">
      <c r="A143" s="33" t="s">
        <v>140</v>
      </c>
      <c r="B143" s="47">
        <f>IF(COUNT(Vertices[PageRank])&gt;0,P2,NoMetricMessage)</f>
        <v>0.383155</v>
      </c>
    </row>
    <row r="144" spans="1:2" ht="15">
      <c r="A144" s="33" t="s">
        <v>141</v>
      </c>
      <c r="B144" s="47">
        <f>IF(COUNT(Vertices[PageRank])&gt;0,P57,NoMetricMessage)</f>
        <v>9.834336</v>
      </c>
    </row>
    <row r="145" spans="1:2" ht="15">
      <c r="A145" s="33" t="s">
        <v>142</v>
      </c>
      <c r="B145" s="47">
        <f>_xlfn.IFERROR(AVERAGE(Vertices[PageRank]),NoMetricMessage)</f>
        <v>0.9999919180327868</v>
      </c>
    </row>
    <row r="146" spans="1:2" ht="15">
      <c r="A146" s="33" t="s">
        <v>143</v>
      </c>
      <c r="B146" s="47">
        <f>_xlfn.IFERROR(MEDIAN(Vertices[PageRank]),NoMetricMessage)</f>
        <v>0.701749</v>
      </c>
    </row>
    <row r="157" spans="1:2" ht="15">
      <c r="A157" s="33" t="s">
        <v>118</v>
      </c>
      <c r="B157" s="47">
        <f>IF(COUNT(Vertices[Clustering Coefficient])&gt;0,R2,NoMetricMessage)</f>
        <v>0</v>
      </c>
    </row>
    <row r="158" spans="1:2" ht="15">
      <c r="A158" s="33" t="s">
        <v>119</v>
      </c>
      <c r="B158" s="47">
        <f>IF(COUNT(Vertices[Clustering Coefficient])&gt;0,R57,NoMetricMessage)</f>
        <v>0.6666666666666666</v>
      </c>
    </row>
    <row r="159" spans="1:2" ht="15">
      <c r="A159" s="33" t="s">
        <v>120</v>
      </c>
      <c r="B159" s="47">
        <f>_xlfn.IFERROR(AVERAGE(Vertices[Clustering Coefficient]),NoMetricMessage)</f>
        <v>0.1047176265182611</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1020</v>
      </c>
      <c r="K7" s="13" t="s">
        <v>1021</v>
      </c>
    </row>
    <row r="8" spans="1:11" ht="409.5">
      <c r="A8"/>
      <c r="B8">
        <v>2</v>
      </c>
      <c r="C8">
        <v>2</v>
      </c>
      <c r="D8" t="s">
        <v>61</v>
      </c>
      <c r="E8" t="s">
        <v>61</v>
      </c>
      <c r="H8" t="s">
        <v>73</v>
      </c>
      <c r="J8" t="s">
        <v>1022</v>
      </c>
      <c r="K8" s="13" t="s">
        <v>1023</v>
      </c>
    </row>
    <row r="9" spans="1:11" ht="409.5">
      <c r="A9"/>
      <c r="B9">
        <v>3</v>
      </c>
      <c r="C9">
        <v>4</v>
      </c>
      <c r="D9" t="s">
        <v>62</v>
      </c>
      <c r="E9" t="s">
        <v>62</v>
      </c>
      <c r="H9" t="s">
        <v>74</v>
      </c>
      <c r="J9" t="s">
        <v>1024</v>
      </c>
      <c r="K9" s="13" t="s">
        <v>1025</v>
      </c>
    </row>
    <row r="10" spans="1:11" ht="409.5">
      <c r="A10"/>
      <c r="B10">
        <v>4</v>
      </c>
      <c r="D10" t="s">
        <v>63</v>
      </c>
      <c r="E10" t="s">
        <v>63</v>
      </c>
      <c r="H10" t="s">
        <v>75</v>
      </c>
      <c r="J10" t="s">
        <v>1026</v>
      </c>
      <c r="K10" s="13" t="s">
        <v>1027</v>
      </c>
    </row>
    <row r="11" spans="1:11" ht="15">
      <c r="A11"/>
      <c r="B11">
        <v>5</v>
      </c>
      <c r="D11" t="s">
        <v>46</v>
      </c>
      <c r="E11">
        <v>1</v>
      </c>
      <c r="H11" t="s">
        <v>76</v>
      </c>
      <c r="J11" t="s">
        <v>1028</v>
      </c>
      <c r="K11" t="s">
        <v>1029</v>
      </c>
    </row>
    <row r="12" spans="1:11" ht="15">
      <c r="A12"/>
      <c r="B12"/>
      <c r="D12" t="s">
        <v>64</v>
      </c>
      <c r="E12">
        <v>2</v>
      </c>
      <c r="H12">
        <v>0</v>
      </c>
      <c r="J12" t="s">
        <v>1030</v>
      </c>
      <c r="K12" t="s">
        <v>1031</v>
      </c>
    </row>
    <row r="13" spans="1:11" ht="15">
      <c r="A13"/>
      <c r="B13"/>
      <c r="D13">
        <v>1</v>
      </c>
      <c r="E13">
        <v>3</v>
      </c>
      <c r="H13">
        <v>1</v>
      </c>
      <c r="J13" t="s">
        <v>1032</v>
      </c>
      <c r="K13" t="s">
        <v>1033</v>
      </c>
    </row>
    <row r="14" spans="4:11" ht="15">
      <c r="D14">
        <v>2</v>
      </c>
      <c r="E14">
        <v>4</v>
      </c>
      <c r="H14">
        <v>2</v>
      </c>
      <c r="J14" t="s">
        <v>1034</v>
      </c>
      <c r="K14" t="s">
        <v>1035</v>
      </c>
    </row>
    <row r="15" spans="4:11" ht="15">
      <c r="D15">
        <v>3</v>
      </c>
      <c r="E15">
        <v>5</v>
      </c>
      <c r="H15">
        <v>3</v>
      </c>
      <c r="J15" t="s">
        <v>1036</v>
      </c>
      <c r="K15" t="s">
        <v>1037</v>
      </c>
    </row>
    <row r="16" spans="4:11" ht="15">
      <c r="D16">
        <v>4</v>
      </c>
      <c r="E16">
        <v>6</v>
      </c>
      <c r="H16">
        <v>4</v>
      </c>
      <c r="J16" t="s">
        <v>1038</v>
      </c>
      <c r="K16" t="s">
        <v>1039</v>
      </c>
    </row>
    <row r="17" spans="4:11" ht="15">
      <c r="D17">
        <v>5</v>
      </c>
      <c r="E17">
        <v>7</v>
      </c>
      <c r="H17">
        <v>5</v>
      </c>
      <c r="J17" t="s">
        <v>1040</v>
      </c>
      <c r="K17" t="s">
        <v>1041</v>
      </c>
    </row>
    <row r="18" spans="4:11" ht="15">
      <c r="D18">
        <v>6</v>
      </c>
      <c r="E18">
        <v>8</v>
      </c>
      <c r="H18">
        <v>6</v>
      </c>
      <c r="J18" t="s">
        <v>1042</v>
      </c>
      <c r="K18" t="s">
        <v>1043</v>
      </c>
    </row>
    <row r="19" spans="4:11" ht="15">
      <c r="D19">
        <v>7</v>
      </c>
      <c r="E19">
        <v>9</v>
      </c>
      <c r="H19">
        <v>7</v>
      </c>
      <c r="J19" t="s">
        <v>1044</v>
      </c>
      <c r="K19" t="s">
        <v>1045</v>
      </c>
    </row>
    <row r="20" spans="4:11" ht="15">
      <c r="D20">
        <v>8</v>
      </c>
      <c r="H20">
        <v>8</v>
      </c>
      <c r="J20" t="s">
        <v>1046</v>
      </c>
      <c r="K20" t="s">
        <v>1047</v>
      </c>
    </row>
    <row r="21" spans="4:11" ht="409.5">
      <c r="D21">
        <v>9</v>
      </c>
      <c r="H21">
        <v>9</v>
      </c>
      <c r="J21" t="s">
        <v>1048</v>
      </c>
      <c r="K21" s="13" t="s">
        <v>1049</v>
      </c>
    </row>
    <row r="22" spans="4:11" ht="409.5">
      <c r="D22">
        <v>10</v>
      </c>
      <c r="J22" t="s">
        <v>1050</v>
      </c>
      <c r="K22" s="13" t="s">
        <v>1051</v>
      </c>
    </row>
    <row r="23" spans="4:11" ht="409.5">
      <c r="D23">
        <v>11</v>
      </c>
      <c r="J23" t="s">
        <v>1052</v>
      </c>
      <c r="K23" s="13" t="s">
        <v>1053</v>
      </c>
    </row>
    <row r="24" spans="10:11" ht="409.5">
      <c r="J24" t="s">
        <v>1054</v>
      </c>
      <c r="K24" s="13" t="s">
        <v>1585</v>
      </c>
    </row>
    <row r="25" spans="10:11" ht="15">
      <c r="J25" t="s">
        <v>1055</v>
      </c>
      <c r="K25" t="b">
        <v>0</v>
      </c>
    </row>
    <row r="26" spans="10:11" ht="15">
      <c r="J26" t="s">
        <v>1583</v>
      </c>
      <c r="K26" t="s">
        <v>1584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1077</v>
      </c>
      <c r="B1" s="13" t="s">
        <v>1080</v>
      </c>
      <c r="C1" s="13" t="s">
        <v>1081</v>
      </c>
      <c r="D1" s="13" t="s">
        <v>1083</v>
      </c>
      <c r="E1" s="13" t="s">
        <v>1082</v>
      </c>
      <c r="F1" s="13" t="s">
        <v>1085</v>
      </c>
      <c r="G1" s="13" t="s">
        <v>1084</v>
      </c>
      <c r="H1" s="13" t="s">
        <v>1087</v>
      </c>
      <c r="I1" s="13" t="s">
        <v>1086</v>
      </c>
      <c r="J1" s="13" t="s">
        <v>1089</v>
      </c>
      <c r="K1" s="13" t="s">
        <v>1088</v>
      </c>
      <c r="L1" s="13" t="s">
        <v>1091</v>
      </c>
      <c r="M1" s="78" t="s">
        <v>1090</v>
      </c>
      <c r="N1" s="78" t="s">
        <v>1093</v>
      </c>
      <c r="O1" s="78" t="s">
        <v>1092</v>
      </c>
      <c r="P1" s="78" t="s">
        <v>1095</v>
      </c>
      <c r="Q1" s="13" t="s">
        <v>1094</v>
      </c>
      <c r="R1" s="13" t="s">
        <v>1096</v>
      </c>
    </row>
    <row r="2" spans="1:18" ht="15">
      <c r="A2" s="82" t="s">
        <v>336</v>
      </c>
      <c r="B2" s="78">
        <v>6</v>
      </c>
      <c r="C2" s="82" t="s">
        <v>339</v>
      </c>
      <c r="D2" s="78">
        <v>5</v>
      </c>
      <c r="E2" s="82" t="s">
        <v>351</v>
      </c>
      <c r="F2" s="78">
        <v>1</v>
      </c>
      <c r="G2" s="82" t="s">
        <v>336</v>
      </c>
      <c r="H2" s="78">
        <v>5</v>
      </c>
      <c r="I2" s="82" t="s">
        <v>339</v>
      </c>
      <c r="J2" s="78">
        <v>1</v>
      </c>
      <c r="K2" s="82" t="s">
        <v>348</v>
      </c>
      <c r="L2" s="78">
        <v>1</v>
      </c>
      <c r="M2" s="78"/>
      <c r="N2" s="78"/>
      <c r="O2" s="78"/>
      <c r="P2" s="78"/>
      <c r="Q2" s="82" t="s">
        <v>340</v>
      </c>
      <c r="R2" s="78">
        <v>2</v>
      </c>
    </row>
    <row r="3" spans="1:18" ht="15">
      <c r="A3" s="82" t="s">
        <v>339</v>
      </c>
      <c r="B3" s="78">
        <v>6</v>
      </c>
      <c r="C3" s="82" t="s">
        <v>349</v>
      </c>
      <c r="D3" s="78">
        <v>1</v>
      </c>
      <c r="E3" s="78"/>
      <c r="F3" s="78"/>
      <c r="G3" s="82" t="s">
        <v>333</v>
      </c>
      <c r="H3" s="78">
        <v>1</v>
      </c>
      <c r="I3" s="82" t="s">
        <v>336</v>
      </c>
      <c r="J3" s="78">
        <v>1</v>
      </c>
      <c r="K3" s="82" t="s">
        <v>337</v>
      </c>
      <c r="L3" s="78">
        <v>1</v>
      </c>
      <c r="M3" s="78"/>
      <c r="N3" s="78"/>
      <c r="O3" s="78"/>
      <c r="P3" s="78"/>
      <c r="Q3" s="78"/>
      <c r="R3" s="78"/>
    </row>
    <row r="4" spans="1:18" ht="15">
      <c r="A4" s="82" t="s">
        <v>340</v>
      </c>
      <c r="B4" s="78">
        <v>2</v>
      </c>
      <c r="C4" s="82" t="s">
        <v>350</v>
      </c>
      <c r="D4" s="78">
        <v>1</v>
      </c>
      <c r="E4" s="78"/>
      <c r="F4" s="78"/>
      <c r="G4" s="82" t="s">
        <v>334</v>
      </c>
      <c r="H4" s="78">
        <v>1</v>
      </c>
      <c r="I4" s="78"/>
      <c r="J4" s="78"/>
      <c r="K4" s="78"/>
      <c r="L4" s="78"/>
      <c r="M4" s="78"/>
      <c r="N4" s="78"/>
      <c r="O4" s="78"/>
      <c r="P4" s="78"/>
      <c r="Q4" s="78"/>
      <c r="R4" s="78"/>
    </row>
    <row r="5" spans="1:18" ht="15">
      <c r="A5" s="82" t="s">
        <v>351</v>
      </c>
      <c r="B5" s="78">
        <v>1</v>
      </c>
      <c r="C5" s="82" t="s">
        <v>343</v>
      </c>
      <c r="D5" s="78">
        <v>1</v>
      </c>
      <c r="E5" s="78"/>
      <c r="F5" s="78"/>
      <c r="G5" s="82" t="s">
        <v>335</v>
      </c>
      <c r="H5" s="78">
        <v>1</v>
      </c>
      <c r="I5" s="78"/>
      <c r="J5" s="78"/>
      <c r="K5" s="78"/>
      <c r="L5" s="78"/>
      <c r="M5" s="78"/>
      <c r="N5" s="78"/>
      <c r="O5" s="78"/>
      <c r="P5" s="78"/>
      <c r="Q5" s="78"/>
      <c r="R5" s="78"/>
    </row>
    <row r="6" spans="1:18" ht="15">
      <c r="A6" s="82" t="s">
        <v>347</v>
      </c>
      <c r="B6" s="78">
        <v>1</v>
      </c>
      <c r="C6" s="82" t="s">
        <v>342</v>
      </c>
      <c r="D6" s="78">
        <v>1</v>
      </c>
      <c r="E6" s="78"/>
      <c r="F6" s="78"/>
      <c r="G6" s="82" t="s">
        <v>338</v>
      </c>
      <c r="H6" s="78">
        <v>1</v>
      </c>
      <c r="I6" s="78"/>
      <c r="J6" s="78"/>
      <c r="K6" s="78"/>
      <c r="L6" s="78"/>
      <c r="M6" s="78"/>
      <c r="N6" s="78"/>
      <c r="O6" s="78"/>
      <c r="P6" s="78"/>
      <c r="Q6" s="78"/>
      <c r="R6" s="78"/>
    </row>
    <row r="7" spans="1:18" ht="15">
      <c r="A7" s="82" t="s">
        <v>346</v>
      </c>
      <c r="B7" s="78">
        <v>1</v>
      </c>
      <c r="C7" s="82" t="s">
        <v>347</v>
      </c>
      <c r="D7" s="78">
        <v>1</v>
      </c>
      <c r="E7" s="78"/>
      <c r="F7" s="78"/>
      <c r="G7" s="82" t="s">
        <v>341</v>
      </c>
      <c r="H7" s="78">
        <v>1</v>
      </c>
      <c r="I7" s="78"/>
      <c r="J7" s="78"/>
      <c r="K7" s="78"/>
      <c r="L7" s="78"/>
      <c r="M7" s="78"/>
      <c r="N7" s="78"/>
      <c r="O7" s="78"/>
      <c r="P7" s="78"/>
      <c r="Q7" s="78"/>
      <c r="R7" s="78"/>
    </row>
    <row r="8" spans="1:18" ht="15">
      <c r="A8" s="82" t="s">
        <v>1078</v>
      </c>
      <c r="B8" s="78">
        <v>1</v>
      </c>
      <c r="C8" s="82" t="s">
        <v>346</v>
      </c>
      <c r="D8" s="78">
        <v>1</v>
      </c>
      <c r="E8" s="78"/>
      <c r="F8" s="78"/>
      <c r="G8" s="78"/>
      <c r="H8" s="78"/>
      <c r="I8" s="78"/>
      <c r="J8" s="78"/>
      <c r="K8" s="78"/>
      <c r="L8" s="78"/>
      <c r="M8" s="78"/>
      <c r="N8" s="78"/>
      <c r="O8" s="78"/>
      <c r="P8" s="78"/>
      <c r="Q8" s="78"/>
      <c r="R8" s="78"/>
    </row>
    <row r="9" spans="1:18" ht="15">
      <c r="A9" s="82" t="s">
        <v>1079</v>
      </c>
      <c r="B9" s="78">
        <v>1</v>
      </c>
      <c r="C9" s="82" t="s">
        <v>1078</v>
      </c>
      <c r="D9" s="78">
        <v>1</v>
      </c>
      <c r="E9" s="78"/>
      <c r="F9" s="78"/>
      <c r="G9" s="78"/>
      <c r="H9" s="78"/>
      <c r="I9" s="78"/>
      <c r="J9" s="78"/>
      <c r="K9" s="78"/>
      <c r="L9" s="78"/>
      <c r="M9" s="78"/>
      <c r="N9" s="78"/>
      <c r="O9" s="78"/>
      <c r="P9" s="78"/>
      <c r="Q9" s="78"/>
      <c r="R9" s="78"/>
    </row>
    <row r="10" spans="1:18" ht="15">
      <c r="A10" s="82" t="s">
        <v>344</v>
      </c>
      <c r="B10" s="78">
        <v>1</v>
      </c>
      <c r="C10" s="82" t="s">
        <v>1079</v>
      </c>
      <c r="D10" s="78">
        <v>1</v>
      </c>
      <c r="E10" s="78"/>
      <c r="F10" s="78"/>
      <c r="G10" s="78"/>
      <c r="H10" s="78"/>
      <c r="I10" s="78"/>
      <c r="J10" s="78"/>
      <c r="K10" s="78"/>
      <c r="L10" s="78"/>
      <c r="M10" s="78"/>
      <c r="N10" s="78"/>
      <c r="O10" s="78"/>
      <c r="P10" s="78"/>
      <c r="Q10" s="78"/>
      <c r="R10" s="78"/>
    </row>
    <row r="11" spans="1:18" ht="15">
      <c r="A11" s="82" t="s">
        <v>341</v>
      </c>
      <c r="B11" s="78">
        <v>1</v>
      </c>
      <c r="C11" s="82" t="s">
        <v>344</v>
      </c>
      <c r="D11" s="78">
        <v>1</v>
      </c>
      <c r="E11" s="78"/>
      <c r="F11" s="78"/>
      <c r="G11" s="78"/>
      <c r="H11" s="78"/>
      <c r="I11" s="78"/>
      <c r="J11" s="78"/>
      <c r="K11" s="78"/>
      <c r="L11" s="78"/>
      <c r="M11" s="78"/>
      <c r="N11" s="78"/>
      <c r="O11" s="78"/>
      <c r="P11" s="78"/>
      <c r="Q11" s="78"/>
      <c r="R11" s="78"/>
    </row>
    <row r="14" spans="1:18" ht="15" customHeight="1">
      <c r="A14" s="13" t="s">
        <v>1102</v>
      </c>
      <c r="B14" s="13" t="s">
        <v>1080</v>
      </c>
      <c r="C14" s="13" t="s">
        <v>1103</v>
      </c>
      <c r="D14" s="13" t="s">
        <v>1083</v>
      </c>
      <c r="E14" s="13" t="s">
        <v>1104</v>
      </c>
      <c r="F14" s="13" t="s">
        <v>1085</v>
      </c>
      <c r="G14" s="13" t="s">
        <v>1105</v>
      </c>
      <c r="H14" s="13" t="s">
        <v>1087</v>
      </c>
      <c r="I14" s="13" t="s">
        <v>1106</v>
      </c>
      <c r="J14" s="13" t="s">
        <v>1089</v>
      </c>
      <c r="K14" s="13" t="s">
        <v>1107</v>
      </c>
      <c r="L14" s="13" t="s">
        <v>1091</v>
      </c>
      <c r="M14" s="78" t="s">
        <v>1108</v>
      </c>
      <c r="N14" s="78" t="s">
        <v>1093</v>
      </c>
      <c r="O14" s="78" t="s">
        <v>1109</v>
      </c>
      <c r="P14" s="78" t="s">
        <v>1095</v>
      </c>
      <c r="Q14" s="13" t="s">
        <v>1110</v>
      </c>
      <c r="R14" s="13" t="s">
        <v>1096</v>
      </c>
    </row>
    <row r="15" spans="1:18" ht="15">
      <c r="A15" s="78" t="s">
        <v>352</v>
      </c>
      <c r="B15" s="78">
        <v>14</v>
      </c>
      <c r="C15" s="78" t="s">
        <v>353</v>
      </c>
      <c r="D15" s="78">
        <v>7</v>
      </c>
      <c r="E15" s="78" t="s">
        <v>360</v>
      </c>
      <c r="F15" s="78">
        <v>1</v>
      </c>
      <c r="G15" s="78" t="s">
        <v>352</v>
      </c>
      <c r="H15" s="78">
        <v>10</v>
      </c>
      <c r="I15" s="78" t="s">
        <v>353</v>
      </c>
      <c r="J15" s="78">
        <v>1</v>
      </c>
      <c r="K15" s="78" t="s">
        <v>359</v>
      </c>
      <c r="L15" s="78">
        <v>1</v>
      </c>
      <c r="M15" s="78"/>
      <c r="N15" s="78"/>
      <c r="O15" s="78"/>
      <c r="P15" s="78"/>
      <c r="Q15" s="78" t="s">
        <v>352</v>
      </c>
      <c r="R15" s="78">
        <v>2</v>
      </c>
    </row>
    <row r="16" spans="1:18" ht="15">
      <c r="A16" s="78" t="s">
        <v>353</v>
      </c>
      <c r="B16" s="78">
        <v>8</v>
      </c>
      <c r="C16" s="78" t="s">
        <v>356</v>
      </c>
      <c r="D16" s="78">
        <v>3</v>
      </c>
      <c r="E16" s="78"/>
      <c r="F16" s="78"/>
      <c r="G16" s="78"/>
      <c r="H16" s="78"/>
      <c r="I16" s="78" t="s">
        <v>352</v>
      </c>
      <c r="J16" s="78">
        <v>1</v>
      </c>
      <c r="K16" s="78" t="s">
        <v>352</v>
      </c>
      <c r="L16" s="78">
        <v>1</v>
      </c>
      <c r="M16" s="78"/>
      <c r="N16" s="78"/>
      <c r="O16" s="78"/>
      <c r="P16" s="78"/>
      <c r="Q16" s="78"/>
      <c r="R16" s="78"/>
    </row>
    <row r="17" spans="1:18" ht="15">
      <c r="A17" s="78" t="s">
        <v>356</v>
      </c>
      <c r="B17" s="78">
        <v>3</v>
      </c>
      <c r="C17" s="78" t="s">
        <v>358</v>
      </c>
      <c r="D17" s="78">
        <v>2</v>
      </c>
      <c r="E17" s="78"/>
      <c r="F17" s="78"/>
      <c r="G17" s="78"/>
      <c r="H17" s="78"/>
      <c r="I17" s="78"/>
      <c r="J17" s="78"/>
      <c r="K17" s="78"/>
      <c r="L17" s="78"/>
      <c r="M17" s="78"/>
      <c r="N17" s="78"/>
      <c r="O17" s="78"/>
      <c r="P17" s="78"/>
      <c r="Q17" s="78"/>
      <c r="R17" s="78"/>
    </row>
    <row r="18" spans="1:18" ht="15">
      <c r="A18" s="78" t="s">
        <v>358</v>
      </c>
      <c r="B18" s="78">
        <v>2</v>
      </c>
      <c r="C18" s="78" t="s">
        <v>355</v>
      </c>
      <c r="D18" s="78">
        <v>1</v>
      </c>
      <c r="E18" s="78"/>
      <c r="F18" s="78"/>
      <c r="G18" s="78"/>
      <c r="H18" s="78"/>
      <c r="I18" s="78"/>
      <c r="J18" s="78"/>
      <c r="K18" s="78"/>
      <c r="L18" s="78"/>
      <c r="M18" s="78"/>
      <c r="N18" s="78"/>
      <c r="O18" s="78"/>
      <c r="P18" s="78"/>
      <c r="Q18" s="78"/>
      <c r="R18" s="78"/>
    </row>
    <row r="19" spans="1:18" ht="15">
      <c r="A19" s="78" t="s">
        <v>360</v>
      </c>
      <c r="B19" s="78">
        <v>1</v>
      </c>
      <c r="C19" s="78" t="s">
        <v>354</v>
      </c>
      <c r="D19" s="78">
        <v>1</v>
      </c>
      <c r="E19" s="78"/>
      <c r="F19" s="78"/>
      <c r="G19" s="78"/>
      <c r="H19" s="78"/>
      <c r="I19" s="78"/>
      <c r="J19" s="78"/>
      <c r="K19" s="78"/>
      <c r="L19" s="78"/>
      <c r="M19" s="78"/>
      <c r="N19" s="78"/>
      <c r="O19" s="78"/>
      <c r="P19" s="78"/>
      <c r="Q19" s="78"/>
      <c r="R19" s="78"/>
    </row>
    <row r="20" spans="1:18" ht="15">
      <c r="A20" s="78" t="s">
        <v>354</v>
      </c>
      <c r="B20" s="78">
        <v>1</v>
      </c>
      <c r="C20" s="78"/>
      <c r="D20" s="78"/>
      <c r="E20" s="78"/>
      <c r="F20" s="78"/>
      <c r="G20" s="78"/>
      <c r="H20" s="78"/>
      <c r="I20" s="78"/>
      <c r="J20" s="78"/>
      <c r="K20" s="78"/>
      <c r="L20" s="78"/>
      <c r="M20" s="78"/>
      <c r="N20" s="78"/>
      <c r="O20" s="78"/>
      <c r="P20" s="78"/>
      <c r="Q20" s="78"/>
      <c r="R20" s="78"/>
    </row>
    <row r="21" spans="1:18" ht="15">
      <c r="A21" s="78" t="s">
        <v>355</v>
      </c>
      <c r="B21" s="78">
        <v>1</v>
      </c>
      <c r="C21" s="78"/>
      <c r="D21" s="78"/>
      <c r="E21" s="78"/>
      <c r="F21" s="78"/>
      <c r="G21" s="78"/>
      <c r="H21" s="78"/>
      <c r="I21" s="78"/>
      <c r="J21" s="78"/>
      <c r="K21" s="78"/>
      <c r="L21" s="78"/>
      <c r="M21" s="78"/>
      <c r="N21" s="78"/>
      <c r="O21" s="78"/>
      <c r="P21" s="78"/>
      <c r="Q21" s="78"/>
      <c r="R21" s="78"/>
    </row>
    <row r="22" spans="1:18" ht="15">
      <c r="A22" s="78" t="s">
        <v>359</v>
      </c>
      <c r="B22" s="78">
        <v>1</v>
      </c>
      <c r="C22" s="78"/>
      <c r="D22" s="78"/>
      <c r="E22" s="78"/>
      <c r="F22" s="78"/>
      <c r="G22" s="78"/>
      <c r="H22" s="78"/>
      <c r="I22" s="78"/>
      <c r="J22" s="78"/>
      <c r="K22" s="78"/>
      <c r="L22" s="78"/>
      <c r="M22" s="78"/>
      <c r="N22" s="78"/>
      <c r="O22" s="78"/>
      <c r="P22" s="78"/>
      <c r="Q22" s="78"/>
      <c r="R22" s="78"/>
    </row>
    <row r="25" spans="1:18" ht="15" customHeight="1">
      <c r="A25" s="13" t="s">
        <v>1115</v>
      </c>
      <c r="B25" s="13" t="s">
        <v>1080</v>
      </c>
      <c r="C25" s="13" t="s">
        <v>1119</v>
      </c>
      <c r="D25" s="13" t="s">
        <v>1083</v>
      </c>
      <c r="E25" s="78" t="s">
        <v>1120</v>
      </c>
      <c r="F25" s="78" t="s">
        <v>1085</v>
      </c>
      <c r="G25" s="13" t="s">
        <v>1121</v>
      </c>
      <c r="H25" s="13" t="s">
        <v>1087</v>
      </c>
      <c r="I25" s="13" t="s">
        <v>1122</v>
      </c>
      <c r="J25" s="13" t="s">
        <v>1089</v>
      </c>
      <c r="K25" s="13" t="s">
        <v>1123</v>
      </c>
      <c r="L25" s="13" t="s">
        <v>1091</v>
      </c>
      <c r="M25" s="78" t="s">
        <v>1124</v>
      </c>
      <c r="N25" s="78" t="s">
        <v>1093</v>
      </c>
      <c r="O25" s="78" t="s">
        <v>1125</v>
      </c>
      <c r="P25" s="78" t="s">
        <v>1095</v>
      </c>
      <c r="Q25" s="78" t="s">
        <v>1126</v>
      </c>
      <c r="R25" s="78" t="s">
        <v>1096</v>
      </c>
    </row>
    <row r="26" spans="1:18" ht="15">
      <c r="A26" s="78" t="s">
        <v>366</v>
      </c>
      <c r="B26" s="78">
        <v>4</v>
      </c>
      <c r="C26" s="78" t="s">
        <v>365</v>
      </c>
      <c r="D26" s="78">
        <v>1</v>
      </c>
      <c r="E26" s="78"/>
      <c r="F26" s="78"/>
      <c r="G26" s="78" t="s">
        <v>361</v>
      </c>
      <c r="H26" s="78">
        <v>1</v>
      </c>
      <c r="I26" s="78" t="s">
        <v>1116</v>
      </c>
      <c r="J26" s="78">
        <v>1</v>
      </c>
      <c r="K26" s="78" t="s">
        <v>366</v>
      </c>
      <c r="L26" s="78">
        <v>4</v>
      </c>
      <c r="M26" s="78"/>
      <c r="N26" s="78"/>
      <c r="O26" s="78"/>
      <c r="P26" s="78"/>
      <c r="Q26" s="78"/>
      <c r="R26" s="78"/>
    </row>
    <row r="27" spans="1:18" ht="15">
      <c r="A27" s="78" t="s">
        <v>250</v>
      </c>
      <c r="B27" s="78">
        <v>4</v>
      </c>
      <c r="C27" s="78"/>
      <c r="D27" s="78"/>
      <c r="E27" s="78"/>
      <c r="F27" s="78"/>
      <c r="G27" s="78" t="s">
        <v>364</v>
      </c>
      <c r="H27" s="78">
        <v>1</v>
      </c>
      <c r="I27" s="78" t="s">
        <v>1117</v>
      </c>
      <c r="J27" s="78">
        <v>1</v>
      </c>
      <c r="K27" s="78" t="s">
        <v>250</v>
      </c>
      <c r="L27" s="78">
        <v>4</v>
      </c>
      <c r="M27" s="78"/>
      <c r="N27" s="78"/>
      <c r="O27" s="78"/>
      <c r="P27" s="78"/>
      <c r="Q27" s="78"/>
      <c r="R27" s="78"/>
    </row>
    <row r="28" spans="1:18" ht="15">
      <c r="A28" s="78" t="s">
        <v>367</v>
      </c>
      <c r="B28" s="78">
        <v>1</v>
      </c>
      <c r="C28" s="78"/>
      <c r="D28" s="78"/>
      <c r="E28" s="78"/>
      <c r="F28" s="78"/>
      <c r="G28" s="78"/>
      <c r="H28" s="78"/>
      <c r="I28" s="78" t="s">
        <v>1118</v>
      </c>
      <c r="J28" s="78">
        <v>1</v>
      </c>
      <c r="K28" s="78" t="s">
        <v>367</v>
      </c>
      <c r="L28" s="78">
        <v>1</v>
      </c>
      <c r="M28" s="78"/>
      <c r="N28" s="78"/>
      <c r="O28" s="78"/>
      <c r="P28" s="78"/>
      <c r="Q28" s="78"/>
      <c r="R28" s="78"/>
    </row>
    <row r="29" spans="1:18" ht="15">
      <c r="A29" s="78" t="s">
        <v>364</v>
      </c>
      <c r="B29" s="78">
        <v>1</v>
      </c>
      <c r="C29" s="78"/>
      <c r="D29" s="78"/>
      <c r="E29" s="78"/>
      <c r="F29" s="78"/>
      <c r="G29" s="78"/>
      <c r="H29" s="78"/>
      <c r="I29" s="78" t="s">
        <v>362</v>
      </c>
      <c r="J29" s="78">
        <v>1</v>
      </c>
      <c r="K29" s="78"/>
      <c r="L29" s="78"/>
      <c r="M29" s="78"/>
      <c r="N29" s="78"/>
      <c r="O29" s="78"/>
      <c r="P29" s="78"/>
      <c r="Q29" s="78"/>
      <c r="R29" s="78"/>
    </row>
    <row r="30" spans="1:18" ht="15">
      <c r="A30" s="78" t="s">
        <v>1116</v>
      </c>
      <c r="B30" s="78">
        <v>1</v>
      </c>
      <c r="C30" s="78"/>
      <c r="D30" s="78"/>
      <c r="E30" s="78"/>
      <c r="F30" s="78"/>
      <c r="G30" s="78"/>
      <c r="H30" s="78"/>
      <c r="I30" s="78"/>
      <c r="J30" s="78"/>
      <c r="K30" s="78"/>
      <c r="L30" s="78"/>
      <c r="M30" s="78"/>
      <c r="N30" s="78"/>
      <c r="O30" s="78"/>
      <c r="P30" s="78"/>
      <c r="Q30" s="78"/>
      <c r="R30" s="78"/>
    </row>
    <row r="31" spans="1:18" ht="15">
      <c r="A31" s="78" t="s">
        <v>1117</v>
      </c>
      <c r="B31" s="78">
        <v>1</v>
      </c>
      <c r="C31" s="78"/>
      <c r="D31" s="78"/>
      <c r="E31" s="78"/>
      <c r="F31" s="78"/>
      <c r="G31" s="78"/>
      <c r="H31" s="78"/>
      <c r="I31" s="78"/>
      <c r="J31" s="78"/>
      <c r="K31" s="78"/>
      <c r="L31" s="78"/>
      <c r="M31" s="78"/>
      <c r="N31" s="78"/>
      <c r="O31" s="78"/>
      <c r="P31" s="78"/>
      <c r="Q31" s="78"/>
      <c r="R31" s="78"/>
    </row>
    <row r="32" spans="1:18" ht="15">
      <c r="A32" s="78" t="s">
        <v>1118</v>
      </c>
      <c r="B32" s="78">
        <v>1</v>
      </c>
      <c r="C32" s="78"/>
      <c r="D32" s="78"/>
      <c r="E32" s="78"/>
      <c r="F32" s="78"/>
      <c r="G32" s="78"/>
      <c r="H32" s="78"/>
      <c r="I32" s="78"/>
      <c r="J32" s="78"/>
      <c r="K32" s="78"/>
      <c r="L32" s="78"/>
      <c r="M32" s="78"/>
      <c r="N32" s="78"/>
      <c r="O32" s="78"/>
      <c r="P32" s="78"/>
      <c r="Q32" s="78"/>
      <c r="R32" s="78"/>
    </row>
    <row r="33" spans="1:18" ht="15">
      <c r="A33" s="78" t="s">
        <v>362</v>
      </c>
      <c r="B33" s="78">
        <v>1</v>
      </c>
      <c r="C33" s="78"/>
      <c r="D33" s="78"/>
      <c r="E33" s="78"/>
      <c r="F33" s="78"/>
      <c r="G33" s="78"/>
      <c r="H33" s="78"/>
      <c r="I33" s="78"/>
      <c r="J33" s="78"/>
      <c r="K33" s="78"/>
      <c r="L33" s="78"/>
      <c r="M33" s="78"/>
      <c r="N33" s="78"/>
      <c r="O33" s="78"/>
      <c r="P33" s="78"/>
      <c r="Q33" s="78"/>
      <c r="R33" s="78"/>
    </row>
    <row r="34" spans="1:18" ht="15">
      <c r="A34" s="78" t="s">
        <v>365</v>
      </c>
      <c r="B34" s="78">
        <v>1</v>
      </c>
      <c r="C34" s="78"/>
      <c r="D34" s="78"/>
      <c r="E34" s="78"/>
      <c r="F34" s="78"/>
      <c r="G34" s="78"/>
      <c r="H34" s="78"/>
      <c r="I34" s="78"/>
      <c r="J34" s="78"/>
      <c r="K34" s="78"/>
      <c r="L34" s="78"/>
      <c r="M34" s="78"/>
      <c r="N34" s="78"/>
      <c r="O34" s="78"/>
      <c r="P34" s="78"/>
      <c r="Q34" s="78"/>
      <c r="R34" s="78"/>
    </row>
    <row r="35" spans="1:18" ht="15">
      <c r="A35" s="78" t="s">
        <v>361</v>
      </c>
      <c r="B35" s="78">
        <v>1</v>
      </c>
      <c r="C35" s="78"/>
      <c r="D35" s="78"/>
      <c r="E35" s="78"/>
      <c r="F35" s="78"/>
      <c r="G35" s="78"/>
      <c r="H35" s="78"/>
      <c r="I35" s="78"/>
      <c r="J35" s="78"/>
      <c r="K35" s="78"/>
      <c r="L35" s="78"/>
      <c r="M35" s="78"/>
      <c r="N35" s="78"/>
      <c r="O35" s="78"/>
      <c r="P35" s="78"/>
      <c r="Q35" s="78"/>
      <c r="R35" s="78"/>
    </row>
    <row r="38" spans="1:18" ht="15" customHeight="1">
      <c r="A38" s="13" t="s">
        <v>1131</v>
      </c>
      <c r="B38" s="13" t="s">
        <v>1080</v>
      </c>
      <c r="C38" s="13" t="s">
        <v>1140</v>
      </c>
      <c r="D38" s="13" t="s">
        <v>1083</v>
      </c>
      <c r="E38" s="78" t="s">
        <v>1147</v>
      </c>
      <c r="F38" s="78" t="s">
        <v>1085</v>
      </c>
      <c r="G38" s="13" t="s">
        <v>1148</v>
      </c>
      <c r="H38" s="13" t="s">
        <v>1087</v>
      </c>
      <c r="I38" s="13" t="s">
        <v>1158</v>
      </c>
      <c r="J38" s="13" t="s">
        <v>1089</v>
      </c>
      <c r="K38" s="13" t="s">
        <v>1163</v>
      </c>
      <c r="L38" s="13" t="s">
        <v>1091</v>
      </c>
      <c r="M38" s="78" t="s">
        <v>1171</v>
      </c>
      <c r="N38" s="78" t="s">
        <v>1093</v>
      </c>
      <c r="O38" s="78" t="s">
        <v>1172</v>
      </c>
      <c r="P38" s="78" t="s">
        <v>1095</v>
      </c>
      <c r="Q38" s="13" t="s">
        <v>1173</v>
      </c>
      <c r="R38" s="13" t="s">
        <v>1096</v>
      </c>
    </row>
    <row r="39" spans="1:18" ht="15">
      <c r="A39" s="84" t="s">
        <v>1132</v>
      </c>
      <c r="B39" s="84">
        <v>68</v>
      </c>
      <c r="C39" s="84" t="s">
        <v>1137</v>
      </c>
      <c r="D39" s="84">
        <v>12</v>
      </c>
      <c r="E39" s="84"/>
      <c r="F39" s="84"/>
      <c r="G39" s="84" t="s">
        <v>1149</v>
      </c>
      <c r="H39" s="84">
        <v>3</v>
      </c>
      <c r="I39" s="84" t="s">
        <v>246</v>
      </c>
      <c r="J39" s="84">
        <v>6</v>
      </c>
      <c r="K39" s="84" t="s">
        <v>246</v>
      </c>
      <c r="L39" s="84">
        <v>14</v>
      </c>
      <c r="M39" s="84"/>
      <c r="N39" s="84"/>
      <c r="O39" s="84"/>
      <c r="P39" s="84"/>
      <c r="Q39" s="84" t="s">
        <v>1150</v>
      </c>
      <c r="R39" s="84">
        <v>4</v>
      </c>
    </row>
    <row r="40" spans="1:18" ht="15">
      <c r="A40" s="84" t="s">
        <v>1133</v>
      </c>
      <c r="B40" s="84">
        <v>26</v>
      </c>
      <c r="C40" s="84" t="s">
        <v>1139</v>
      </c>
      <c r="D40" s="84">
        <v>11</v>
      </c>
      <c r="E40" s="84"/>
      <c r="F40" s="84"/>
      <c r="G40" s="84" t="s">
        <v>1150</v>
      </c>
      <c r="H40" s="84">
        <v>3</v>
      </c>
      <c r="I40" s="84" t="s">
        <v>258</v>
      </c>
      <c r="J40" s="84">
        <v>6</v>
      </c>
      <c r="K40" s="84" t="s">
        <v>251</v>
      </c>
      <c r="L40" s="84">
        <v>7</v>
      </c>
      <c r="M40" s="84"/>
      <c r="N40" s="84"/>
      <c r="O40" s="84"/>
      <c r="P40" s="84"/>
      <c r="Q40" s="84" t="s">
        <v>1174</v>
      </c>
      <c r="R40" s="84">
        <v>2</v>
      </c>
    </row>
    <row r="41" spans="1:18" ht="15">
      <c r="A41" s="84" t="s">
        <v>1134</v>
      </c>
      <c r="B41" s="84">
        <v>0</v>
      </c>
      <c r="C41" s="84" t="s">
        <v>1138</v>
      </c>
      <c r="D41" s="84">
        <v>11</v>
      </c>
      <c r="E41" s="84"/>
      <c r="F41" s="84"/>
      <c r="G41" s="84" t="s">
        <v>1151</v>
      </c>
      <c r="H41" s="84">
        <v>3</v>
      </c>
      <c r="I41" s="84" t="s">
        <v>251</v>
      </c>
      <c r="J41" s="84">
        <v>3</v>
      </c>
      <c r="K41" s="84" t="s">
        <v>1164</v>
      </c>
      <c r="L41" s="84">
        <v>4</v>
      </c>
      <c r="M41" s="84"/>
      <c r="N41" s="84"/>
      <c r="O41" s="84"/>
      <c r="P41" s="84"/>
      <c r="Q41" s="84" t="s">
        <v>1175</v>
      </c>
      <c r="R41" s="84">
        <v>2</v>
      </c>
    </row>
    <row r="42" spans="1:18" ht="15">
      <c r="A42" s="84" t="s">
        <v>1135</v>
      </c>
      <c r="B42" s="84">
        <v>1282</v>
      </c>
      <c r="C42" s="84" t="s">
        <v>246</v>
      </c>
      <c r="D42" s="84">
        <v>11</v>
      </c>
      <c r="E42" s="84"/>
      <c r="F42" s="84"/>
      <c r="G42" s="84" t="s">
        <v>1152</v>
      </c>
      <c r="H42" s="84">
        <v>2</v>
      </c>
      <c r="I42" s="84" t="s">
        <v>1159</v>
      </c>
      <c r="J42" s="84">
        <v>3</v>
      </c>
      <c r="K42" s="84" t="s">
        <v>1165</v>
      </c>
      <c r="L42" s="84">
        <v>3</v>
      </c>
      <c r="M42" s="84"/>
      <c r="N42" s="84"/>
      <c r="O42" s="84"/>
      <c r="P42" s="84"/>
      <c r="Q42" s="84" t="s">
        <v>1176</v>
      </c>
      <c r="R42" s="84">
        <v>2</v>
      </c>
    </row>
    <row r="43" spans="1:18" ht="15">
      <c r="A43" s="84" t="s">
        <v>1136</v>
      </c>
      <c r="B43" s="84">
        <v>1376</v>
      </c>
      <c r="C43" s="84" t="s">
        <v>1141</v>
      </c>
      <c r="D43" s="84">
        <v>10</v>
      </c>
      <c r="E43" s="84"/>
      <c r="F43" s="84"/>
      <c r="G43" s="84" t="s">
        <v>1153</v>
      </c>
      <c r="H43" s="84">
        <v>2</v>
      </c>
      <c r="I43" s="84" t="s">
        <v>1154</v>
      </c>
      <c r="J43" s="84">
        <v>3</v>
      </c>
      <c r="K43" s="84" t="s">
        <v>1166</v>
      </c>
      <c r="L43" s="84">
        <v>3</v>
      </c>
      <c r="M43" s="84"/>
      <c r="N43" s="84"/>
      <c r="O43" s="84"/>
      <c r="P43" s="84"/>
      <c r="Q43" s="84" t="s">
        <v>1177</v>
      </c>
      <c r="R43" s="84">
        <v>2</v>
      </c>
    </row>
    <row r="44" spans="1:18" ht="15">
      <c r="A44" s="84" t="s">
        <v>246</v>
      </c>
      <c r="B44" s="84">
        <v>34</v>
      </c>
      <c r="C44" s="84" t="s">
        <v>1142</v>
      </c>
      <c r="D44" s="84">
        <v>10</v>
      </c>
      <c r="E44" s="84"/>
      <c r="F44" s="84"/>
      <c r="G44" s="84" t="s">
        <v>1154</v>
      </c>
      <c r="H44" s="84">
        <v>2</v>
      </c>
      <c r="I44" s="84" t="s">
        <v>1155</v>
      </c>
      <c r="J44" s="84">
        <v>3</v>
      </c>
      <c r="K44" s="84" t="s">
        <v>1167</v>
      </c>
      <c r="L44" s="84">
        <v>3</v>
      </c>
      <c r="M44" s="84"/>
      <c r="N44" s="84"/>
      <c r="O44" s="84"/>
      <c r="P44" s="84"/>
      <c r="Q44" s="84" t="s">
        <v>1178</v>
      </c>
      <c r="R44" s="84">
        <v>2</v>
      </c>
    </row>
    <row r="45" spans="1:18" ht="15">
      <c r="A45" s="84" t="s">
        <v>251</v>
      </c>
      <c r="B45" s="84">
        <v>15</v>
      </c>
      <c r="C45" s="84" t="s">
        <v>1143</v>
      </c>
      <c r="D45" s="84">
        <v>10</v>
      </c>
      <c r="E45" s="84"/>
      <c r="F45" s="84"/>
      <c r="G45" s="84" t="s">
        <v>1155</v>
      </c>
      <c r="H45" s="84">
        <v>2</v>
      </c>
      <c r="I45" s="84" t="s">
        <v>1150</v>
      </c>
      <c r="J45" s="84">
        <v>2</v>
      </c>
      <c r="K45" s="84" t="s">
        <v>252</v>
      </c>
      <c r="L45" s="84">
        <v>2</v>
      </c>
      <c r="M45" s="84"/>
      <c r="N45" s="84"/>
      <c r="O45" s="84"/>
      <c r="P45" s="84"/>
      <c r="Q45" s="84" t="s">
        <v>1179</v>
      </c>
      <c r="R45" s="84">
        <v>2</v>
      </c>
    </row>
    <row r="46" spans="1:18" ht="15">
      <c r="A46" s="84" t="s">
        <v>1137</v>
      </c>
      <c r="B46" s="84">
        <v>14</v>
      </c>
      <c r="C46" s="84" t="s">
        <v>1144</v>
      </c>
      <c r="D46" s="84">
        <v>10</v>
      </c>
      <c r="E46" s="84"/>
      <c r="F46" s="84"/>
      <c r="G46" s="84" t="s">
        <v>1156</v>
      </c>
      <c r="H46" s="84">
        <v>2</v>
      </c>
      <c r="I46" s="84" t="s">
        <v>1160</v>
      </c>
      <c r="J46" s="84">
        <v>2</v>
      </c>
      <c r="K46" s="84" t="s">
        <v>1168</v>
      </c>
      <c r="L46" s="84">
        <v>2</v>
      </c>
      <c r="M46" s="84"/>
      <c r="N46" s="84"/>
      <c r="O46" s="84"/>
      <c r="P46" s="84"/>
      <c r="Q46" s="84" t="s">
        <v>1180</v>
      </c>
      <c r="R46" s="84">
        <v>2</v>
      </c>
    </row>
    <row r="47" spans="1:18" ht="15">
      <c r="A47" s="84" t="s">
        <v>1138</v>
      </c>
      <c r="B47" s="84">
        <v>13</v>
      </c>
      <c r="C47" s="84" t="s">
        <v>1145</v>
      </c>
      <c r="D47" s="84">
        <v>10</v>
      </c>
      <c r="E47" s="84"/>
      <c r="F47" s="84"/>
      <c r="G47" s="84" t="s">
        <v>1157</v>
      </c>
      <c r="H47" s="84">
        <v>2</v>
      </c>
      <c r="I47" s="84" t="s">
        <v>1161</v>
      </c>
      <c r="J47" s="84">
        <v>2</v>
      </c>
      <c r="K47" s="84" t="s">
        <v>1169</v>
      </c>
      <c r="L47" s="84">
        <v>2</v>
      </c>
      <c r="M47" s="84"/>
      <c r="N47" s="84"/>
      <c r="O47" s="84"/>
      <c r="P47" s="84"/>
      <c r="Q47" s="84" t="s">
        <v>1181</v>
      </c>
      <c r="R47" s="84">
        <v>2</v>
      </c>
    </row>
    <row r="48" spans="1:18" ht="15">
      <c r="A48" s="84" t="s">
        <v>1139</v>
      </c>
      <c r="B48" s="84">
        <v>12</v>
      </c>
      <c r="C48" s="84" t="s">
        <v>1146</v>
      </c>
      <c r="D48" s="84">
        <v>10</v>
      </c>
      <c r="E48" s="84"/>
      <c r="F48" s="84"/>
      <c r="G48" s="84"/>
      <c r="H48" s="84"/>
      <c r="I48" s="84" t="s">
        <v>1162</v>
      </c>
      <c r="J48" s="84">
        <v>2</v>
      </c>
      <c r="K48" s="84" t="s">
        <v>1170</v>
      </c>
      <c r="L48" s="84">
        <v>2</v>
      </c>
      <c r="M48" s="84"/>
      <c r="N48" s="84"/>
      <c r="O48" s="84"/>
      <c r="P48" s="84"/>
      <c r="Q48" s="84"/>
      <c r="R48" s="84"/>
    </row>
    <row r="51" spans="1:18" ht="15" customHeight="1">
      <c r="A51" s="13" t="s">
        <v>1188</v>
      </c>
      <c r="B51" s="13" t="s">
        <v>1080</v>
      </c>
      <c r="C51" s="13" t="s">
        <v>1199</v>
      </c>
      <c r="D51" s="13" t="s">
        <v>1083</v>
      </c>
      <c r="E51" s="78" t="s">
        <v>1201</v>
      </c>
      <c r="F51" s="78" t="s">
        <v>1085</v>
      </c>
      <c r="G51" s="13" t="s">
        <v>1202</v>
      </c>
      <c r="H51" s="13" t="s">
        <v>1087</v>
      </c>
      <c r="I51" s="13" t="s">
        <v>1204</v>
      </c>
      <c r="J51" s="13" t="s">
        <v>1089</v>
      </c>
      <c r="K51" s="13" t="s">
        <v>1207</v>
      </c>
      <c r="L51" s="13" t="s">
        <v>1091</v>
      </c>
      <c r="M51" s="78" t="s">
        <v>1215</v>
      </c>
      <c r="N51" s="78" t="s">
        <v>1093</v>
      </c>
      <c r="O51" s="78" t="s">
        <v>1216</v>
      </c>
      <c r="P51" s="78" t="s">
        <v>1095</v>
      </c>
      <c r="Q51" s="13" t="s">
        <v>1217</v>
      </c>
      <c r="R51" s="13" t="s">
        <v>1096</v>
      </c>
    </row>
    <row r="52" spans="1:18" ht="15">
      <c r="A52" s="84" t="s">
        <v>1189</v>
      </c>
      <c r="B52" s="84">
        <v>11</v>
      </c>
      <c r="C52" s="84" t="s">
        <v>1189</v>
      </c>
      <c r="D52" s="84">
        <v>10</v>
      </c>
      <c r="E52" s="84"/>
      <c r="F52" s="84"/>
      <c r="G52" s="84" t="s">
        <v>1200</v>
      </c>
      <c r="H52" s="84">
        <v>2</v>
      </c>
      <c r="I52" s="84" t="s">
        <v>1198</v>
      </c>
      <c r="J52" s="84">
        <v>3</v>
      </c>
      <c r="K52" s="84" t="s">
        <v>1198</v>
      </c>
      <c r="L52" s="84">
        <v>6</v>
      </c>
      <c r="M52" s="84"/>
      <c r="N52" s="84"/>
      <c r="O52" s="84"/>
      <c r="P52" s="84"/>
      <c r="Q52" s="84" t="s">
        <v>1218</v>
      </c>
      <c r="R52" s="84">
        <v>2</v>
      </c>
    </row>
    <row r="53" spans="1:18" ht="15">
      <c r="A53" s="84" t="s">
        <v>1190</v>
      </c>
      <c r="B53" s="84">
        <v>11</v>
      </c>
      <c r="C53" s="84" t="s">
        <v>1190</v>
      </c>
      <c r="D53" s="84">
        <v>10</v>
      </c>
      <c r="E53" s="84"/>
      <c r="F53" s="84"/>
      <c r="G53" s="84" t="s">
        <v>1203</v>
      </c>
      <c r="H53" s="84">
        <v>2</v>
      </c>
      <c r="I53" s="84" t="s">
        <v>1205</v>
      </c>
      <c r="J53" s="84">
        <v>3</v>
      </c>
      <c r="K53" s="84" t="s">
        <v>1208</v>
      </c>
      <c r="L53" s="84">
        <v>4</v>
      </c>
      <c r="M53" s="84"/>
      <c r="N53" s="84"/>
      <c r="O53" s="84"/>
      <c r="P53" s="84"/>
      <c r="Q53" s="84" t="s">
        <v>1219</v>
      </c>
      <c r="R53" s="84">
        <v>2</v>
      </c>
    </row>
    <row r="54" spans="1:18" ht="15">
      <c r="A54" s="84" t="s">
        <v>1191</v>
      </c>
      <c r="B54" s="84">
        <v>11</v>
      </c>
      <c r="C54" s="84" t="s">
        <v>1191</v>
      </c>
      <c r="D54" s="84">
        <v>10</v>
      </c>
      <c r="E54" s="84"/>
      <c r="F54" s="84"/>
      <c r="G54" s="84"/>
      <c r="H54" s="84"/>
      <c r="I54" s="84" t="s">
        <v>1200</v>
      </c>
      <c r="J54" s="84">
        <v>3</v>
      </c>
      <c r="K54" s="84" t="s">
        <v>1209</v>
      </c>
      <c r="L54" s="84">
        <v>3</v>
      </c>
      <c r="M54" s="84"/>
      <c r="N54" s="84"/>
      <c r="O54" s="84"/>
      <c r="P54" s="84"/>
      <c r="Q54" s="84" t="s">
        <v>1220</v>
      </c>
      <c r="R54" s="84">
        <v>2</v>
      </c>
    </row>
    <row r="55" spans="1:18" ht="15">
      <c r="A55" s="84" t="s">
        <v>1192</v>
      </c>
      <c r="B55" s="84">
        <v>11</v>
      </c>
      <c r="C55" s="84" t="s">
        <v>1192</v>
      </c>
      <c r="D55" s="84">
        <v>10</v>
      </c>
      <c r="E55" s="84"/>
      <c r="F55" s="84"/>
      <c r="G55" s="84"/>
      <c r="H55" s="84"/>
      <c r="I55" s="84" t="s">
        <v>1206</v>
      </c>
      <c r="J55" s="84">
        <v>2</v>
      </c>
      <c r="K55" s="84" t="s">
        <v>1210</v>
      </c>
      <c r="L55" s="84">
        <v>2</v>
      </c>
      <c r="M55" s="84"/>
      <c r="N55" s="84"/>
      <c r="O55" s="84"/>
      <c r="P55" s="84"/>
      <c r="Q55" s="84" t="s">
        <v>1221</v>
      </c>
      <c r="R55" s="84">
        <v>2</v>
      </c>
    </row>
    <row r="56" spans="1:18" ht="15">
      <c r="A56" s="84" t="s">
        <v>1193</v>
      </c>
      <c r="B56" s="84">
        <v>11</v>
      </c>
      <c r="C56" s="84" t="s">
        <v>1193</v>
      </c>
      <c r="D56" s="84">
        <v>10</v>
      </c>
      <c r="E56" s="84"/>
      <c r="F56" s="84"/>
      <c r="G56" s="84"/>
      <c r="H56" s="84"/>
      <c r="I56" s="84"/>
      <c r="J56" s="84"/>
      <c r="K56" s="84" t="s">
        <v>1211</v>
      </c>
      <c r="L56" s="84">
        <v>2</v>
      </c>
      <c r="M56" s="84"/>
      <c r="N56" s="84"/>
      <c r="O56" s="84"/>
      <c r="P56" s="84"/>
      <c r="Q56" s="84" t="s">
        <v>1222</v>
      </c>
      <c r="R56" s="84">
        <v>2</v>
      </c>
    </row>
    <row r="57" spans="1:18" ht="15">
      <c r="A57" s="84" t="s">
        <v>1194</v>
      </c>
      <c r="B57" s="84">
        <v>11</v>
      </c>
      <c r="C57" s="84" t="s">
        <v>1194</v>
      </c>
      <c r="D57" s="84">
        <v>10</v>
      </c>
      <c r="E57" s="84"/>
      <c r="F57" s="84"/>
      <c r="G57" s="84"/>
      <c r="H57" s="84"/>
      <c r="I57" s="84"/>
      <c r="J57" s="84"/>
      <c r="K57" s="84" t="s">
        <v>1212</v>
      </c>
      <c r="L57" s="84">
        <v>2</v>
      </c>
      <c r="M57" s="84"/>
      <c r="N57" s="84"/>
      <c r="O57" s="84"/>
      <c r="P57" s="84"/>
      <c r="Q57" s="84" t="s">
        <v>1223</v>
      </c>
      <c r="R57" s="84">
        <v>2</v>
      </c>
    </row>
    <row r="58" spans="1:18" ht="15">
      <c r="A58" s="84" t="s">
        <v>1195</v>
      </c>
      <c r="B58" s="84">
        <v>11</v>
      </c>
      <c r="C58" s="84" t="s">
        <v>1195</v>
      </c>
      <c r="D58" s="84">
        <v>10</v>
      </c>
      <c r="E58" s="84"/>
      <c r="F58" s="84"/>
      <c r="G58" s="84"/>
      <c r="H58" s="84"/>
      <c r="I58" s="84"/>
      <c r="J58" s="84"/>
      <c r="K58" s="84" t="s">
        <v>1213</v>
      </c>
      <c r="L58" s="84">
        <v>2</v>
      </c>
      <c r="M58" s="84"/>
      <c r="N58" s="84"/>
      <c r="O58" s="84"/>
      <c r="P58" s="84"/>
      <c r="Q58" s="84" t="s">
        <v>1224</v>
      </c>
      <c r="R58" s="84">
        <v>2</v>
      </c>
    </row>
    <row r="59" spans="1:18" ht="15">
      <c r="A59" s="84" t="s">
        <v>1196</v>
      </c>
      <c r="B59" s="84">
        <v>10</v>
      </c>
      <c r="C59" s="84" t="s">
        <v>1196</v>
      </c>
      <c r="D59" s="84">
        <v>9</v>
      </c>
      <c r="E59" s="84"/>
      <c r="F59" s="84"/>
      <c r="G59" s="84"/>
      <c r="H59" s="84"/>
      <c r="I59" s="84"/>
      <c r="J59" s="84"/>
      <c r="K59" s="84" t="s">
        <v>1214</v>
      </c>
      <c r="L59" s="84">
        <v>2</v>
      </c>
      <c r="M59" s="84"/>
      <c r="N59" s="84"/>
      <c r="O59" s="84"/>
      <c r="P59" s="84"/>
      <c r="Q59" s="84" t="s">
        <v>1225</v>
      </c>
      <c r="R59" s="84">
        <v>2</v>
      </c>
    </row>
    <row r="60" spans="1:18" ht="15">
      <c r="A60" s="84" t="s">
        <v>1197</v>
      </c>
      <c r="B60" s="84">
        <v>10</v>
      </c>
      <c r="C60" s="84" t="s">
        <v>1197</v>
      </c>
      <c r="D60" s="84">
        <v>9</v>
      </c>
      <c r="E60" s="84"/>
      <c r="F60" s="84"/>
      <c r="G60" s="84"/>
      <c r="H60" s="84"/>
      <c r="I60" s="84"/>
      <c r="J60" s="84"/>
      <c r="K60" s="84"/>
      <c r="L60" s="84"/>
      <c r="M60" s="84"/>
      <c r="N60" s="84"/>
      <c r="O60" s="84"/>
      <c r="P60" s="84"/>
      <c r="Q60" s="84" t="s">
        <v>1226</v>
      </c>
      <c r="R60" s="84">
        <v>2</v>
      </c>
    </row>
    <row r="61" spans="1:18" ht="15">
      <c r="A61" s="84" t="s">
        <v>1198</v>
      </c>
      <c r="B61" s="84">
        <v>9</v>
      </c>
      <c r="C61" s="84" t="s">
        <v>1200</v>
      </c>
      <c r="D61" s="84">
        <v>3</v>
      </c>
      <c r="E61" s="84"/>
      <c r="F61" s="84"/>
      <c r="G61" s="84"/>
      <c r="H61" s="84"/>
      <c r="I61" s="84"/>
      <c r="J61" s="84"/>
      <c r="K61" s="84"/>
      <c r="L61" s="84"/>
      <c r="M61" s="84"/>
      <c r="N61" s="84"/>
      <c r="O61" s="84"/>
      <c r="P61" s="84"/>
      <c r="Q61" s="84"/>
      <c r="R61" s="84"/>
    </row>
    <row r="64" spans="1:18" ht="15" customHeight="1">
      <c r="A64" s="13" t="s">
        <v>1233</v>
      </c>
      <c r="B64" s="13" t="s">
        <v>1080</v>
      </c>
      <c r="C64" s="78" t="s">
        <v>1235</v>
      </c>
      <c r="D64" s="78" t="s">
        <v>1083</v>
      </c>
      <c r="E64" s="78" t="s">
        <v>1236</v>
      </c>
      <c r="F64" s="78" t="s">
        <v>1085</v>
      </c>
      <c r="G64" s="78" t="s">
        <v>1240</v>
      </c>
      <c r="H64" s="78" t="s">
        <v>1087</v>
      </c>
      <c r="I64" s="13" t="s">
        <v>1242</v>
      </c>
      <c r="J64" s="13" t="s">
        <v>1089</v>
      </c>
      <c r="K64" s="13" t="s">
        <v>1244</v>
      </c>
      <c r="L64" s="13" t="s">
        <v>1091</v>
      </c>
      <c r="M64" s="13" t="s">
        <v>1246</v>
      </c>
      <c r="N64" s="13" t="s">
        <v>1093</v>
      </c>
      <c r="O64" s="13" t="s">
        <v>1248</v>
      </c>
      <c r="P64" s="13" t="s">
        <v>1095</v>
      </c>
      <c r="Q64" s="78" t="s">
        <v>1250</v>
      </c>
      <c r="R64" s="78" t="s">
        <v>1096</v>
      </c>
    </row>
    <row r="65" spans="1:18" ht="15">
      <c r="A65" s="78" t="s">
        <v>246</v>
      </c>
      <c r="B65" s="78">
        <v>7</v>
      </c>
      <c r="C65" s="78"/>
      <c r="D65" s="78"/>
      <c r="E65" s="78"/>
      <c r="F65" s="78"/>
      <c r="G65" s="78"/>
      <c r="H65" s="78"/>
      <c r="I65" s="78" t="s">
        <v>246</v>
      </c>
      <c r="J65" s="78">
        <v>5</v>
      </c>
      <c r="K65" s="78" t="s">
        <v>252</v>
      </c>
      <c r="L65" s="78">
        <v>1</v>
      </c>
      <c r="M65" s="78" t="s">
        <v>246</v>
      </c>
      <c r="N65" s="78">
        <v>1</v>
      </c>
      <c r="O65" s="78" t="s">
        <v>262</v>
      </c>
      <c r="P65" s="78">
        <v>1</v>
      </c>
      <c r="Q65" s="78"/>
      <c r="R65" s="78"/>
    </row>
    <row r="66" spans="1:18" ht="15">
      <c r="A66" s="78" t="s">
        <v>252</v>
      </c>
      <c r="B66" s="78">
        <v>1</v>
      </c>
      <c r="C66" s="78"/>
      <c r="D66" s="78"/>
      <c r="E66" s="78"/>
      <c r="F66" s="78"/>
      <c r="G66" s="78"/>
      <c r="H66" s="78"/>
      <c r="I66" s="78"/>
      <c r="J66" s="78"/>
      <c r="K66" s="78" t="s">
        <v>223</v>
      </c>
      <c r="L66" s="78">
        <v>1</v>
      </c>
      <c r="M66" s="78"/>
      <c r="N66" s="78"/>
      <c r="O66" s="78"/>
      <c r="P66" s="78"/>
      <c r="Q66" s="78"/>
      <c r="R66" s="78"/>
    </row>
    <row r="67" spans="1:18" ht="15">
      <c r="A67" s="78" t="s">
        <v>262</v>
      </c>
      <c r="B67" s="78">
        <v>1</v>
      </c>
      <c r="C67" s="78"/>
      <c r="D67" s="78"/>
      <c r="E67" s="78"/>
      <c r="F67" s="78"/>
      <c r="G67" s="78"/>
      <c r="H67" s="78"/>
      <c r="I67" s="78"/>
      <c r="J67" s="78"/>
      <c r="K67" s="78" t="s">
        <v>246</v>
      </c>
      <c r="L67" s="78">
        <v>1</v>
      </c>
      <c r="M67" s="78"/>
      <c r="N67" s="78"/>
      <c r="O67" s="78"/>
      <c r="P67" s="78"/>
      <c r="Q67" s="78"/>
      <c r="R67" s="78"/>
    </row>
    <row r="68" spans="1:18" ht="15">
      <c r="A68" s="78" t="s">
        <v>223</v>
      </c>
      <c r="B68" s="78">
        <v>1</v>
      </c>
      <c r="C68" s="78"/>
      <c r="D68" s="78"/>
      <c r="E68" s="78"/>
      <c r="F68" s="78"/>
      <c r="G68" s="78"/>
      <c r="H68" s="78"/>
      <c r="I68" s="78"/>
      <c r="J68" s="78"/>
      <c r="K68" s="78" t="s">
        <v>224</v>
      </c>
      <c r="L68" s="78">
        <v>1</v>
      </c>
      <c r="M68" s="78"/>
      <c r="N68" s="78"/>
      <c r="O68" s="78"/>
      <c r="P68" s="78"/>
      <c r="Q68" s="78"/>
      <c r="R68" s="78"/>
    </row>
    <row r="69" spans="1:18" ht="15">
      <c r="A69" s="78" t="s">
        <v>224</v>
      </c>
      <c r="B69" s="78">
        <v>1</v>
      </c>
      <c r="C69" s="78"/>
      <c r="D69" s="78"/>
      <c r="E69" s="78"/>
      <c r="F69" s="78"/>
      <c r="G69" s="78"/>
      <c r="H69" s="78"/>
      <c r="I69" s="78"/>
      <c r="J69" s="78"/>
      <c r="K69" s="78"/>
      <c r="L69" s="78"/>
      <c r="M69" s="78"/>
      <c r="N69" s="78"/>
      <c r="O69" s="78"/>
      <c r="P69" s="78"/>
      <c r="Q69" s="78"/>
      <c r="R69" s="78"/>
    </row>
    <row r="72" spans="1:18" ht="15" customHeight="1">
      <c r="A72" s="13" t="s">
        <v>1234</v>
      </c>
      <c r="B72" s="13" t="s">
        <v>1080</v>
      </c>
      <c r="C72" s="13" t="s">
        <v>1237</v>
      </c>
      <c r="D72" s="13" t="s">
        <v>1083</v>
      </c>
      <c r="E72" s="13" t="s">
        <v>1239</v>
      </c>
      <c r="F72" s="13" t="s">
        <v>1085</v>
      </c>
      <c r="G72" s="78" t="s">
        <v>1241</v>
      </c>
      <c r="H72" s="78" t="s">
        <v>1087</v>
      </c>
      <c r="I72" s="13" t="s">
        <v>1243</v>
      </c>
      <c r="J72" s="13" t="s">
        <v>1089</v>
      </c>
      <c r="K72" s="13" t="s">
        <v>1245</v>
      </c>
      <c r="L72" s="13" t="s">
        <v>1091</v>
      </c>
      <c r="M72" s="13" t="s">
        <v>1247</v>
      </c>
      <c r="N72" s="13" t="s">
        <v>1093</v>
      </c>
      <c r="O72" s="13" t="s">
        <v>1249</v>
      </c>
      <c r="P72" s="13" t="s">
        <v>1095</v>
      </c>
      <c r="Q72" s="13" t="s">
        <v>1251</v>
      </c>
      <c r="R72" s="13" t="s">
        <v>1096</v>
      </c>
    </row>
    <row r="73" spans="1:18" ht="15">
      <c r="A73" s="78" t="s">
        <v>246</v>
      </c>
      <c r="B73" s="78">
        <v>27</v>
      </c>
      <c r="C73" s="78" t="s">
        <v>246</v>
      </c>
      <c r="D73" s="78">
        <v>11</v>
      </c>
      <c r="E73" s="78" t="s">
        <v>272</v>
      </c>
      <c r="F73" s="78">
        <v>1</v>
      </c>
      <c r="G73" s="78"/>
      <c r="H73" s="78"/>
      <c r="I73" s="78" t="s">
        <v>258</v>
      </c>
      <c r="J73" s="78">
        <v>6</v>
      </c>
      <c r="K73" s="78" t="s">
        <v>246</v>
      </c>
      <c r="L73" s="78">
        <v>13</v>
      </c>
      <c r="M73" s="78" t="s">
        <v>259</v>
      </c>
      <c r="N73" s="78">
        <v>1</v>
      </c>
      <c r="O73" s="78" t="s">
        <v>246</v>
      </c>
      <c r="P73" s="78">
        <v>1</v>
      </c>
      <c r="Q73" s="78" t="s">
        <v>241</v>
      </c>
      <c r="R73" s="78">
        <v>1</v>
      </c>
    </row>
    <row r="74" spans="1:18" ht="15">
      <c r="A74" s="78" t="s">
        <v>251</v>
      </c>
      <c r="B74" s="78">
        <v>16</v>
      </c>
      <c r="C74" s="78" t="s">
        <v>251</v>
      </c>
      <c r="D74" s="78">
        <v>5</v>
      </c>
      <c r="E74" s="78" t="s">
        <v>271</v>
      </c>
      <c r="F74" s="78">
        <v>1</v>
      </c>
      <c r="G74" s="78"/>
      <c r="H74" s="78"/>
      <c r="I74" s="78" t="s">
        <v>251</v>
      </c>
      <c r="J74" s="78">
        <v>3</v>
      </c>
      <c r="K74" s="78" t="s">
        <v>251</v>
      </c>
      <c r="L74" s="78">
        <v>7</v>
      </c>
      <c r="M74" s="78" t="s">
        <v>251</v>
      </c>
      <c r="N74" s="78">
        <v>1</v>
      </c>
      <c r="O74" s="78" t="s">
        <v>261</v>
      </c>
      <c r="P74" s="78">
        <v>1</v>
      </c>
      <c r="Q74" s="78"/>
      <c r="R74" s="78"/>
    </row>
    <row r="75" spans="1:18" ht="15">
      <c r="A75" s="78" t="s">
        <v>258</v>
      </c>
      <c r="B75" s="78">
        <v>10</v>
      </c>
      <c r="C75" s="78" t="s">
        <v>258</v>
      </c>
      <c r="D75" s="78">
        <v>3</v>
      </c>
      <c r="E75" s="78" t="s">
        <v>270</v>
      </c>
      <c r="F75" s="78">
        <v>1</v>
      </c>
      <c r="G75" s="78"/>
      <c r="H75" s="78"/>
      <c r="I75" s="78" t="s">
        <v>246</v>
      </c>
      <c r="J75" s="78">
        <v>1</v>
      </c>
      <c r="K75" s="78" t="s">
        <v>252</v>
      </c>
      <c r="L75" s="78">
        <v>1</v>
      </c>
      <c r="M75" s="78" t="s">
        <v>256</v>
      </c>
      <c r="N75" s="78">
        <v>1</v>
      </c>
      <c r="O75" s="78"/>
      <c r="P75" s="78"/>
      <c r="Q75" s="78"/>
      <c r="R75" s="78"/>
    </row>
    <row r="76" spans="1:18" ht="15">
      <c r="A76" s="78" t="s">
        <v>249</v>
      </c>
      <c r="B76" s="78">
        <v>2</v>
      </c>
      <c r="C76" s="78" t="s">
        <v>249</v>
      </c>
      <c r="D76" s="78">
        <v>2</v>
      </c>
      <c r="E76" s="78" t="s">
        <v>246</v>
      </c>
      <c r="F76" s="78">
        <v>1</v>
      </c>
      <c r="G76" s="78"/>
      <c r="H76" s="78"/>
      <c r="I76" s="78" t="s">
        <v>260</v>
      </c>
      <c r="J76" s="78">
        <v>1</v>
      </c>
      <c r="K76" s="78" t="s">
        <v>263</v>
      </c>
      <c r="L76" s="78">
        <v>1</v>
      </c>
      <c r="M76" s="78" t="s">
        <v>258</v>
      </c>
      <c r="N76" s="78">
        <v>1</v>
      </c>
      <c r="O76" s="78"/>
      <c r="P76" s="78"/>
      <c r="Q76" s="78"/>
      <c r="R76" s="78"/>
    </row>
    <row r="77" spans="1:18" ht="15">
      <c r="A77" s="78" t="s">
        <v>259</v>
      </c>
      <c r="B77" s="78">
        <v>2</v>
      </c>
      <c r="C77" s="78" t="s">
        <v>257</v>
      </c>
      <c r="D77" s="78">
        <v>1</v>
      </c>
      <c r="E77" s="78" t="s">
        <v>269</v>
      </c>
      <c r="F77" s="78">
        <v>1</v>
      </c>
      <c r="G77" s="78"/>
      <c r="H77" s="78"/>
      <c r="I77" s="78"/>
      <c r="J77" s="78"/>
      <c r="K77" s="78"/>
      <c r="L77" s="78"/>
      <c r="M77" s="78" t="s">
        <v>257</v>
      </c>
      <c r="N77" s="78">
        <v>1</v>
      </c>
      <c r="O77" s="78"/>
      <c r="P77" s="78"/>
      <c r="Q77" s="78"/>
      <c r="R77" s="78"/>
    </row>
    <row r="78" spans="1:18" ht="15">
      <c r="A78" s="78" t="s">
        <v>257</v>
      </c>
      <c r="B78" s="78">
        <v>2</v>
      </c>
      <c r="C78" s="78" t="s">
        <v>259</v>
      </c>
      <c r="D78" s="78">
        <v>1</v>
      </c>
      <c r="E78" s="78" t="s">
        <v>268</v>
      </c>
      <c r="F78" s="78">
        <v>1</v>
      </c>
      <c r="G78" s="78"/>
      <c r="H78" s="78"/>
      <c r="I78" s="78"/>
      <c r="J78" s="78"/>
      <c r="K78" s="78"/>
      <c r="L78" s="78"/>
      <c r="M78" s="78" t="s">
        <v>255</v>
      </c>
      <c r="N78" s="78">
        <v>1</v>
      </c>
      <c r="O78" s="78"/>
      <c r="P78" s="78"/>
      <c r="Q78" s="78"/>
      <c r="R78" s="78"/>
    </row>
    <row r="79" spans="1:18" ht="15">
      <c r="A79" s="78" t="s">
        <v>272</v>
      </c>
      <c r="B79" s="78">
        <v>1</v>
      </c>
      <c r="C79" s="78" t="s">
        <v>247</v>
      </c>
      <c r="D79" s="78">
        <v>1</v>
      </c>
      <c r="E79" s="78" t="s">
        <v>267</v>
      </c>
      <c r="F79" s="78">
        <v>1</v>
      </c>
      <c r="G79" s="78"/>
      <c r="H79" s="78"/>
      <c r="I79" s="78"/>
      <c r="J79" s="78"/>
      <c r="K79" s="78"/>
      <c r="L79" s="78"/>
      <c r="M79" s="78"/>
      <c r="N79" s="78"/>
      <c r="O79" s="78"/>
      <c r="P79" s="78"/>
      <c r="Q79" s="78"/>
      <c r="R79" s="78"/>
    </row>
    <row r="80" spans="1:18" ht="15">
      <c r="A80" s="78" t="s">
        <v>271</v>
      </c>
      <c r="B80" s="78">
        <v>1</v>
      </c>
      <c r="C80" s="78" t="s">
        <v>248</v>
      </c>
      <c r="D80" s="78">
        <v>1</v>
      </c>
      <c r="E80" s="78" t="s">
        <v>266</v>
      </c>
      <c r="F80" s="78">
        <v>1</v>
      </c>
      <c r="G80" s="78"/>
      <c r="H80" s="78"/>
      <c r="I80" s="78"/>
      <c r="J80" s="78"/>
      <c r="K80" s="78"/>
      <c r="L80" s="78"/>
      <c r="M80" s="78"/>
      <c r="N80" s="78"/>
      <c r="O80" s="78"/>
      <c r="P80" s="78"/>
      <c r="Q80" s="78"/>
      <c r="R80" s="78"/>
    </row>
    <row r="81" spans="1:18" ht="15">
      <c r="A81" s="78" t="s">
        <v>270</v>
      </c>
      <c r="B81" s="78">
        <v>1</v>
      </c>
      <c r="C81" s="78" t="s">
        <v>1238</v>
      </c>
      <c r="D81" s="78">
        <v>1</v>
      </c>
      <c r="E81" s="78" t="s">
        <v>265</v>
      </c>
      <c r="F81" s="78">
        <v>1</v>
      </c>
      <c r="G81" s="78"/>
      <c r="H81" s="78"/>
      <c r="I81" s="78"/>
      <c r="J81" s="78"/>
      <c r="K81" s="78"/>
      <c r="L81" s="78"/>
      <c r="M81" s="78"/>
      <c r="N81" s="78"/>
      <c r="O81" s="78"/>
      <c r="P81" s="78"/>
      <c r="Q81" s="78"/>
      <c r="R81" s="78"/>
    </row>
    <row r="82" spans="1:18" ht="15">
      <c r="A82" s="78" t="s">
        <v>269</v>
      </c>
      <c r="B82" s="78">
        <v>1</v>
      </c>
      <c r="C82" s="78" t="s">
        <v>254</v>
      </c>
      <c r="D82" s="78">
        <v>1</v>
      </c>
      <c r="E82" s="78" t="s">
        <v>264</v>
      </c>
      <c r="F82" s="78">
        <v>1</v>
      </c>
      <c r="G82" s="78"/>
      <c r="H82" s="78"/>
      <c r="I82" s="78"/>
      <c r="J82" s="78"/>
      <c r="K82" s="78"/>
      <c r="L82" s="78"/>
      <c r="M82" s="78"/>
      <c r="N82" s="78"/>
      <c r="O82" s="78"/>
      <c r="P82" s="78"/>
      <c r="Q82" s="78"/>
      <c r="R82" s="78"/>
    </row>
    <row r="85" spans="1:18" ht="15" customHeight="1">
      <c r="A85" s="13" t="s">
        <v>1261</v>
      </c>
      <c r="B85" s="13" t="s">
        <v>1080</v>
      </c>
      <c r="C85" s="13" t="s">
        <v>1262</v>
      </c>
      <c r="D85" s="13" t="s">
        <v>1083</v>
      </c>
      <c r="E85" s="13" t="s">
        <v>1263</v>
      </c>
      <c r="F85" s="13" t="s">
        <v>1085</v>
      </c>
      <c r="G85" s="13" t="s">
        <v>1264</v>
      </c>
      <c r="H85" s="13" t="s">
        <v>1087</v>
      </c>
      <c r="I85" s="13" t="s">
        <v>1265</v>
      </c>
      <c r="J85" s="13" t="s">
        <v>1089</v>
      </c>
      <c r="K85" s="13" t="s">
        <v>1266</v>
      </c>
      <c r="L85" s="13" t="s">
        <v>1091</v>
      </c>
      <c r="M85" s="13" t="s">
        <v>1267</v>
      </c>
      <c r="N85" s="13" t="s">
        <v>1093</v>
      </c>
      <c r="O85" s="13" t="s">
        <v>1268</v>
      </c>
      <c r="P85" s="13" t="s">
        <v>1095</v>
      </c>
      <c r="Q85" s="13" t="s">
        <v>1269</v>
      </c>
      <c r="R85" s="13" t="s">
        <v>1096</v>
      </c>
    </row>
    <row r="86" spans="1:18" ht="15">
      <c r="A86" s="114" t="s">
        <v>217</v>
      </c>
      <c r="B86" s="78">
        <v>566164</v>
      </c>
      <c r="C86" s="114" t="s">
        <v>217</v>
      </c>
      <c r="D86" s="78">
        <v>566164</v>
      </c>
      <c r="E86" s="114" t="s">
        <v>253</v>
      </c>
      <c r="F86" s="78">
        <v>92775</v>
      </c>
      <c r="G86" s="114" t="s">
        <v>214</v>
      </c>
      <c r="H86" s="78">
        <v>85975</v>
      </c>
      <c r="I86" s="114" t="s">
        <v>260</v>
      </c>
      <c r="J86" s="78">
        <v>180766</v>
      </c>
      <c r="K86" s="114" t="s">
        <v>251</v>
      </c>
      <c r="L86" s="78">
        <v>76868</v>
      </c>
      <c r="M86" s="114" t="s">
        <v>228</v>
      </c>
      <c r="N86" s="78">
        <v>15064</v>
      </c>
      <c r="O86" s="114" t="s">
        <v>261</v>
      </c>
      <c r="P86" s="78">
        <v>80463</v>
      </c>
      <c r="Q86" s="114" t="s">
        <v>242</v>
      </c>
      <c r="R86" s="78">
        <v>173043</v>
      </c>
    </row>
    <row r="87" spans="1:18" ht="15">
      <c r="A87" s="114" t="s">
        <v>260</v>
      </c>
      <c r="B87" s="78">
        <v>180766</v>
      </c>
      <c r="C87" s="114" t="s">
        <v>225</v>
      </c>
      <c r="D87" s="78">
        <v>177610</v>
      </c>
      <c r="E87" s="114" t="s">
        <v>267</v>
      </c>
      <c r="F87" s="78">
        <v>71643</v>
      </c>
      <c r="G87" s="114" t="s">
        <v>219</v>
      </c>
      <c r="H87" s="78">
        <v>70968</v>
      </c>
      <c r="I87" s="114" t="s">
        <v>231</v>
      </c>
      <c r="J87" s="78">
        <v>44918</v>
      </c>
      <c r="K87" s="114" t="s">
        <v>263</v>
      </c>
      <c r="L87" s="78">
        <v>39215</v>
      </c>
      <c r="M87" s="114" t="s">
        <v>257</v>
      </c>
      <c r="N87" s="78">
        <v>13543</v>
      </c>
      <c r="O87" s="114" t="s">
        <v>244</v>
      </c>
      <c r="P87" s="78">
        <v>10821</v>
      </c>
      <c r="Q87" s="114" t="s">
        <v>241</v>
      </c>
      <c r="R87" s="78">
        <v>20949</v>
      </c>
    </row>
    <row r="88" spans="1:18" ht="15">
      <c r="A88" s="114" t="s">
        <v>225</v>
      </c>
      <c r="B88" s="78">
        <v>177610</v>
      </c>
      <c r="C88" s="114" t="s">
        <v>218</v>
      </c>
      <c r="D88" s="78">
        <v>115197</v>
      </c>
      <c r="E88" s="114" t="s">
        <v>264</v>
      </c>
      <c r="F88" s="78">
        <v>33785</v>
      </c>
      <c r="G88" s="114" t="s">
        <v>229</v>
      </c>
      <c r="H88" s="78">
        <v>62484</v>
      </c>
      <c r="I88" s="114" t="s">
        <v>237</v>
      </c>
      <c r="J88" s="78">
        <v>41576</v>
      </c>
      <c r="K88" s="114" t="s">
        <v>230</v>
      </c>
      <c r="L88" s="78">
        <v>23761</v>
      </c>
      <c r="M88" s="114" t="s">
        <v>259</v>
      </c>
      <c r="N88" s="78">
        <v>11844</v>
      </c>
      <c r="O88" s="114" t="s">
        <v>262</v>
      </c>
      <c r="P88" s="78">
        <v>3689</v>
      </c>
      <c r="Q88" s="114"/>
      <c r="R88" s="78"/>
    </row>
    <row r="89" spans="1:18" ht="15">
      <c r="A89" s="114" t="s">
        <v>242</v>
      </c>
      <c r="B89" s="78">
        <v>173043</v>
      </c>
      <c r="C89" s="114" t="s">
        <v>221</v>
      </c>
      <c r="D89" s="78">
        <v>50626</v>
      </c>
      <c r="E89" s="114" t="s">
        <v>271</v>
      </c>
      <c r="F89" s="78">
        <v>4235</v>
      </c>
      <c r="G89" s="114" t="s">
        <v>235</v>
      </c>
      <c r="H89" s="78">
        <v>19892</v>
      </c>
      <c r="I89" s="114" t="s">
        <v>239</v>
      </c>
      <c r="J89" s="78">
        <v>28725</v>
      </c>
      <c r="K89" s="114" t="s">
        <v>224</v>
      </c>
      <c r="L89" s="78">
        <v>5961</v>
      </c>
      <c r="M89" s="114" t="s">
        <v>255</v>
      </c>
      <c r="N89" s="78">
        <v>11122</v>
      </c>
      <c r="O89" s="114"/>
      <c r="P89" s="78"/>
      <c r="Q89" s="114"/>
      <c r="R89" s="78"/>
    </row>
    <row r="90" spans="1:18" ht="15">
      <c r="A90" s="114" t="s">
        <v>218</v>
      </c>
      <c r="B90" s="78">
        <v>115197</v>
      </c>
      <c r="C90" s="114" t="s">
        <v>248</v>
      </c>
      <c r="D90" s="78">
        <v>19021</v>
      </c>
      <c r="E90" s="114" t="s">
        <v>268</v>
      </c>
      <c r="F90" s="78">
        <v>4040</v>
      </c>
      <c r="G90" s="114" t="s">
        <v>233</v>
      </c>
      <c r="H90" s="78">
        <v>11703</v>
      </c>
      <c r="I90" s="114" t="s">
        <v>232</v>
      </c>
      <c r="J90" s="78">
        <v>24329</v>
      </c>
      <c r="K90" s="114" t="s">
        <v>223</v>
      </c>
      <c r="L90" s="78">
        <v>2743</v>
      </c>
      <c r="M90" s="114" t="s">
        <v>256</v>
      </c>
      <c r="N90" s="78">
        <v>2804</v>
      </c>
      <c r="O90" s="114"/>
      <c r="P90" s="78"/>
      <c r="Q90" s="114"/>
      <c r="R90" s="78"/>
    </row>
    <row r="91" spans="1:18" ht="15">
      <c r="A91" s="114" t="s">
        <v>253</v>
      </c>
      <c r="B91" s="78">
        <v>92775</v>
      </c>
      <c r="C91" s="114" t="s">
        <v>220</v>
      </c>
      <c r="D91" s="78">
        <v>15902</v>
      </c>
      <c r="E91" s="114" t="s">
        <v>265</v>
      </c>
      <c r="F91" s="78">
        <v>3837</v>
      </c>
      <c r="G91" s="114" t="s">
        <v>234</v>
      </c>
      <c r="H91" s="78">
        <v>9989</v>
      </c>
      <c r="I91" s="114" t="s">
        <v>238</v>
      </c>
      <c r="J91" s="78">
        <v>22632</v>
      </c>
      <c r="K91" s="114" t="s">
        <v>250</v>
      </c>
      <c r="L91" s="78">
        <v>1951</v>
      </c>
      <c r="M91" s="114"/>
      <c r="N91" s="78"/>
      <c r="O91" s="114"/>
      <c r="P91" s="78"/>
      <c r="Q91" s="114"/>
      <c r="R91" s="78"/>
    </row>
    <row r="92" spans="1:18" ht="15">
      <c r="A92" s="114" t="s">
        <v>214</v>
      </c>
      <c r="B92" s="78">
        <v>85975</v>
      </c>
      <c r="C92" s="114" t="s">
        <v>246</v>
      </c>
      <c r="D92" s="78">
        <v>13117</v>
      </c>
      <c r="E92" s="114" t="s">
        <v>266</v>
      </c>
      <c r="F92" s="78">
        <v>3674</v>
      </c>
      <c r="G92" s="114" t="s">
        <v>240</v>
      </c>
      <c r="H92" s="78">
        <v>5299</v>
      </c>
      <c r="I92" s="114" t="s">
        <v>258</v>
      </c>
      <c r="J92" s="78">
        <v>21732</v>
      </c>
      <c r="K92" s="114" t="s">
        <v>252</v>
      </c>
      <c r="L92" s="78">
        <v>477</v>
      </c>
      <c r="M92" s="114"/>
      <c r="N92" s="78"/>
      <c r="O92" s="114"/>
      <c r="P92" s="78"/>
      <c r="Q92" s="114"/>
      <c r="R92" s="78"/>
    </row>
    <row r="93" spans="1:18" ht="15">
      <c r="A93" s="114" t="s">
        <v>261</v>
      </c>
      <c r="B93" s="78">
        <v>80463</v>
      </c>
      <c r="C93" s="114" t="s">
        <v>249</v>
      </c>
      <c r="D93" s="78">
        <v>8974</v>
      </c>
      <c r="E93" s="114" t="s">
        <v>272</v>
      </c>
      <c r="F93" s="78">
        <v>3594</v>
      </c>
      <c r="G93" s="114" t="s">
        <v>245</v>
      </c>
      <c r="H93" s="78">
        <v>1337</v>
      </c>
      <c r="I93" s="114" t="s">
        <v>236</v>
      </c>
      <c r="J93" s="78">
        <v>2713</v>
      </c>
      <c r="K93" s="114"/>
      <c r="L93" s="78"/>
      <c r="M93" s="114"/>
      <c r="N93" s="78"/>
      <c r="O93" s="114"/>
      <c r="P93" s="78"/>
      <c r="Q93" s="114"/>
      <c r="R93" s="78"/>
    </row>
    <row r="94" spans="1:18" ht="15">
      <c r="A94" s="114" t="s">
        <v>251</v>
      </c>
      <c r="B94" s="78">
        <v>76868</v>
      </c>
      <c r="C94" s="114" t="s">
        <v>227</v>
      </c>
      <c r="D94" s="78">
        <v>7395</v>
      </c>
      <c r="E94" s="114" t="s">
        <v>270</v>
      </c>
      <c r="F94" s="78">
        <v>2563</v>
      </c>
      <c r="G94" s="114" t="s">
        <v>243</v>
      </c>
      <c r="H94" s="78">
        <v>386</v>
      </c>
      <c r="I94" s="114"/>
      <c r="J94" s="78"/>
      <c r="K94" s="114"/>
      <c r="L94" s="78"/>
      <c r="M94" s="114"/>
      <c r="N94" s="78"/>
      <c r="O94" s="114"/>
      <c r="P94" s="78"/>
      <c r="Q94" s="114"/>
      <c r="R94" s="78"/>
    </row>
    <row r="95" spans="1:18" ht="15">
      <c r="A95" s="114" t="s">
        <v>267</v>
      </c>
      <c r="B95" s="78">
        <v>71643</v>
      </c>
      <c r="C95" s="114" t="s">
        <v>247</v>
      </c>
      <c r="D95" s="78">
        <v>6021</v>
      </c>
      <c r="E95" s="114" t="s">
        <v>269</v>
      </c>
      <c r="F95" s="78">
        <v>1723</v>
      </c>
      <c r="G95" s="114" t="s">
        <v>212</v>
      </c>
      <c r="H95" s="78">
        <v>263</v>
      </c>
      <c r="I95" s="114"/>
      <c r="J95" s="78"/>
      <c r="K95" s="114"/>
      <c r="L95" s="78"/>
      <c r="M95" s="114"/>
      <c r="N95" s="78"/>
      <c r="O95" s="114"/>
      <c r="P95" s="78"/>
      <c r="Q95" s="114"/>
      <c r="R95" s="78"/>
    </row>
  </sheetData>
  <hyperlinks>
    <hyperlink ref="A2" r:id="rId1" display="https://twitter.com/lrainie/status/1181959151632703488"/>
    <hyperlink ref="A3" r:id="rId2" display="https://www.pewresearch.org/quiz/digital-knowledge-quiz/"/>
    <hyperlink ref="A4" r:id="rId3" display="https://twitter.com/lrainie/status/1181960407029895168"/>
    <hyperlink ref="A5" r:id="rId4" display="https://balkin.blogspot.com/2019/10/making-virtue-out-of-neglect-how.html"/>
    <hyperlink ref="A6" r:id="rId5" display="https://pewrsr.ch/2OzyU3K"/>
    <hyperlink ref="A7" r:id="rId6" display="https://www.people-press.org/?p=20071483"/>
    <hyperlink ref="A8" r:id="rId7" display="https://pewrsr.ch/2pJU1pP"/>
    <hyperlink ref="A9" r:id="rId8" display="https://www.pewresearch.org/fact-tank/2019/09/25/how-the-watergate-crisis-eroded-public-support-for-richard-nixon/"/>
    <hyperlink ref="A10" r:id="rId9" display="https://pewrsr.ch/2VeYYCl"/>
    <hyperlink ref="A11" r:id="rId10" display="https://twitter.com/lrainie/status/1179837646316736512"/>
    <hyperlink ref="C2" r:id="rId11" display="https://www.pewresearch.org/quiz/digital-knowledge-quiz/"/>
    <hyperlink ref="C3" r:id="rId12" display="https://www.pewresearch.org/fact-tank/2018/09/06/are-you-in-the-american-middle-class/"/>
    <hyperlink ref="C4" r:id="rId13" display="https://www.people-press.org/2019/10/01/public-expresses-favorable-views-of-a-number-of-federal-agencies/"/>
    <hyperlink ref="C5" r:id="rId14" display="https://www.pewforum.org/2019/10/03/for-a-lot-of-american-teens-religion-is-a-regular-part-of-the-public-school-day/"/>
    <hyperlink ref="C6" r:id="rId15" display="https://www.journalism.org/2019/10/02/americans-are-wary-of-the-role-social-media-sites-play-in-delivering-the-news/"/>
    <hyperlink ref="C7" r:id="rId16" display="https://pewrsr.ch/2OzyU3K"/>
    <hyperlink ref="C8" r:id="rId17" display="https://www.people-press.org/?p=20071483"/>
    <hyperlink ref="C9" r:id="rId18" display="https://pewrsr.ch/2pJU1pP"/>
    <hyperlink ref="C10" r:id="rId19" display="https://www.pewresearch.org/fact-tank/2019/09/25/how-the-watergate-crisis-eroded-public-support-for-richard-nixon/"/>
    <hyperlink ref="C11" r:id="rId20" display="https://pewrsr.ch/2VeYYCl"/>
    <hyperlink ref="E2" r:id="rId21" display="https://balkin.blogspot.com/2019/10/making-virtue-out-of-neglect-how.html"/>
    <hyperlink ref="G2" r:id="rId22" display="https://twitter.com/lrainie/status/1181959151632703488"/>
    <hyperlink ref="G3" r:id="rId23" display="https://twitter.com/lrainie/status/1179433961115795457"/>
    <hyperlink ref="G4" r:id="rId24" display="https://twitter.com/lrainie/status/1180192901722193920"/>
    <hyperlink ref="G5" r:id="rId25" display="https://twitter.com/lrainie/status/1179761029363970049"/>
    <hyperlink ref="G6" r:id="rId26" display="https://twitter.com/lrainie/status/1181962832843284481"/>
    <hyperlink ref="G7" r:id="rId27" display="https://twitter.com/lrainie/status/1179837646316736512"/>
    <hyperlink ref="I2" r:id="rId28" display="https://www.pewresearch.org/quiz/digital-knowledge-quiz/"/>
    <hyperlink ref="I3" r:id="rId29" display="https://twitter.com/lrainie/status/1181959151632703488"/>
    <hyperlink ref="K2" r:id="rId30" display="https://www.pewinternet.org/2019/10/09/americans-and-digital-knowledge/"/>
    <hyperlink ref="K3" r:id="rId31" display="https://twitter.com/lrainie/status/1181960407029895168?s=20"/>
    <hyperlink ref="Q2" r:id="rId32" display="https://twitter.com/lrainie/status/1181960407029895168"/>
  </hyperlinks>
  <printOptions/>
  <pageMargins left="0.7" right="0.7" top="0.75" bottom="0.75" header="0.3" footer="0.3"/>
  <pageSetup orientation="portrait" paperSize="9"/>
  <tableParts>
    <tablePart r:id="rId34"/>
    <tablePart r:id="rId38"/>
    <tablePart r:id="rId39"/>
    <tablePart r:id="rId37"/>
    <tablePart r:id="rId40"/>
    <tablePart r:id="rId33"/>
    <tablePart r:id="rId36"/>
    <tablePart r:id="rId3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1371</v>
      </c>
      <c r="B1" s="13" t="s">
        <v>1490</v>
      </c>
      <c r="C1" s="13" t="s">
        <v>1491</v>
      </c>
      <c r="D1" s="13" t="s">
        <v>144</v>
      </c>
      <c r="E1" s="13" t="s">
        <v>1493</v>
      </c>
      <c r="F1" s="13" t="s">
        <v>1494</v>
      </c>
      <c r="G1" s="13" t="s">
        <v>1495</v>
      </c>
    </row>
    <row r="2" spans="1:7" ht="15">
      <c r="A2" s="78" t="s">
        <v>1132</v>
      </c>
      <c r="B2" s="78">
        <v>68</v>
      </c>
      <c r="C2" s="117">
        <v>0.04941860465116279</v>
      </c>
      <c r="D2" s="78" t="s">
        <v>1492</v>
      </c>
      <c r="E2" s="78"/>
      <c r="F2" s="78"/>
      <c r="G2" s="78"/>
    </row>
    <row r="3" spans="1:7" ht="15">
      <c r="A3" s="78" t="s">
        <v>1133</v>
      </c>
      <c r="B3" s="78">
        <v>26</v>
      </c>
      <c r="C3" s="117">
        <v>0.0188953488372093</v>
      </c>
      <c r="D3" s="78" t="s">
        <v>1492</v>
      </c>
      <c r="E3" s="78"/>
      <c r="F3" s="78"/>
      <c r="G3" s="78"/>
    </row>
    <row r="4" spans="1:7" ht="15">
      <c r="A4" s="78" t="s">
        <v>1134</v>
      </c>
      <c r="B4" s="78">
        <v>0</v>
      </c>
      <c r="C4" s="117">
        <v>0</v>
      </c>
      <c r="D4" s="78" t="s">
        <v>1492</v>
      </c>
      <c r="E4" s="78"/>
      <c r="F4" s="78"/>
      <c r="G4" s="78"/>
    </row>
    <row r="5" spans="1:7" ht="15">
      <c r="A5" s="78" t="s">
        <v>1135</v>
      </c>
      <c r="B5" s="78">
        <v>1282</v>
      </c>
      <c r="C5" s="117">
        <v>0.9316860465116279</v>
      </c>
      <c r="D5" s="78" t="s">
        <v>1492</v>
      </c>
      <c r="E5" s="78"/>
      <c r="F5" s="78"/>
      <c r="G5" s="78"/>
    </row>
    <row r="6" spans="1:7" ht="15">
      <c r="A6" s="78" t="s">
        <v>1136</v>
      </c>
      <c r="B6" s="78">
        <v>1376</v>
      </c>
      <c r="C6" s="117">
        <v>1</v>
      </c>
      <c r="D6" s="78" t="s">
        <v>1492</v>
      </c>
      <c r="E6" s="78"/>
      <c r="F6" s="78"/>
      <c r="G6" s="78"/>
    </row>
    <row r="7" spans="1:7" ht="15">
      <c r="A7" s="84" t="s">
        <v>246</v>
      </c>
      <c r="B7" s="84">
        <v>34</v>
      </c>
      <c r="C7" s="118">
        <v>0.01198117238324333</v>
      </c>
      <c r="D7" s="84" t="s">
        <v>1492</v>
      </c>
      <c r="E7" s="84" t="b">
        <v>0</v>
      </c>
      <c r="F7" s="84" t="b">
        <v>0</v>
      </c>
      <c r="G7" s="84" t="b">
        <v>0</v>
      </c>
    </row>
    <row r="8" spans="1:7" ht="15">
      <c r="A8" s="84" t="s">
        <v>251</v>
      </c>
      <c r="B8" s="84">
        <v>15</v>
      </c>
      <c r="C8" s="118">
        <v>0.011662384156312414</v>
      </c>
      <c r="D8" s="84" t="s">
        <v>1492</v>
      </c>
      <c r="E8" s="84" t="b">
        <v>0</v>
      </c>
      <c r="F8" s="84" t="b">
        <v>0</v>
      </c>
      <c r="G8" s="84" t="b">
        <v>0</v>
      </c>
    </row>
    <row r="9" spans="1:7" ht="15">
      <c r="A9" s="84" t="s">
        <v>1137</v>
      </c>
      <c r="B9" s="84">
        <v>14</v>
      </c>
      <c r="C9" s="118">
        <v>0.011386668347268227</v>
      </c>
      <c r="D9" s="84" t="s">
        <v>1492</v>
      </c>
      <c r="E9" s="84" t="b">
        <v>0</v>
      </c>
      <c r="F9" s="84" t="b">
        <v>0</v>
      </c>
      <c r="G9" s="84" t="b">
        <v>0</v>
      </c>
    </row>
    <row r="10" spans="1:7" ht="15">
      <c r="A10" s="84" t="s">
        <v>1138</v>
      </c>
      <c r="B10" s="84">
        <v>13</v>
      </c>
      <c r="C10" s="118">
        <v>0.01161437348862634</v>
      </c>
      <c r="D10" s="84" t="s">
        <v>1492</v>
      </c>
      <c r="E10" s="84" t="b">
        <v>0</v>
      </c>
      <c r="F10" s="84" t="b">
        <v>0</v>
      </c>
      <c r="G10" s="84" t="b">
        <v>0</v>
      </c>
    </row>
    <row r="11" spans="1:7" ht="15">
      <c r="A11" s="84" t="s">
        <v>1139</v>
      </c>
      <c r="B11" s="84">
        <v>12</v>
      </c>
      <c r="C11" s="118">
        <v>0.010720960143347391</v>
      </c>
      <c r="D11" s="84" t="s">
        <v>1492</v>
      </c>
      <c r="E11" s="84" t="b">
        <v>0</v>
      </c>
      <c r="F11" s="84" t="b">
        <v>0</v>
      </c>
      <c r="G11" s="84" t="b">
        <v>0</v>
      </c>
    </row>
    <row r="12" spans="1:7" ht="15">
      <c r="A12" s="84" t="s">
        <v>1144</v>
      </c>
      <c r="B12" s="84">
        <v>12</v>
      </c>
      <c r="C12" s="118">
        <v>0.010720960143347391</v>
      </c>
      <c r="D12" s="84" t="s">
        <v>1492</v>
      </c>
      <c r="E12" s="84" t="b">
        <v>1</v>
      </c>
      <c r="F12" s="84" t="b">
        <v>0</v>
      </c>
      <c r="G12" s="84" t="b">
        <v>0</v>
      </c>
    </row>
    <row r="13" spans="1:7" ht="15">
      <c r="A13" s="84" t="s">
        <v>1150</v>
      </c>
      <c r="B13" s="84">
        <v>11</v>
      </c>
      <c r="C13" s="118">
        <v>0.012144537048801089</v>
      </c>
      <c r="D13" s="84" t="s">
        <v>1492</v>
      </c>
      <c r="E13" s="84" t="b">
        <v>0</v>
      </c>
      <c r="F13" s="84" t="b">
        <v>0</v>
      </c>
      <c r="G13" s="84" t="b">
        <v>0</v>
      </c>
    </row>
    <row r="14" spans="1:7" ht="15">
      <c r="A14" s="84" t="s">
        <v>1141</v>
      </c>
      <c r="B14" s="84">
        <v>11</v>
      </c>
      <c r="C14" s="118">
        <v>0.010324764704507912</v>
      </c>
      <c r="D14" s="84" t="s">
        <v>1492</v>
      </c>
      <c r="E14" s="84" t="b">
        <v>0</v>
      </c>
      <c r="F14" s="84" t="b">
        <v>0</v>
      </c>
      <c r="G14" s="84" t="b">
        <v>0</v>
      </c>
    </row>
    <row r="15" spans="1:7" ht="15">
      <c r="A15" s="84" t="s">
        <v>1142</v>
      </c>
      <c r="B15" s="84">
        <v>11</v>
      </c>
      <c r="C15" s="118">
        <v>0.010324764704507912</v>
      </c>
      <c r="D15" s="84" t="s">
        <v>1492</v>
      </c>
      <c r="E15" s="84" t="b">
        <v>0</v>
      </c>
      <c r="F15" s="84" t="b">
        <v>0</v>
      </c>
      <c r="G15" s="84" t="b">
        <v>0</v>
      </c>
    </row>
    <row r="16" spans="1:7" ht="15">
      <c r="A16" s="84" t="s">
        <v>1143</v>
      </c>
      <c r="B16" s="84">
        <v>11</v>
      </c>
      <c r="C16" s="118">
        <v>0.010324764704507912</v>
      </c>
      <c r="D16" s="84" t="s">
        <v>1492</v>
      </c>
      <c r="E16" s="84" t="b">
        <v>1</v>
      </c>
      <c r="F16" s="84" t="b">
        <v>0</v>
      </c>
      <c r="G16" s="84" t="b">
        <v>0</v>
      </c>
    </row>
    <row r="17" spans="1:7" ht="15">
      <c r="A17" s="84" t="s">
        <v>1145</v>
      </c>
      <c r="B17" s="84">
        <v>11</v>
      </c>
      <c r="C17" s="118">
        <v>0.010324764704507912</v>
      </c>
      <c r="D17" s="84" t="s">
        <v>1492</v>
      </c>
      <c r="E17" s="84" t="b">
        <v>0</v>
      </c>
      <c r="F17" s="84" t="b">
        <v>0</v>
      </c>
      <c r="G17" s="84" t="b">
        <v>0</v>
      </c>
    </row>
    <row r="18" spans="1:7" ht="15">
      <c r="A18" s="84" t="s">
        <v>1146</v>
      </c>
      <c r="B18" s="84">
        <v>11</v>
      </c>
      <c r="C18" s="118">
        <v>0.010324764704507912</v>
      </c>
      <c r="D18" s="84" t="s">
        <v>1492</v>
      </c>
      <c r="E18" s="84" t="b">
        <v>0</v>
      </c>
      <c r="F18" s="84" t="b">
        <v>0</v>
      </c>
      <c r="G18" s="84" t="b">
        <v>0</v>
      </c>
    </row>
    <row r="19" spans="1:7" ht="15">
      <c r="A19" s="84" t="s">
        <v>1372</v>
      </c>
      <c r="B19" s="84">
        <v>10</v>
      </c>
      <c r="C19" s="118">
        <v>0.00988127754426826</v>
      </c>
      <c r="D19" s="84" t="s">
        <v>1492</v>
      </c>
      <c r="E19" s="84" t="b">
        <v>0</v>
      </c>
      <c r="F19" s="84" t="b">
        <v>0</v>
      </c>
      <c r="G19" s="84" t="b">
        <v>0</v>
      </c>
    </row>
    <row r="20" spans="1:7" ht="15">
      <c r="A20" s="84" t="s">
        <v>1373</v>
      </c>
      <c r="B20" s="84">
        <v>9</v>
      </c>
      <c r="C20" s="118">
        <v>0.009385754353293679</v>
      </c>
      <c r="D20" s="84" t="s">
        <v>1492</v>
      </c>
      <c r="E20" s="84" t="b">
        <v>0</v>
      </c>
      <c r="F20" s="84" t="b">
        <v>0</v>
      </c>
      <c r="G20" s="84" t="b">
        <v>0</v>
      </c>
    </row>
    <row r="21" spans="1:7" ht="15">
      <c r="A21" s="84" t="s">
        <v>1154</v>
      </c>
      <c r="B21" s="84">
        <v>9</v>
      </c>
      <c r="C21" s="118">
        <v>0.009936439403564529</v>
      </c>
      <c r="D21" s="84" t="s">
        <v>1492</v>
      </c>
      <c r="E21" s="84" t="b">
        <v>0</v>
      </c>
      <c r="F21" s="84" t="b">
        <v>0</v>
      </c>
      <c r="G21" s="84" t="b">
        <v>0</v>
      </c>
    </row>
    <row r="22" spans="1:7" ht="15">
      <c r="A22" s="84" t="s">
        <v>258</v>
      </c>
      <c r="B22" s="84">
        <v>9</v>
      </c>
      <c r="C22" s="118">
        <v>0.009385754353293679</v>
      </c>
      <c r="D22" s="84" t="s">
        <v>1492</v>
      </c>
      <c r="E22" s="84" t="b">
        <v>0</v>
      </c>
      <c r="F22" s="84" t="b">
        <v>0</v>
      </c>
      <c r="G22" s="84" t="b">
        <v>0</v>
      </c>
    </row>
    <row r="23" spans="1:7" ht="15">
      <c r="A23" s="84" t="s">
        <v>1374</v>
      </c>
      <c r="B23" s="84">
        <v>8</v>
      </c>
      <c r="C23" s="118">
        <v>0.010785691850380934</v>
      </c>
      <c r="D23" s="84" t="s">
        <v>1492</v>
      </c>
      <c r="E23" s="84" t="b">
        <v>0</v>
      </c>
      <c r="F23" s="84" t="b">
        <v>0</v>
      </c>
      <c r="G23" s="84" t="b">
        <v>0</v>
      </c>
    </row>
    <row r="24" spans="1:7" ht="15">
      <c r="A24" s="84" t="s">
        <v>1155</v>
      </c>
      <c r="B24" s="84">
        <v>8</v>
      </c>
      <c r="C24" s="118">
        <v>0.008832390580946247</v>
      </c>
      <c r="D24" s="84" t="s">
        <v>1492</v>
      </c>
      <c r="E24" s="84" t="b">
        <v>0</v>
      </c>
      <c r="F24" s="84" t="b">
        <v>0</v>
      </c>
      <c r="G24" s="84" t="b">
        <v>0</v>
      </c>
    </row>
    <row r="25" spans="1:7" ht="15">
      <c r="A25" s="84" t="s">
        <v>1375</v>
      </c>
      <c r="B25" s="84">
        <v>7</v>
      </c>
      <c r="C25" s="118">
        <v>0.00821392026172965</v>
      </c>
      <c r="D25" s="84" t="s">
        <v>1492</v>
      </c>
      <c r="E25" s="84" t="b">
        <v>0</v>
      </c>
      <c r="F25" s="84" t="b">
        <v>0</v>
      </c>
      <c r="G25" s="84" t="b">
        <v>0</v>
      </c>
    </row>
    <row r="26" spans="1:7" ht="15">
      <c r="A26" s="84" t="s">
        <v>1151</v>
      </c>
      <c r="B26" s="84">
        <v>7</v>
      </c>
      <c r="C26" s="118">
        <v>0.00943748036908332</v>
      </c>
      <c r="D26" s="84" t="s">
        <v>1492</v>
      </c>
      <c r="E26" s="84" t="b">
        <v>0</v>
      </c>
      <c r="F26" s="84" t="b">
        <v>0</v>
      </c>
      <c r="G26" s="84" t="b">
        <v>0</v>
      </c>
    </row>
    <row r="27" spans="1:7" ht="15">
      <c r="A27" s="84" t="s">
        <v>1376</v>
      </c>
      <c r="B27" s="84">
        <v>6</v>
      </c>
      <c r="C27" s="118">
        <v>0.008089268887785701</v>
      </c>
      <c r="D27" s="84" t="s">
        <v>1492</v>
      </c>
      <c r="E27" s="84" t="b">
        <v>0</v>
      </c>
      <c r="F27" s="84" t="b">
        <v>0</v>
      </c>
      <c r="G27" s="84" t="b">
        <v>0</v>
      </c>
    </row>
    <row r="28" spans="1:7" ht="15">
      <c r="A28" s="84" t="s">
        <v>1377</v>
      </c>
      <c r="B28" s="84">
        <v>6</v>
      </c>
      <c r="C28" s="118">
        <v>0.007520982432898442</v>
      </c>
      <c r="D28" s="84" t="s">
        <v>1492</v>
      </c>
      <c r="E28" s="84" t="b">
        <v>0</v>
      </c>
      <c r="F28" s="84" t="b">
        <v>0</v>
      </c>
      <c r="G28" s="84" t="b">
        <v>0</v>
      </c>
    </row>
    <row r="29" spans="1:7" ht="15">
      <c r="A29" s="84" t="s">
        <v>1378</v>
      </c>
      <c r="B29" s="84">
        <v>5</v>
      </c>
      <c r="C29" s="118">
        <v>0.0067410574064880845</v>
      </c>
      <c r="D29" s="84" t="s">
        <v>1492</v>
      </c>
      <c r="E29" s="84" t="b">
        <v>0</v>
      </c>
      <c r="F29" s="84" t="b">
        <v>0</v>
      </c>
      <c r="G29" s="84" t="b">
        <v>0</v>
      </c>
    </row>
    <row r="30" spans="1:7" ht="15">
      <c r="A30" s="84" t="s">
        <v>1379</v>
      </c>
      <c r="B30" s="84">
        <v>5</v>
      </c>
      <c r="C30" s="118">
        <v>0.008067903995102656</v>
      </c>
      <c r="D30" s="84" t="s">
        <v>1492</v>
      </c>
      <c r="E30" s="84" t="b">
        <v>0</v>
      </c>
      <c r="F30" s="84" t="b">
        <v>0</v>
      </c>
      <c r="G30" s="84" t="b">
        <v>0</v>
      </c>
    </row>
    <row r="31" spans="1:7" ht="15">
      <c r="A31" s="84" t="s">
        <v>1380</v>
      </c>
      <c r="B31" s="84">
        <v>5</v>
      </c>
      <c r="C31" s="118">
        <v>0.0067410574064880845</v>
      </c>
      <c r="D31" s="84" t="s">
        <v>1492</v>
      </c>
      <c r="E31" s="84" t="b">
        <v>0</v>
      </c>
      <c r="F31" s="84" t="b">
        <v>0</v>
      </c>
      <c r="G31" s="84" t="b">
        <v>0</v>
      </c>
    </row>
    <row r="32" spans="1:7" ht="15">
      <c r="A32" s="84" t="s">
        <v>1160</v>
      </c>
      <c r="B32" s="84">
        <v>5</v>
      </c>
      <c r="C32" s="118">
        <v>0.008067903995102656</v>
      </c>
      <c r="D32" s="84" t="s">
        <v>1492</v>
      </c>
      <c r="E32" s="84" t="b">
        <v>1</v>
      </c>
      <c r="F32" s="84" t="b">
        <v>0</v>
      </c>
      <c r="G32" s="84" t="b">
        <v>0</v>
      </c>
    </row>
    <row r="33" spans="1:7" ht="15">
      <c r="A33" s="84" t="s">
        <v>1381</v>
      </c>
      <c r="B33" s="84">
        <v>5</v>
      </c>
      <c r="C33" s="118">
        <v>0.0067410574064880845</v>
      </c>
      <c r="D33" s="84" t="s">
        <v>1492</v>
      </c>
      <c r="E33" s="84" t="b">
        <v>0</v>
      </c>
      <c r="F33" s="84" t="b">
        <v>0</v>
      </c>
      <c r="G33" s="84" t="b">
        <v>0</v>
      </c>
    </row>
    <row r="34" spans="1:7" ht="15">
      <c r="A34" s="84" t="s">
        <v>1179</v>
      </c>
      <c r="B34" s="84">
        <v>4</v>
      </c>
      <c r="C34" s="118">
        <v>0.005856530197956286</v>
      </c>
      <c r="D34" s="84" t="s">
        <v>1492</v>
      </c>
      <c r="E34" s="84" t="b">
        <v>0</v>
      </c>
      <c r="F34" s="84" t="b">
        <v>0</v>
      </c>
      <c r="G34" s="84" t="b">
        <v>0</v>
      </c>
    </row>
    <row r="35" spans="1:7" ht="15">
      <c r="A35" s="84" t="s">
        <v>1164</v>
      </c>
      <c r="B35" s="84">
        <v>4</v>
      </c>
      <c r="C35" s="118">
        <v>0.005856530197956286</v>
      </c>
      <c r="D35" s="84" t="s">
        <v>1492</v>
      </c>
      <c r="E35" s="84" t="b">
        <v>0</v>
      </c>
      <c r="F35" s="84" t="b">
        <v>0</v>
      </c>
      <c r="G35" s="84" t="b">
        <v>0</v>
      </c>
    </row>
    <row r="36" spans="1:7" ht="15">
      <c r="A36" s="84" t="s">
        <v>1382</v>
      </c>
      <c r="B36" s="84">
        <v>4</v>
      </c>
      <c r="C36" s="118">
        <v>0.005856530197956286</v>
      </c>
      <c r="D36" s="84" t="s">
        <v>1492</v>
      </c>
      <c r="E36" s="84" t="b">
        <v>0</v>
      </c>
      <c r="F36" s="84" t="b">
        <v>0</v>
      </c>
      <c r="G36" s="84" t="b">
        <v>0</v>
      </c>
    </row>
    <row r="37" spans="1:7" ht="15">
      <c r="A37" s="84" t="s">
        <v>1383</v>
      </c>
      <c r="B37" s="84">
        <v>4</v>
      </c>
      <c r="C37" s="118">
        <v>0.00729686510543945</v>
      </c>
      <c r="D37" s="84" t="s">
        <v>1492</v>
      </c>
      <c r="E37" s="84" t="b">
        <v>0</v>
      </c>
      <c r="F37" s="84" t="b">
        <v>0</v>
      </c>
      <c r="G37" s="84" t="b">
        <v>0</v>
      </c>
    </row>
    <row r="38" spans="1:7" ht="15">
      <c r="A38" s="84" t="s">
        <v>1384</v>
      </c>
      <c r="B38" s="84">
        <v>4</v>
      </c>
      <c r="C38" s="118">
        <v>0.005856530197956286</v>
      </c>
      <c r="D38" s="84" t="s">
        <v>1492</v>
      </c>
      <c r="E38" s="84" t="b">
        <v>0</v>
      </c>
      <c r="F38" s="84" t="b">
        <v>0</v>
      </c>
      <c r="G38" s="84" t="b">
        <v>0</v>
      </c>
    </row>
    <row r="39" spans="1:7" ht="15">
      <c r="A39" s="84" t="s">
        <v>1385</v>
      </c>
      <c r="B39" s="84">
        <v>4</v>
      </c>
      <c r="C39" s="118">
        <v>0.005856530197956286</v>
      </c>
      <c r="D39" s="84" t="s">
        <v>1492</v>
      </c>
      <c r="E39" s="84" t="b">
        <v>0</v>
      </c>
      <c r="F39" s="84" t="b">
        <v>0</v>
      </c>
      <c r="G39" s="84" t="b">
        <v>0</v>
      </c>
    </row>
    <row r="40" spans="1:7" ht="15">
      <c r="A40" s="84" t="s">
        <v>1386</v>
      </c>
      <c r="B40" s="84">
        <v>4</v>
      </c>
      <c r="C40" s="118">
        <v>0.005856530197956286</v>
      </c>
      <c r="D40" s="84" t="s">
        <v>1492</v>
      </c>
      <c r="E40" s="84" t="b">
        <v>0</v>
      </c>
      <c r="F40" s="84" t="b">
        <v>0</v>
      </c>
      <c r="G40" s="84" t="b">
        <v>0</v>
      </c>
    </row>
    <row r="41" spans="1:7" ht="15">
      <c r="A41" s="84" t="s">
        <v>1156</v>
      </c>
      <c r="B41" s="84">
        <v>4</v>
      </c>
      <c r="C41" s="118">
        <v>0.006454323196082124</v>
      </c>
      <c r="D41" s="84" t="s">
        <v>1492</v>
      </c>
      <c r="E41" s="84" t="b">
        <v>0</v>
      </c>
      <c r="F41" s="84" t="b">
        <v>0</v>
      </c>
      <c r="G41" s="84" t="b">
        <v>0</v>
      </c>
    </row>
    <row r="42" spans="1:7" ht="15">
      <c r="A42" s="84" t="s">
        <v>1159</v>
      </c>
      <c r="B42" s="84">
        <v>4</v>
      </c>
      <c r="C42" s="118">
        <v>0.005856530197956286</v>
      </c>
      <c r="D42" s="84" t="s">
        <v>1492</v>
      </c>
      <c r="E42" s="84" t="b">
        <v>0</v>
      </c>
      <c r="F42" s="84" t="b">
        <v>0</v>
      </c>
      <c r="G42" s="84" t="b">
        <v>0</v>
      </c>
    </row>
    <row r="43" spans="1:7" ht="15">
      <c r="A43" s="84" t="s">
        <v>1387</v>
      </c>
      <c r="B43" s="84">
        <v>4</v>
      </c>
      <c r="C43" s="118">
        <v>0.005856530197956286</v>
      </c>
      <c r="D43" s="84" t="s">
        <v>1492</v>
      </c>
      <c r="E43" s="84" t="b">
        <v>0</v>
      </c>
      <c r="F43" s="84" t="b">
        <v>0</v>
      </c>
      <c r="G43" s="84" t="b">
        <v>0</v>
      </c>
    </row>
    <row r="44" spans="1:7" ht="15">
      <c r="A44" s="84" t="s">
        <v>1388</v>
      </c>
      <c r="B44" s="84">
        <v>4</v>
      </c>
      <c r="C44" s="118">
        <v>0.005856530197956286</v>
      </c>
      <c r="D44" s="84" t="s">
        <v>1492</v>
      </c>
      <c r="E44" s="84" t="b">
        <v>0</v>
      </c>
      <c r="F44" s="84" t="b">
        <v>0</v>
      </c>
      <c r="G44" s="84" t="b">
        <v>0</v>
      </c>
    </row>
    <row r="45" spans="1:7" ht="15">
      <c r="A45" s="84" t="s">
        <v>1389</v>
      </c>
      <c r="B45" s="84">
        <v>4</v>
      </c>
      <c r="C45" s="118">
        <v>0.006454323196082124</v>
      </c>
      <c r="D45" s="84" t="s">
        <v>1492</v>
      </c>
      <c r="E45" s="84" t="b">
        <v>0</v>
      </c>
      <c r="F45" s="84" t="b">
        <v>0</v>
      </c>
      <c r="G45" s="84" t="b">
        <v>0</v>
      </c>
    </row>
    <row r="46" spans="1:7" ht="15">
      <c r="A46" s="84" t="s">
        <v>1165</v>
      </c>
      <c r="B46" s="84">
        <v>3</v>
      </c>
      <c r="C46" s="118">
        <v>0.004840742397061594</v>
      </c>
      <c r="D46" s="84" t="s">
        <v>1492</v>
      </c>
      <c r="E46" s="84" t="b">
        <v>1</v>
      </c>
      <c r="F46" s="84" t="b">
        <v>0</v>
      </c>
      <c r="G46" s="84" t="b">
        <v>0</v>
      </c>
    </row>
    <row r="47" spans="1:7" ht="15">
      <c r="A47" s="84" t="s">
        <v>1170</v>
      </c>
      <c r="B47" s="84">
        <v>3</v>
      </c>
      <c r="C47" s="118">
        <v>0.004840742397061594</v>
      </c>
      <c r="D47" s="84" t="s">
        <v>1492</v>
      </c>
      <c r="E47" s="84" t="b">
        <v>0</v>
      </c>
      <c r="F47" s="84" t="b">
        <v>0</v>
      </c>
      <c r="G47" s="84" t="b">
        <v>0</v>
      </c>
    </row>
    <row r="48" spans="1:7" ht="15">
      <c r="A48" s="84" t="s">
        <v>1166</v>
      </c>
      <c r="B48" s="84">
        <v>3</v>
      </c>
      <c r="C48" s="118">
        <v>0.004840742397061594</v>
      </c>
      <c r="D48" s="84" t="s">
        <v>1492</v>
      </c>
      <c r="E48" s="84" t="b">
        <v>0</v>
      </c>
      <c r="F48" s="84" t="b">
        <v>0</v>
      </c>
      <c r="G48" s="84" t="b">
        <v>0</v>
      </c>
    </row>
    <row r="49" spans="1:7" ht="15">
      <c r="A49" s="84" t="s">
        <v>1390</v>
      </c>
      <c r="B49" s="84">
        <v>3</v>
      </c>
      <c r="C49" s="118">
        <v>0.005472648829079588</v>
      </c>
      <c r="D49" s="84" t="s">
        <v>1492</v>
      </c>
      <c r="E49" s="84" t="b">
        <v>0</v>
      </c>
      <c r="F49" s="84" t="b">
        <v>0</v>
      </c>
      <c r="G49" s="84" t="b">
        <v>0</v>
      </c>
    </row>
    <row r="50" spans="1:7" ht="15">
      <c r="A50" s="84" t="s">
        <v>1391</v>
      </c>
      <c r="B50" s="84">
        <v>3</v>
      </c>
      <c r="C50" s="118">
        <v>0.004840742397061594</v>
      </c>
      <c r="D50" s="84" t="s">
        <v>1492</v>
      </c>
      <c r="E50" s="84" t="b">
        <v>1</v>
      </c>
      <c r="F50" s="84" t="b">
        <v>0</v>
      </c>
      <c r="G50" s="84" t="b">
        <v>0</v>
      </c>
    </row>
    <row r="51" spans="1:7" ht="15">
      <c r="A51" s="84" t="s">
        <v>1392</v>
      </c>
      <c r="B51" s="84">
        <v>3</v>
      </c>
      <c r="C51" s="118">
        <v>0.004840742397061594</v>
      </c>
      <c r="D51" s="84" t="s">
        <v>1492</v>
      </c>
      <c r="E51" s="84" t="b">
        <v>0</v>
      </c>
      <c r="F51" s="84" t="b">
        <v>0</v>
      </c>
      <c r="G51" s="84" t="b">
        <v>0</v>
      </c>
    </row>
    <row r="52" spans="1:7" ht="15">
      <c r="A52" s="84" t="s">
        <v>1393</v>
      </c>
      <c r="B52" s="84">
        <v>3</v>
      </c>
      <c r="C52" s="118">
        <v>0.004840742397061594</v>
      </c>
      <c r="D52" s="84" t="s">
        <v>1492</v>
      </c>
      <c r="E52" s="84" t="b">
        <v>0</v>
      </c>
      <c r="F52" s="84" t="b">
        <v>0</v>
      </c>
      <c r="G52" s="84" t="b">
        <v>0</v>
      </c>
    </row>
    <row r="53" spans="1:7" ht="15">
      <c r="A53" s="84" t="s">
        <v>1394</v>
      </c>
      <c r="B53" s="84">
        <v>3</v>
      </c>
      <c r="C53" s="118">
        <v>0.004840742397061594</v>
      </c>
      <c r="D53" s="84" t="s">
        <v>1492</v>
      </c>
      <c r="E53" s="84" t="b">
        <v>0</v>
      </c>
      <c r="F53" s="84" t="b">
        <v>0</v>
      </c>
      <c r="G53" s="84" t="b">
        <v>0</v>
      </c>
    </row>
    <row r="54" spans="1:7" ht="15">
      <c r="A54" s="84" t="s">
        <v>1395</v>
      </c>
      <c r="B54" s="84">
        <v>3</v>
      </c>
      <c r="C54" s="118">
        <v>0.004840742397061594</v>
      </c>
      <c r="D54" s="84" t="s">
        <v>1492</v>
      </c>
      <c r="E54" s="84" t="b">
        <v>0</v>
      </c>
      <c r="F54" s="84" t="b">
        <v>0</v>
      </c>
      <c r="G54" s="84" t="b">
        <v>0</v>
      </c>
    </row>
    <row r="55" spans="1:7" ht="15">
      <c r="A55" s="84" t="s">
        <v>1396</v>
      </c>
      <c r="B55" s="84">
        <v>3</v>
      </c>
      <c r="C55" s="118">
        <v>0.005472648829079588</v>
      </c>
      <c r="D55" s="84" t="s">
        <v>1492</v>
      </c>
      <c r="E55" s="84" t="b">
        <v>0</v>
      </c>
      <c r="F55" s="84" t="b">
        <v>0</v>
      </c>
      <c r="G55" s="84" t="b">
        <v>0</v>
      </c>
    </row>
    <row r="56" spans="1:7" ht="15">
      <c r="A56" s="84" t="s">
        <v>1397</v>
      </c>
      <c r="B56" s="84">
        <v>3</v>
      </c>
      <c r="C56" s="118">
        <v>0.004840742397061594</v>
      </c>
      <c r="D56" s="84" t="s">
        <v>1492</v>
      </c>
      <c r="E56" s="84" t="b">
        <v>1</v>
      </c>
      <c r="F56" s="84" t="b">
        <v>0</v>
      </c>
      <c r="G56" s="84" t="b">
        <v>0</v>
      </c>
    </row>
    <row r="57" spans="1:7" ht="15">
      <c r="A57" s="84" t="s">
        <v>1398</v>
      </c>
      <c r="B57" s="84">
        <v>3</v>
      </c>
      <c r="C57" s="118">
        <v>0.004840742397061594</v>
      </c>
      <c r="D57" s="84" t="s">
        <v>1492</v>
      </c>
      <c r="E57" s="84" t="b">
        <v>0</v>
      </c>
      <c r="F57" s="84" t="b">
        <v>0</v>
      </c>
      <c r="G57" s="84" t="b">
        <v>0</v>
      </c>
    </row>
    <row r="58" spans="1:7" ht="15">
      <c r="A58" s="84" t="s">
        <v>1157</v>
      </c>
      <c r="B58" s="84">
        <v>3</v>
      </c>
      <c r="C58" s="118">
        <v>0.005472648829079588</v>
      </c>
      <c r="D58" s="84" t="s">
        <v>1492</v>
      </c>
      <c r="E58" s="84" t="b">
        <v>0</v>
      </c>
      <c r="F58" s="84" t="b">
        <v>0</v>
      </c>
      <c r="G58" s="84" t="b">
        <v>0</v>
      </c>
    </row>
    <row r="59" spans="1:7" ht="15">
      <c r="A59" s="84" t="s">
        <v>1176</v>
      </c>
      <c r="B59" s="84">
        <v>3</v>
      </c>
      <c r="C59" s="118">
        <v>0.004840742397061594</v>
      </c>
      <c r="D59" s="84" t="s">
        <v>1492</v>
      </c>
      <c r="E59" s="84" t="b">
        <v>0</v>
      </c>
      <c r="F59" s="84" t="b">
        <v>0</v>
      </c>
      <c r="G59" s="84" t="b">
        <v>0</v>
      </c>
    </row>
    <row r="60" spans="1:7" ht="15">
      <c r="A60" s="84" t="s">
        <v>1399</v>
      </c>
      <c r="B60" s="84">
        <v>3</v>
      </c>
      <c r="C60" s="118">
        <v>0.004840742397061594</v>
      </c>
      <c r="D60" s="84" t="s">
        <v>1492</v>
      </c>
      <c r="E60" s="84" t="b">
        <v>0</v>
      </c>
      <c r="F60" s="84" t="b">
        <v>0</v>
      </c>
      <c r="G60" s="84" t="b">
        <v>0</v>
      </c>
    </row>
    <row r="61" spans="1:7" ht="15">
      <c r="A61" s="84" t="s">
        <v>1149</v>
      </c>
      <c r="B61" s="84">
        <v>3</v>
      </c>
      <c r="C61" s="118">
        <v>0.005472648829079588</v>
      </c>
      <c r="D61" s="84" t="s">
        <v>1492</v>
      </c>
      <c r="E61" s="84" t="b">
        <v>0</v>
      </c>
      <c r="F61" s="84" t="b">
        <v>0</v>
      </c>
      <c r="G61" s="84" t="b">
        <v>0</v>
      </c>
    </row>
    <row r="62" spans="1:7" ht="15">
      <c r="A62" s="84" t="s">
        <v>1400</v>
      </c>
      <c r="B62" s="84">
        <v>3</v>
      </c>
      <c r="C62" s="118">
        <v>0.004840742397061594</v>
      </c>
      <c r="D62" s="84" t="s">
        <v>1492</v>
      </c>
      <c r="E62" s="84" t="b">
        <v>0</v>
      </c>
      <c r="F62" s="84" t="b">
        <v>0</v>
      </c>
      <c r="G62" s="84" t="b">
        <v>0</v>
      </c>
    </row>
    <row r="63" spans="1:7" ht="15">
      <c r="A63" s="84" t="s">
        <v>1401</v>
      </c>
      <c r="B63" s="84">
        <v>3</v>
      </c>
      <c r="C63" s="118">
        <v>0.005472648829079588</v>
      </c>
      <c r="D63" s="84" t="s">
        <v>1492</v>
      </c>
      <c r="E63" s="84" t="b">
        <v>0</v>
      </c>
      <c r="F63" s="84" t="b">
        <v>0</v>
      </c>
      <c r="G63" s="84" t="b">
        <v>0</v>
      </c>
    </row>
    <row r="64" spans="1:7" ht="15">
      <c r="A64" s="84" t="s">
        <v>1167</v>
      </c>
      <c r="B64" s="84">
        <v>3</v>
      </c>
      <c r="C64" s="118">
        <v>0.005472648829079588</v>
      </c>
      <c r="D64" s="84" t="s">
        <v>1492</v>
      </c>
      <c r="E64" s="84" t="b">
        <v>0</v>
      </c>
      <c r="F64" s="84" t="b">
        <v>0</v>
      </c>
      <c r="G64" s="84" t="b">
        <v>0</v>
      </c>
    </row>
    <row r="65" spans="1:7" ht="15">
      <c r="A65" s="84" t="s">
        <v>1402</v>
      </c>
      <c r="B65" s="84">
        <v>2</v>
      </c>
      <c r="C65" s="118">
        <v>0.003648432552719725</v>
      </c>
      <c r="D65" s="84" t="s">
        <v>1492</v>
      </c>
      <c r="E65" s="84" t="b">
        <v>0</v>
      </c>
      <c r="F65" s="84" t="b">
        <v>1</v>
      </c>
      <c r="G65" s="84" t="b">
        <v>0</v>
      </c>
    </row>
    <row r="66" spans="1:7" ht="15">
      <c r="A66" s="84" t="s">
        <v>252</v>
      </c>
      <c r="B66" s="84">
        <v>2</v>
      </c>
      <c r="C66" s="118">
        <v>0.003648432552719725</v>
      </c>
      <c r="D66" s="84" t="s">
        <v>1492</v>
      </c>
      <c r="E66" s="84" t="b">
        <v>0</v>
      </c>
      <c r="F66" s="84" t="b">
        <v>0</v>
      </c>
      <c r="G66" s="84" t="b">
        <v>0</v>
      </c>
    </row>
    <row r="67" spans="1:7" ht="15">
      <c r="A67" s="84" t="s">
        <v>1168</v>
      </c>
      <c r="B67" s="84">
        <v>2</v>
      </c>
      <c r="C67" s="118">
        <v>0.003648432552719725</v>
      </c>
      <c r="D67" s="84" t="s">
        <v>1492</v>
      </c>
      <c r="E67" s="84" t="b">
        <v>1</v>
      </c>
      <c r="F67" s="84" t="b">
        <v>0</v>
      </c>
      <c r="G67" s="84" t="b">
        <v>0</v>
      </c>
    </row>
    <row r="68" spans="1:7" ht="15">
      <c r="A68" s="84" t="s">
        <v>1169</v>
      </c>
      <c r="B68" s="84">
        <v>2</v>
      </c>
      <c r="C68" s="118">
        <v>0.003648432552719725</v>
      </c>
      <c r="D68" s="84" t="s">
        <v>1492</v>
      </c>
      <c r="E68" s="84" t="b">
        <v>1</v>
      </c>
      <c r="F68" s="84" t="b">
        <v>0</v>
      </c>
      <c r="G68" s="84" t="b">
        <v>0</v>
      </c>
    </row>
    <row r="69" spans="1:7" ht="15">
      <c r="A69" s="84" t="s">
        <v>1403</v>
      </c>
      <c r="B69" s="84">
        <v>2</v>
      </c>
      <c r="C69" s="118">
        <v>0.003648432552719725</v>
      </c>
      <c r="D69" s="84" t="s">
        <v>1492</v>
      </c>
      <c r="E69" s="84" t="b">
        <v>1</v>
      </c>
      <c r="F69" s="84" t="b">
        <v>0</v>
      </c>
      <c r="G69" s="84" t="b">
        <v>0</v>
      </c>
    </row>
    <row r="70" spans="1:7" ht="15">
      <c r="A70" s="84" t="s">
        <v>1118</v>
      </c>
      <c r="B70" s="84">
        <v>2</v>
      </c>
      <c r="C70" s="118">
        <v>0.003648432552719725</v>
      </c>
      <c r="D70" s="84" t="s">
        <v>1492</v>
      </c>
      <c r="E70" s="84" t="b">
        <v>0</v>
      </c>
      <c r="F70" s="84" t="b">
        <v>0</v>
      </c>
      <c r="G70" s="84" t="b">
        <v>0</v>
      </c>
    </row>
    <row r="71" spans="1:7" ht="15">
      <c r="A71" s="84" t="s">
        <v>1404</v>
      </c>
      <c r="B71" s="84">
        <v>2</v>
      </c>
      <c r="C71" s="118">
        <v>0.003648432552719725</v>
      </c>
      <c r="D71" s="84" t="s">
        <v>1492</v>
      </c>
      <c r="E71" s="84" t="b">
        <v>1</v>
      </c>
      <c r="F71" s="84" t="b">
        <v>0</v>
      </c>
      <c r="G71" s="84" t="b">
        <v>0</v>
      </c>
    </row>
    <row r="72" spans="1:7" ht="15">
      <c r="A72" s="84" t="s">
        <v>1405</v>
      </c>
      <c r="B72" s="84">
        <v>2</v>
      </c>
      <c r="C72" s="118">
        <v>0.003648432552719725</v>
      </c>
      <c r="D72" s="84" t="s">
        <v>1492</v>
      </c>
      <c r="E72" s="84" t="b">
        <v>1</v>
      </c>
      <c r="F72" s="84" t="b">
        <v>0</v>
      </c>
      <c r="G72" s="84" t="b">
        <v>0</v>
      </c>
    </row>
    <row r="73" spans="1:7" ht="15">
      <c r="A73" s="84" t="s">
        <v>1406</v>
      </c>
      <c r="B73" s="84">
        <v>2</v>
      </c>
      <c r="C73" s="118">
        <v>0.003648432552719725</v>
      </c>
      <c r="D73" s="84" t="s">
        <v>1492</v>
      </c>
      <c r="E73" s="84" t="b">
        <v>0</v>
      </c>
      <c r="F73" s="84" t="b">
        <v>0</v>
      </c>
      <c r="G73" s="84" t="b">
        <v>0</v>
      </c>
    </row>
    <row r="74" spans="1:7" ht="15">
      <c r="A74" s="84" t="s">
        <v>249</v>
      </c>
      <c r="B74" s="84">
        <v>2</v>
      </c>
      <c r="C74" s="118">
        <v>0.003648432552719725</v>
      </c>
      <c r="D74" s="84" t="s">
        <v>1492</v>
      </c>
      <c r="E74" s="84" t="b">
        <v>0</v>
      </c>
      <c r="F74" s="84" t="b">
        <v>0</v>
      </c>
      <c r="G74" s="84" t="b">
        <v>0</v>
      </c>
    </row>
    <row r="75" spans="1:7" ht="15">
      <c r="A75" s="84" t="s">
        <v>1407</v>
      </c>
      <c r="B75" s="84">
        <v>2</v>
      </c>
      <c r="C75" s="118">
        <v>0.003648432552719725</v>
      </c>
      <c r="D75" s="84" t="s">
        <v>1492</v>
      </c>
      <c r="E75" s="84" t="b">
        <v>0</v>
      </c>
      <c r="F75" s="84" t="b">
        <v>0</v>
      </c>
      <c r="G75" s="84" t="b">
        <v>0</v>
      </c>
    </row>
    <row r="76" spans="1:7" ht="15">
      <c r="A76" s="84" t="s">
        <v>1408</v>
      </c>
      <c r="B76" s="84">
        <v>2</v>
      </c>
      <c r="C76" s="118">
        <v>0.003648432552719725</v>
      </c>
      <c r="D76" s="84" t="s">
        <v>1492</v>
      </c>
      <c r="E76" s="84" t="b">
        <v>0</v>
      </c>
      <c r="F76" s="84" t="b">
        <v>0</v>
      </c>
      <c r="G76" s="84" t="b">
        <v>0</v>
      </c>
    </row>
    <row r="77" spans="1:7" ht="15">
      <c r="A77" s="84" t="s">
        <v>1409</v>
      </c>
      <c r="B77" s="84">
        <v>2</v>
      </c>
      <c r="C77" s="118">
        <v>0.003648432552719725</v>
      </c>
      <c r="D77" s="84" t="s">
        <v>1492</v>
      </c>
      <c r="E77" s="84" t="b">
        <v>0</v>
      </c>
      <c r="F77" s="84" t="b">
        <v>0</v>
      </c>
      <c r="G77" s="84" t="b">
        <v>0</v>
      </c>
    </row>
    <row r="78" spans="1:7" ht="15">
      <c r="A78" s="84" t="s">
        <v>1410</v>
      </c>
      <c r="B78" s="84">
        <v>2</v>
      </c>
      <c r="C78" s="118">
        <v>0.003648432552719725</v>
      </c>
      <c r="D78" s="84" t="s">
        <v>1492</v>
      </c>
      <c r="E78" s="84" t="b">
        <v>0</v>
      </c>
      <c r="F78" s="84" t="b">
        <v>0</v>
      </c>
      <c r="G78" s="84" t="b">
        <v>0</v>
      </c>
    </row>
    <row r="79" spans="1:7" ht="15">
      <c r="A79" s="84" t="s">
        <v>1411</v>
      </c>
      <c r="B79" s="84">
        <v>2</v>
      </c>
      <c r="C79" s="118">
        <v>0.003648432552719725</v>
      </c>
      <c r="D79" s="84" t="s">
        <v>1492</v>
      </c>
      <c r="E79" s="84" t="b">
        <v>0</v>
      </c>
      <c r="F79" s="84" t="b">
        <v>0</v>
      </c>
      <c r="G79" s="84" t="b">
        <v>0</v>
      </c>
    </row>
    <row r="80" spans="1:7" ht="15">
      <c r="A80" s="84" t="s">
        <v>1412</v>
      </c>
      <c r="B80" s="84">
        <v>2</v>
      </c>
      <c r="C80" s="118">
        <v>0.003648432552719725</v>
      </c>
      <c r="D80" s="84" t="s">
        <v>1492</v>
      </c>
      <c r="E80" s="84" t="b">
        <v>0</v>
      </c>
      <c r="F80" s="84" t="b">
        <v>0</v>
      </c>
      <c r="G80" s="84" t="b">
        <v>0</v>
      </c>
    </row>
    <row r="81" spans="1:7" ht="15">
      <c r="A81" s="84" t="s">
        <v>1413</v>
      </c>
      <c r="B81" s="84">
        <v>2</v>
      </c>
      <c r="C81" s="118">
        <v>0.003648432552719725</v>
      </c>
      <c r="D81" s="84" t="s">
        <v>1492</v>
      </c>
      <c r="E81" s="84" t="b">
        <v>0</v>
      </c>
      <c r="F81" s="84" t="b">
        <v>0</v>
      </c>
      <c r="G81" s="84" t="b">
        <v>0</v>
      </c>
    </row>
    <row r="82" spans="1:7" ht="15">
      <c r="A82" s="84" t="s">
        <v>1414</v>
      </c>
      <c r="B82" s="84">
        <v>2</v>
      </c>
      <c r="C82" s="118">
        <v>0.003648432552719725</v>
      </c>
      <c r="D82" s="84" t="s">
        <v>1492</v>
      </c>
      <c r="E82" s="84" t="b">
        <v>0</v>
      </c>
      <c r="F82" s="84" t="b">
        <v>0</v>
      </c>
      <c r="G82" s="84" t="b">
        <v>0</v>
      </c>
    </row>
    <row r="83" spans="1:7" ht="15">
      <c r="A83" s="84" t="s">
        <v>1415</v>
      </c>
      <c r="B83" s="84">
        <v>2</v>
      </c>
      <c r="C83" s="118">
        <v>0.003648432552719725</v>
      </c>
      <c r="D83" s="84" t="s">
        <v>1492</v>
      </c>
      <c r="E83" s="84" t="b">
        <v>0</v>
      </c>
      <c r="F83" s="84" t="b">
        <v>0</v>
      </c>
      <c r="G83" s="84" t="b">
        <v>0</v>
      </c>
    </row>
    <row r="84" spans="1:7" ht="15">
      <c r="A84" s="84" t="s">
        <v>1416</v>
      </c>
      <c r="B84" s="84">
        <v>2</v>
      </c>
      <c r="C84" s="118">
        <v>0.003648432552719725</v>
      </c>
      <c r="D84" s="84" t="s">
        <v>1492</v>
      </c>
      <c r="E84" s="84" t="b">
        <v>0</v>
      </c>
      <c r="F84" s="84" t="b">
        <v>0</v>
      </c>
      <c r="G84" s="84" t="b">
        <v>0</v>
      </c>
    </row>
    <row r="85" spans="1:7" ht="15">
      <c r="A85" s="84" t="s">
        <v>1417</v>
      </c>
      <c r="B85" s="84">
        <v>2</v>
      </c>
      <c r="C85" s="118">
        <v>0.003648432552719725</v>
      </c>
      <c r="D85" s="84" t="s">
        <v>1492</v>
      </c>
      <c r="E85" s="84" t="b">
        <v>0</v>
      </c>
      <c r="F85" s="84" t="b">
        <v>0</v>
      </c>
      <c r="G85" s="84" t="b">
        <v>0</v>
      </c>
    </row>
    <row r="86" spans="1:7" ht="15">
      <c r="A86" s="84" t="s">
        <v>1418</v>
      </c>
      <c r="B86" s="84">
        <v>2</v>
      </c>
      <c r="C86" s="118">
        <v>0.003648432552719725</v>
      </c>
      <c r="D86" s="84" t="s">
        <v>1492</v>
      </c>
      <c r="E86" s="84" t="b">
        <v>0</v>
      </c>
      <c r="F86" s="84" t="b">
        <v>0</v>
      </c>
      <c r="G86" s="84" t="b">
        <v>0</v>
      </c>
    </row>
    <row r="87" spans="1:7" ht="15">
      <c r="A87" s="84" t="s">
        <v>1419</v>
      </c>
      <c r="B87" s="84">
        <v>2</v>
      </c>
      <c r="C87" s="118">
        <v>0.003648432552719725</v>
      </c>
      <c r="D87" s="84" t="s">
        <v>1492</v>
      </c>
      <c r="E87" s="84" t="b">
        <v>0</v>
      </c>
      <c r="F87" s="84" t="b">
        <v>0</v>
      </c>
      <c r="G87" s="84" t="b">
        <v>0</v>
      </c>
    </row>
    <row r="88" spans="1:7" ht="15">
      <c r="A88" s="84" t="s">
        <v>1420</v>
      </c>
      <c r="B88" s="84">
        <v>2</v>
      </c>
      <c r="C88" s="118">
        <v>0.003648432552719725</v>
      </c>
      <c r="D88" s="84" t="s">
        <v>1492</v>
      </c>
      <c r="E88" s="84" t="b">
        <v>0</v>
      </c>
      <c r="F88" s="84" t="b">
        <v>0</v>
      </c>
      <c r="G88" s="84" t="b">
        <v>0</v>
      </c>
    </row>
    <row r="89" spans="1:7" ht="15">
      <c r="A89" s="84" t="s">
        <v>1421</v>
      </c>
      <c r="B89" s="84">
        <v>2</v>
      </c>
      <c r="C89" s="118">
        <v>0.003648432552719725</v>
      </c>
      <c r="D89" s="84" t="s">
        <v>1492</v>
      </c>
      <c r="E89" s="84" t="b">
        <v>0</v>
      </c>
      <c r="F89" s="84" t="b">
        <v>0</v>
      </c>
      <c r="G89" s="84" t="b">
        <v>0</v>
      </c>
    </row>
    <row r="90" spans="1:7" ht="15">
      <c r="A90" s="84" t="s">
        <v>1422</v>
      </c>
      <c r="B90" s="84">
        <v>2</v>
      </c>
      <c r="C90" s="118">
        <v>0.003648432552719725</v>
      </c>
      <c r="D90" s="84" t="s">
        <v>1492</v>
      </c>
      <c r="E90" s="84" t="b">
        <v>0</v>
      </c>
      <c r="F90" s="84" t="b">
        <v>0</v>
      </c>
      <c r="G90" s="84" t="b">
        <v>0</v>
      </c>
    </row>
    <row r="91" spans="1:7" ht="15">
      <c r="A91" s="84" t="s">
        <v>1423</v>
      </c>
      <c r="B91" s="84">
        <v>2</v>
      </c>
      <c r="C91" s="118">
        <v>0.003648432552719725</v>
      </c>
      <c r="D91" s="84" t="s">
        <v>1492</v>
      </c>
      <c r="E91" s="84" t="b">
        <v>0</v>
      </c>
      <c r="F91" s="84" t="b">
        <v>0</v>
      </c>
      <c r="G91" s="84" t="b">
        <v>0</v>
      </c>
    </row>
    <row r="92" spans="1:7" ht="15">
      <c r="A92" s="84" t="s">
        <v>1424</v>
      </c>
      <c r="B92" s="84">
        <v>2</v>
      </c>
      <c r="C92" s="118">
        <v>0.003648432552719725</v>
      </c>
      <c r="D92" s="84" t="s">
        <v>1492</v>
      </c>
      <c r="E92" s="84" t="b">
        <v>0</v>
      </c>
      <c r="F92" s="84" t="b">
        <v>0</v>
      </c>
      <c r="G92" s="84" t="b">
        <v>0</v>
      </c>
    </row>
    <row r="93" spans="1:7" ht="15">
      <c r="A93" s="84" t="s">
        <v>1425</v>
      </c>
      <c r="B93" s="84">
        <v>2</v>
      </c>
      <c r="C93" s="118">
        <v>0.003648432552719725</v>
      </c>
      <c r="D93" s="84" t="s">
        <v>1492</v>
      </c>
      <c r="E93" s="84" t="b">
        <v>0</v>
      </c>
      <c r="F93" s="84" t="b">
        <v>0</v>
      </c>
      <c r="G93" s="84" t="b">
        <v>0</v>
      </c>
    </row>
    <row r="94" spans="1:7" ht="15">
      <c r="A94" s="84" t="s">
        <v>1426</v>
      </c>
      <c r="B94" s="84">
        <v>2</v>
      </c>
      <c r="C94" s="118">
        <v>0.003648432552719725</v>
      </c>
      <c r="D94" s="84" t="s">
        <v>1492</v>
      </c>
      <c r="E94" s="84" t="b">
        <v>0</v>
      </c>
      <c r="F94" s="84" t="b">
        <v>1</v>
      </c>
      <c r="G94" s="84" t="b">
        <v>0</v>
      </c>
    </row>
    <row r="95" spans="1:7" ht="15">
      <c r="A95" s="84" t="s">
        <v>1427</v>
      </c>
      <c r="B95" s="84">
        <v>2</v>
      </c>
      <c r="C95" s="118">
        <v>0.003648432552719725</v>
      </c>
      <c r="D95" s="84" t="s">
        <v>1492</v>
      </c>
      <c r="E95" s="84" t="b">
        <v>0</v>
      </c>
      <c r="F95" s="84" t="b">
        <v>0</v>
      </c>
      <c r="G95" s="84" t="b">
        <v>0</v>
      </c>
    </row>
    <row r="96" spans="1:7" ht="15">
      <c r="A96" s="84" t="s">
        <v>1428</v>
      </c>
      <c r="B96" s="84">
        <v>2</v>
      </c>
      <c r="C96" s="118">
        <v>0.0043686000064613074</v>
      </c>
      <c r="D96" s="84" t="s">
        <v>1492</v>
      </c>
      <c r="E96" s="84" t="b">
        <v>0</v>
      </c>
      <c r="F96" s="84" t="b">
        <v>0</v>
      </c>
      <c r="G96" s="84" t="b">
        <v>0</v>
      </c>
    </row>
    <row r="97" spans="1:7" ht="15">
      <c r="A97" s="84" t="s">
        <v>1429</v>
      </c>
      <c r="B97" s="84">
        <v>2</v>
      </c>
      <c r="C97" s="118">
        <v>0.0043686000064613074</v>
      </c>
      <c r="D97" s="84" t="s">
        <v>1492</v>
      </c>
      <c r="E97" s="84" t="b">
        <v>1</v>
      </c>
      <c r="F97" s="84" t="b">
        <v>0</v>
      </c>
      <c r="G97" s="84" t="b">
        <v>0</v>
      </c>
    </row>
    <row r="98" spans="1:7" ht="15">
      <c r="A98" s="84" t="s">
        <v>1430</v>
      </c>
      <c r="B98" s="84">
        <v>2</v>
      </c>
      <c r="C98" s="118">
        <v>0.0043686000064613074</v>
      </c>
      <c r="D98" s="84" t="s">
        <v>1492</v>
      </c>
      <c r="E98" s="84" t="b">
        <v>0</v>
      </c>
      <c r="F98" s="84" t="b">
        <v>0</v>
      </c>
      <c r="G98" s="84" t="b">
        <v>0</v>
      </c>
    </row>
    <row r="99" spans="1:7" ht="15">
      <c r="A99" s="84" t="s">
        <v>1431</v>
      </c>
      <c r="B99" s="84">
        <v>2</v>
      </c>
      <c r="C99" s="118">
        <v>0.003648432552719725</v>
      </c>
      <c r="D99" s="84" t="s">
        <v>1492</v>
      </c>
      <c r="E99" s="84" t="b">
        <v>0</v>
      </c>
      <c r="F99" s="84" t="b">
        <v>0</v>
      </c>
      <c r="G99" s="84" t="b">
        <v>0</v>
      </c>
    </row>
    <row r="100" spans="1:7" ht="15">
      <c r="A100" s="84" t="s">
        <v>1432</v>
      </c>
      <c r="B100" s="84">
        <v>2</v>
      </c>
      <c r="C100" s="118">
        <v>0.003648432552719725</v>
      </c>
      <c r="D100" s="84" t="s">
        <v>1492</v>
      </c>
      <c r="E100" s="84" t="b">
        <v>0</v>
      </c>
      <c r="F100" s="84" t="b">
        <v>0</v>
      </c>
      <c r="G100" s="84" t="b">
        <v>0</v>
      </c>
    </row>
    <row r="101" spans="1:7" ht="15">
      <c r="A101" s="84" t="s">
        <v>1433</v>
      </c>
      <c r="B101" s="84">
        <v>2</v>
      </c>
      <c r="C101" s="118">
        <v>0.003648432552719725</v>
      </c>
      <c r="D101" s="84" t="s">
        <v>1492</v>
      </c>
      <c r="E101" s="84" t="b">
        <v>0</v>
      </c>
      <c r="F101" s="84" t="b">
        <v>0</v>
      </c>
      <c r="G101" s="84" t="b">
        <v>0</v>
      </c>
    </row>
    <row r="102" spans="1:7" ht="15">
      <c r="A102" s="84" t="s">
        <v>1434</v>
      </c>
      <c r="B102" s="84">
        <v>2</v>
      </c>
      <c r="C102" s="118">
        <v>0.003648432552719725</v>
      </c>
      <c r="D102" s="84" t="s">
        <v>1492</v>
      </c>
      <c r="E102" s="84" t="b">
        <v>0</v>
      </c>
      <c r="F102" s="84" t="b">
        <v>0</v>
      </c>
      <c r="G102" s="84" t="b">
        <v>0</v>
      </c>
    </row>
    <row r="103" spans="1:7" ht="15">
      <c r="A103" s="84" t="s">
        <v>1435</v>
      </c>
      <c r="B103" s="84">
        <v>2</v>
      </c>
      <c r="C103" s="118">
        <v>0.003648432552719725</v>
      </c>
      <c r="D103" s="84" t="s">
        <v>1492</v>
      </c>
      <c r="E103" s="84" t="b">
        <v>0</v>
      </c>
      <c r="F103" s="84" t="b">
        <v>0</v>
      </c>
      <c r="G103" s="84" t="b">
        <v>0</v>
      </c>
    </row>
    <row r="104" spans="1:7" ht="15">
      <c r="A104" s="84" t="s">
        <v>1436</v>
      </c>
      <c r="B104" s="84">
        <v>2</v>
      </c>
      <c r="C104" s="118">
        <v>0.003648432552719725</v>
      </c>
      <c r="D104" s="84" t="s">
        <v>1492</v>
      </c>
      <c r="E104" s="84" t="b">
        <v>0</v>
      </c>
      <c r="F104" s="84" t="b">
        <v>1</v>
      </c>
      <c r="G104" s="84" t="b">
        <v>0</v>
      </c>
    </row>
    <row r="105" spans="1:7" ht="15">
      <c r="A105" s="84" t="s">
        <v>1437</v>
      </c>
      <c r="B105" s="84">
        <v>2</v>
      </c>
      <c r="C105" s="118">
        <v>0.003648432552719725</v>
      </c>
      <c r="D105" s="84" t="s">
        <v>1492</v>
      </c>
      <c r="E105" s="84" t="b">
        <v>0</v>
      </c>
      <c r="F105" s="84" t="b">
        <v>0</v>
      </c>
      <c r="G105" s="84" t="b">
        <v>0</v>
      </c>
    </row>
    <row r="106" spans="1:7" ht="15">
      <c r="A106" s="84" t="s">
        <v>1438</v>
      </c>
      <c r="B106" s="84">
        <v>2</v>
      </c>
      <c r="C106" s="118">
        <v>0.003648432552719725</v>
      </c>
      <c r="D106" s="84" t="s">
        <v>1492</v>
      </c>
      <c r="E106" s="84" t="b">
        <v>0</v>
      </c>
      <c r="F106" s="84" t="b">
        <v>1</v>
      </c>
      <c r="G106" s="84" t="b">
        <v>0</v>
      </c>
    </row>
    <row r="107" spans="1:7" ht="15">
      <c r="A107" s="84" t="s">
        <v>1439</v>
      </c>
      <c r="B107" s="84">
        <v>2</v>
      </c>
      <c r="C107" s="118">
        <v>0.003648432552719725</v>
      </c>
      <c r="D107" s="84" t="s">
        <v>1492</v>
      </c>
      <c r="E107" s="84" t="b">
        <v>0</v>
      </c>
      <c r="F107" s="84" t="b">
        <v>0</v>
      </c>
      <c r="G107" s="84" t="b">
        <v>0</v>
      </c>
    </row>
    <row r="108" spans="1:7" ht="15">
      <c r="A108" s="84" t="s">
        <v>1440</v>
      </c>
      <c r="B108" s="84">
        <v>2</v>
      </c>
      <c r="C108" s="118">
        <v>0.003648432552719725</v>
      </c>
      <c r="D108" s="84" t="s">
        <v>1492</v>
      </c>
      <c r="E108" s="84" t="b">
        <v>0</v>
      </c>
      <c r="F108" s="84" t="b">
        <v>0</v>
      </c>
      <c r="G108" s="84" t="b">
        <v>0</v>
      </c>
    </row>
    <row r="109" spans="1:7" ht="15">
      <c r="A109" s="84" t="s">
        <v>1441</v>
      </c>
      <c r="B109" s="84">
        <v>2</v>
      </c>
      <c r="C109" s="118">
        <v>0.003648432552719725</v>
      </c>
      <c r="D109" s="84" t="s">
        <v>1492</v>
      </c>
      <c r="E109" s="84" t="b">
        <v>0</v>
      </c>
      <c r="F109" s="84" t="b">
        <v>0</v>
      </c>
      <c r="G109" s="84" t="b">
        <v>0</v>
      </c>
    </row>
    <row r="110" spans="1:7" ht="15">
      <c r="A110" s="84" t="s">
        <v>1442</v>
      </c>
      <c r="B110" s="84">
        <v>2</v>
      </c>
      <c r="C110" s="118">
        <v>0.003648432552719725</v>
      </c>
      <c r="D110" s="84" t="s">
        <v>1492</v>
      </c>
      <c r="E110" s="84" t="b">
        <v>0</v>
      </c>
      <c r="F110" s="84" t="b">
        <v>0</v>
      </c>
      <c r="G110" s="84" t="b">
        <v>0</v>
      </c>
    </row>
    <row r="111" spans="1:7" ht="15">
      <c r="A111" s="84" t="s">
        <v>1443</v>
      </c>
      <c r="B111" s="84">
        <v>2</v>
      </c>
      <c r="C111" s="118">
        <v>0.003648432552719725</v>
      </c>
      <c r="D111" s="84" t="s">
        <v>1492</v>
      </c>
      <c r="E111" s="84" t="b">
        <v>0</v>
      </c>
      <c r="F111" s="84" t="b">
        <v>0</v>
      </c>
      <c r="G111" s="84" t="b">
        <v>0</v>
      </c>
    </row>
    <row r="112" spans="1:7" ht="15">
      <c r="A112" s="84" t="s">
        <v>1174</v>
      </c>
      <c r="B112" s="84">
        <v>2</v>
      </c>
      <c r="C112" s="118">
        <v>0.003648432552719725</v>
      </c>
      <c r="D112" s="84" t="s">
        <v>1492</v>
      </c>
      <c r="E112" s="84" t="b">
        <v>0</v>
      </c>
      <c r="F112" s="84" t="b">
        <v>0</v>
      </c>
      <c r="G112" s="84" t="b">
        <v>0</v>
      </c>
    </row>
    <row r="113" spans="1:7" ht="15">
      <c r="A113" s="84" t="s">
        <v>1175</v>
      </c>
      <c r="B113" s="84">
        <v>2</v>
      </c>
      <c r="C113" s="118">
        <v>0.003648432552719725</v>
      </c>
      <c r="D113" s="84" t="s">
        <v>1492</v>
      </c>
      <c r="E113" s="84" t="b">
        <v>0</v>
      </c>
      <c r="F113" s="84" t="b">
        <v>0</v>
      </c>
      <c r="G113" s="84" t="b">
        <v>0</v>
      </c>
    </row>
    <row r="114" spans="1:7" ht="15">
      <c r="A114" s="84" t="s">
        <v>1177</v>
      </c>
      <c r="B114" s="84">
        <v>2</v>
      </c>
      <c r="C114" s="118">
        <v>0.003648432552719725</v>
      </c>
      <c r="D114" s="84" t="s">
        <v>1492</v>
      </c>
      <c r="E114" s="84" t="b">
        <v>0</v>
      </c>
      <c r="F114" s="84" t="b">
        <v>0</v>
      </c>
      <c r="G114" s="84" t="b">
        <v>0</v>
      </c>
    </row>
    <row r="115" spans="1:7" ht="15">
      <c r="A115" s="84" t="s">
        <v>1178</v>
      </c>
      <c r="B115" s="84">
        <v>2</v>
      </c>
      <c r="C115" s="118">
        <v>0.003648432552719725</v>
      </c>
      <c r="D115" s="84" t="s">
        <v>1492</v>
      </c>
      <c r="E115" s="84" t="b">
        <v>0</v>
      </c>
      <c r="F115" s="84" t="b">
        <v>0</v>
      </c>
      <c r="G115" s="84" t="b">
        <v>0</v>
      </c>
    </row>
    <row r="116" spans="1:7" ht="15">
      <c r="A116" s="84" t="s">
        <v>1180</v>
      </c>
      <c r="B116" s="84">
        <v>2</v>
      </c>
      <c r="C116" s="118">
        <v>0.003648432552719725</v>
      </c>
      <c r="D116" s="84" t="s">
        <v>1492</v>
      </c>
      <c r="E116" s="84" t="b">
        <v>0</v>
      </c>
      <c r="F116" s="84" t="b">
        <v>0</v>
      </c>
      <c r="G116" s="84" t="b">
        <v>0</v>
      </c>
    </row>
    <row r="117" spans="1:7" ht="15">
      <c r="A117" s="84" t="s">
        <v>1181</v>
      </c>
      <c r="B117" s="84">
        <v>2</v>
      </c>
      <c r="C117" s="118">
        <v>0.003648432552719725</v>
      </c>
      <c r="D117" s="84" t="s">
        <v>1492</v>
      </c>
      <c r="E117" s="84" t="b">
        <v>0</v>
      </c>
      <c r="F117" s="84" t="b">
        <v>0</v>
      </c>
      <c r="G117" s="84" t="b">
        <v>0</v>
      </c>
    </row>
    <row r="118" spans="1:7" ht="15">
      <c r="A118" s="84" t="s">
        <v>1444</v>
      </c>
      <c r="B118" s="84">
        <v>2</v>
      </c>
      <c r="C118" s="118">
        <v>0.003648432552719725</v>
      </c>
      <c r="D118" s="84" t="s">
        <v>1492</v>
      </c>
      <c r="E118" s="84" t="b">
        <v>0</v>
      </c>
      <c r="F118" s="84" t="b">
        <v>0</v>
      </c>
      <c r="G118" s="84" t="b">
        <v>0</v>
      </c>
    </row>
    <row r="119" spans="1:7" ht="15">
      <c r="A119" s="84" t="s">
        <v>1445</v>
      </c>
      <c r="B119" s="84">
        <v>2</v>
      </c>
      <c r="C119" s="118">
        <v>0.003648432552719725</v>
      </c>
      <c r="D119" s="84" t="s">
        <v>1492</v>
      </c>
      <c r="E119" s="84" t="b">
        <v>0</v>
      </c>
      <c r="F119" s="84" t="b">
        <v>0</v>
      </c>
      <c r="G119" s="84" t="b">
        <v>0</v>
      </c>
    </row>
    <row r="120" spans="1:7" ht="15">
      <c r="A120" s="84" t="s">
        <v>1446</v>
      </c>
      <c r="B120" s="84">
        <v>2</v>
      </c>
      <c r="C120" s="118">
        <v>0.003648432552719725</v>
      </c>
      <c r="D120" s="84" t="s">
        <v>1492</v>
      </c>
      <c r="E120" s="84" t="b">
        <v>0</v>
      </c>
      <c r="F120" s="84" t="b">
        <v>0</v>
      </c>
      <c r="G120" s="84" t="b">
        <v>0</v>
      </c>
    </row>
    <row r="121" spans="1:7" ht="15">
      <c r="A121" s="84" t="s">
        <v>1447</v>
      </c>
      <c r="B121" s="84">
        <v>2</v>
      </c>
      <c r="C121" s="118">
        <v>0.003648432552719725</v>
      </c>
      <c r="D121" s="84" t="s">
        <v>1492</v>
      </c>
      <c r="E121" s="84" t="b">
        <v>0</v>
      </c>
      <c r="F121" s="84" t="b">
        <v>0</v>
      </c>
      <c r="G121" s="84" t="b">
        <v>0</v>
      </c>
    </row>
    <row r="122" spans="1:7" ht="15">
      <c r="A122" s="84" t="s">
        <v>1448</v>
      </c>
      <c r="B122" s="84">
        <v>2</v>
      </c>
      <c r="C122" s="118">
        <v>0.003648432552719725</v>
      </c>
      <c r="D122" s="84" t="s">
        <v>1492</v>
      </c>
      <c r="E122" s="84" t="b">
        <v>0</v>
      </c>
      <c r="F122" s="84" t="b">
        <v>0</v>
      </c>
      <c r="G122" s="84" t="b">
        <v>0</v>
      </c>
    </row>
    <row r="123" spans="1:7" ht="15">
      <c r="A123" s="84" t="s">
        <v>1449</v>
      </c>
      <c r="B123" s="84">
        <v>2</v>
      </c>
      <c r="C123" s="118">
        <v>0.003648432552719725</v>
      </c>
      <c r="D123" s="84" t="s">
        <v>1492</v>
      </c>
      <c r="E123" s="84" t="b">
        <v>0</v>
      </c>
      <c r="F123" s="84" t="b">
        <v>0</v>
      </c>
      <c r="G123" s="84" t="b">
        <v>0</v>
      </c>
    </row>
    <row r="124" spans="1:7" ht="15">
      <c r="A124" s="84" t="s">
        <v>1450</v>
      </c>
      <c r="B124" s="84">
        <v>2</v>
      </c>
      <c r="C124" s="118">
        <v>0.003648432552719725</v>
      </c>
      <c r="D124" s="84" t="s">
        <v>1492</v>
      </c>
      <c r="E124" s="84" t="b">
        <v>0</v>
      </c>
      <c r="F124" s="84" t="b">
        <v>0</v>
      </c>
      <c r="G124" s="84" t="b">
        <v>0</v>
      </c>
    </row>
    <row r="125" spans="1:7" ht="15">
      <c r="A125" s="84" t="s">
        <v>1161</v>
      </c>
      <c r="B125" s="84">
        <v>2</v>
      </c>
      <c r="C125" s="118">
        <v>0.003648432552719725</v>
      </c>
      <c r="D125" s="84" t="s">
        <v>1492</v>
      </c>
      <c r="E125" s="84" t="b">
        <v>0</v>
      </c>
      <c r="F125" s="84" t="b">
        <v>0</v>
      </c>
      <c r="G125" s="84" t="b">
        <v>0</v>
      </c>
    </row>
    <row r="126" spans="1:7" ht="15">
      <c r="A126" s="84" t="s">
        <v>1162</v>
      </c>
      <c r="B126" s="84">
        <v>2</v>
      </c>
      <c r="C126" s="118">
        <v>0.003648432552719725</v>
      </c>
      <c r="D126" s="84" t="s">
        <v>1492</v>
      </c>
      <c r="E126" s="84" t="b">
        <v>0</v>
      </c>
      <c r="F126" s="84" t="b">
        <v>0</v>
      </c>
      <c r="G126" s="84" t="b">
        <v>0</v>
      </c>
    </row>
    <row r="127" spans="1:7" ht="15">
      <c r="A127" s="84" t="s">
        <v>1451</v>
      </c>
      <c r="B127" s="84">
        <v>2</v>
      </c>
      <c r="C127" s="118">
        <v>0.003648432552719725</v>
      </c>
      <c r="D127" s="84" t="s">
        <v>1492</v>
      </c>
      <c r="E127" s="84" t="b">
        <v>0</v>
      </c>
      <c r="F127" s="84" t="b">
        <v>0</v>
      </c>
      <c r="G127" s="84" t="b">
        <v>0</v>
      </c>
    </row>
    <row r="128" spans="1:7" ht="15">
      <c r="A128" s="84" t="s">
        <v>1452</v>
      </c>
      <c r="B128" s="84">
        <v>2</v>
      </c>
      <c r="C128" s="118">
        <v>0.003648432552719725</v>
      </c>
      <c r="D128" s="84" t="s">
        <v>1492</v>
      </c>
      <c r="E128" s="84" t="b">
        <v>0</v>
      </c>
      <c r="F128" s="84" t="b">
        <v>0</v>
      </c>
      <c r="G128" s="84" t="b">
        <v>0</v>
      </c>
    </row>
    <row r="129" spans="1:7" ht="15">
      <c r="A129" s="84" t="s">
        <v>1453</v>
      </c>
      <c r="B129" s="84">
        <v>2</v>
      </c>
      <c r="C129" s="118">
        <v>0.003648432552719725</v>
      </c>
      <c r="D129" s="84" t="s">
        <v>1492</v>
      </c>
      <c r="E129" s="84" t="b">
        <v>1</v>
      </c>
      <c r="F129" s="84" t="b">
        <v>0</v>
      </c>
      <c r="G129" s="84" t="b">
        <v>0</v>
      </c>
    </row>
    <row r="130" spans="1:7" ht="15">
      <c r="A130" s="84" t="s">
        <v>1454</v>
      </c>
      <c r="B130" s="84">
        <v>2</v>
      </c>
      <c r="C130" s="118">
        <v>0.003648432552719725</v>
      </c>
      <c r="D130" s="84" t="s">
        <v>1492</v>
      </c>
      <c r="E130" s="84" t="b">
        <v>0</v>
      </c>
      <c r="F130" s="84" t="b">
        <v>0</v>
      </c>
      <c r="G130" s="84" t="b">
        <v>0</v>
      </c>
    </row>
    <row r="131" spans="1:7" ht="15">
      <c r="A131" s="84" t="s">
        <v>1455</v>
      </c>
      <c r="B131" s="84">
        <v>2</v>
      </c>
      <c r="C131" s="118">
        <v>0.003648432552719725</v>
      </c>
      <c r="D131" s="84" t="s">
        <v>1492</v>
      </c>
      <c r="E131" s="84" t="b">
        <v>0</v>
      </c>
      <c r="F131" s="84" t="b">
        <v>0</v>
      </c>
      <c r="G131" s="84" t="b">
        <v>0</v>
      </c>
    </row>
    <row r="132" spans="1:7" ht="15">
      <c r="A132" s="84" t="s">
        <v>1456</v>
      </c>
      <c r="B132" s="84">
        <v>2</v>
      </c>
      <c r="C132" s="118">
        <v>0.003648432552719725</v>
      </c>
      <c r="D132" s="84" t="s">
        <v>1492</v>
      </c>
      <c r="E132" s="84" t="b">
        <v>0</v>
      </c>
      <c r="F132" s="84" t="b">
        <v>0</v>
      </c>
      <c r="G132" s="84" t="b">
        <v>0</v>
      </c>
    </row>
    <row r="133" spans="1:7" ht="15">
      <c r="A133" s="84" t="s">
        <v>1457</v>
      </c>
      <c r="B133" s="84">
        <v>2</v>
      </c>
      <c r="C133" s="118">
        <v>0.003648432552719725</v>
      </c>
      <c r="D133" s="84" t="s">
        <v>1492</v>
      </c>
      <c r="E133" s="84" t="b">
        <v>0</v>
      </c>
      <c r="F133" s="84" t="b">
        <v>0</v>
      </c>
      <c r="G133" s="84" t="b">
        <v>0</v>
      </c>
    </row>
    <row r="134" spans="1:7" ht="15">
      <c r="A134" s="84" t="s">
        <v>1458</v>
      </c>
      <c r="B134" s="84">
        <v>2</v>
      </c>
      <c r="C134" s="118">
        <v>0.003648432552719725</v>
      </c>
      <c r="D134" s="84" t="s">
        <v>1492</v>
      </c>
      <c r="E134" s="84" t="b">
        <v>0</v>
      </c>
      <c r="F134" s="84" t="b">
        <v>0</v>
      </c>
      <c r="G134" s="84" t="b">
        <v>0</v>
      </c>
    </row>
    <row r="135" spans="1:7" ht="15">
      <c r="A135" s="84" t="s">
        <v>1459</v>
      </c>
      <c r="B135" s="84">
        <v>2</v>
      </c>
      <c r="C135" s="118">
        <v>0.003648432552719725</v>
      </c>
      <c r="D135" s="84" t="s">
        <v>1492</v>
      </c>
      <c r="E135" s="84" t="b">
        <v>0</v>
      </c>
      <c r="F135" s="84" t="b">
        <v>0</v>
      </c>
      <c r="G135" s="84" t="b">
        <v>0</v>
      </c>
    </row>
    <row r="136" spans="1:7" ht="15">
      <c r="A136" s="84" t="s">
        <v>1460</v>
      </c>
      <c r="B136" s="84">
        <v>2</v>
      </c>
      <c r="C136" s="118">
        <v>0.003648432552719725</v>
      </c>
      <c r="D136" s="84" t="s">
        <v>1492</v>
      </c>
      <c r="E136" s="84" t="b">
        <v>0</v>
      </c>
      <c r="F136" s="84" t="b">
        <v>0</v>
      </c>
      <c r="G136" s="84" t="b">
        <v>0</v>
      </c>
    </row>
    <row r="137" spans="1:7" ht="15">
      <c r="A137" s="84" t="s">
        <v>1461</v>
      </c>
      <c r="B137" s="84">
        <v>2</v>
      </c>
      <c r="C137" s="118">
        <v>0.003648432552719725</v>
      </c>
      <c r="D137" s="84" t="s">
        <v>1492</v>
      </c>
      <c r="E137" s="84" t="b">
        <v>0</v>
      </c>
      <c r="F137" s="84" t="b">
        <v>0</v>
      </c>
      <c r="G137" s="84" t="b">
        <v>0</v>
      </c>
    </row>
    <row r="138" spans="1:7" ht="15">
      <c r="A138" s="84" t="s">
        <v>1462</v>
      </c>
      <c r="B138" s="84">
        <v>2</v>
      </c>
      <c r="C138" s="118">
        <v>0.003648432552719725</v>
      </c>
      <c r="D138" s="84" t="s">
        <v>1492</v>
      </c>
      <c r="E138" s="84" t="b">
        <v>0</v>
      </c>
      <c r="F138" s="84" t="b">
        <v>0</v>
      </c>
      <c r="G138" s="84" t="b">
        <v>0</v>
      </c>
    </row>
    <row r="139" spans="1:7" ht="15">
      <c r="A139" s="84" t="s">
        <v>1463</v>
      </c>
      <c r="B139" s="84">
        <v>2</v>
      </c>
      <c r="C139" s="118">
        <v>0.003648432552719725</v>
      </c>
      <c r="D139" s="84" t="s">
        <v>1492</v>
      </c>
      <c r="E139" s="84" t="b">
        <v>0</v>
      </c>
      <c r="F139" s="84" t="b">
        <v>0</v>
      </c>
      <c r="G139" s="84" t="b">
        <v>0</v>
      </c>
    </row>
    <row r="140" spans="1:7" ht="15">
      <c r="A140" s="84" t="s">
        <v>1464</v>
      </c>
      <c r="B140" s="84">
        <v>2</v>
      </c>
      <c r="C140" s="118">
        <v>0.003648432552719725</v>
      </c>
      <c r="D140" s="84" t="s">
        <v>1492</v>
      </c>
      <c r="E140" s="84" t="b">
        <v>0</v>
      </c>
      <c r="F140" s="84" t="b">
        <v>0</v>
      </c>
      <c r="G140" s="84" t="b">
        <v>0</v>
      </c>
    </row>
    <row r="141" spans="1:7" ht="15">
      <c r="A141" s="84" t="s">
        <v>259</v>
      </c>
      <c r="B141" s="84">
        <v>2</v>
      </c>
      <c r="C141" s="118">
        <v>0.003648432552719725</v>
      </c>
      <c r="D141" s="84" t="s">
        <v>1492</v>
      </c>
      <c r="E141" s="84" t="b">
        <v>0</v>
      </c>
      <c r="F141" s="84" t="b">
        <v>0</v>
      </c>
      <c r="G141" s="84" t="b">
        <v>0</v>
      </c>
    </row>
    <row r="142" spans="1:7" ht="15">
      <c r="A142" s="84" t="s">
        <v>257</v>
      </c>
      <c r="B142" s="84">
        <v>2</v>
      </c>
      <c r="C142" s="118">
        <v>0.003648432552719725</v>
      </c>
      <c r="D142" s="84" t="s">
        <v>1492</v>
      </c>
      <c r="E142" s="84" t="b">
        <v>0</v>
      </c>
      <c r="F142" s="84" t="b">
        <v>0</v>
      </c>
      <c r="G142" s="84" t="b">
        <v>0</v>
      </c>
    </row>
    <row r="143" spans="1:7" ht="15">
      <c r="A143" s="84" t="s">
        <v>1465</v>
      </c>
      <c r="B143" s="84">
        <v>2</v>
      </c>
      <c r="C143" s="118">
        <v>0.003648432552719725</v>
      </c>
      <c r="D143" s="84" t="s">
        <v>1492</v>
      </c>
      <c r="E143" s="84" t="b">
        <v>0</v>
      </c>
      <c r="F143" s="84" t="b">
        <v>0</v>
      </c>
      <c r="G143" s="84" t="b">
        <v>0</v>
      </c>
    </row>
    <row r="144" spans="1:7" ht="15">
      <c r="A144" s="84" t="s">
        <v>1466</v>
      </c>
      <c r="B144" s="84">
        <v>2</v>
      </c>
      <c r="C144" s="118">
        <v>0.003648432552719725</v>
      </c>
      <c r="D144" s="84" t="s">
        <v>1492</v>
      </c>
      <c r="E144" s="84" t="b">
        <v>0</v>
      </c>
      <c r="F144" s="84" t="b">
        <v>0</v>
      </c>
      <c r="G144" s="84" t="b">
        <v>0</v>
      </c>
    </row>
    <row r="145" spans="1:7" ht="15">
      <c r="A145" s="84" t="s">
        <v>1467</v>
      </c>
      <c r="B145" s="84">
        <v>2</v>
      </c>
      <c r="C145" s="118">
        <v>0.003648432552719725</v>
      </c>
      <c r="D145" s="84" t="s">
        <v>1492</v>
      </c>
      <c r="E145" s="84" t="b">
        <v>0</v>
      </c>
      <c r="F145" s="84" t="b">
        <v>0</v>
      </c>
      <c r="G145" s="84" t="b">
        <v>0</v>
      </c>
    </row>
    <row r="146" spans="1:7" ht="15">
      <c r="A146" s="84" t="s">
        <v>1468</v>
      </c>
      <c r="B146" s="84">
        <v>2</v>
      </c>
      <c r="C146" s="118">
        <v>0.0043686000064613074</v>
      </c>
      <c r="D146" s="84" t="s">
        <v>1492</v>
      </c>
      <c r="E146" s="84" t="b">
        <v>0</v>
      </c>
      <c r="F146" s="84" t="b">
        <v>0</v>
      </c>
      <c r="G146" s="84" t="b">
        <v>0</v>
      </c>
    </row>
    <row r="147" spans="1:7" ht="15">
      <c r="A147" s="84" t="s">
        <v>1469</v>
      </c>
      <c r="B147" s="84">
        <v>2</v>
      </c>
      <c r="C147" s="118">
        <v>0.003648432552719725</v>
      </c>
      <c r="D147" s="84" t="s">
        <v>1492</v>
      </c>
      <c r="E147" s="84" t="b">
        <v>0</v>
      </c>
      <c r="F147" s="84" t="b">
        <v>0</v>
      </c>
      <c r="G147" s="84" t="b">
        <v>0</v>
      </c>
    </row>
    <row r="148" spans="1:7" ht="15">
      <c r="A148" s="84" t="s">
        <v>1470</v>
      </c>
      <c r="B148" s="84">
        <v>2</v>
      </c>
      <c r="C148" s="118">
        <v>0.0043686000064613074</v>
      </c>
      <c r="D148" s="84" t="s">
        <v>1492</v>
      </c>
      <c r="E148" s="84" t="b">
        <v>0</v>
      </c>
      <c r="F148" s="84" t="b">
        <v>0</v>
      </c>
      <c r="G148" s="84" t="b">
        <v>0</v>
      </c>
    </row>
    <row r="149" spans="1:7" ht="15">
      <c r="A149" s="84" t="s">
        <v>1471</v>
      </c>
      <c r="B149" s="84">
        <v>2</v>
      </c>
      <c r="C149" s="118">
        <v>0.0043686000064613074</v>
      </c>
      <c r="D149" s="84" t="s">
        <v>1492</v>
      </c>
      <c r="E149" s="84" t="b">
        <v>0</v>
      </c>
      <c r="F149" s="84" t="b">
        <v>0</v>
      </c>
      <c r="G149" s="84" t="b">
        <v>0</v>
      </c>
    </row>
    <row r="150" spans="1:7" ht="15">
      <c r="A150" s="84" t="s">
        <v>1472</v>
      </c>
      <c r="B150" s="84">
        <v>2</v>
      </c>
      <c r="C150" s="118">
        <v>0.003648432552719725</v>
      </c>
      <c r="D150" s="84" t="s">
        <v>1492</v>
      </c>
      <c r="E150" s="84" t="b">
        <v>0</v>
      </c>
      <c r="F150" s="84" t="b">
        <v>0</v>
      </c>
      <c r="G150" s="84" t="b">
        <v>0</v>
      </c>
    </row>
    <row r="151" spans="1:7" ht="15">
      <c r="A151" s="84" t="s">
        <v>1473</v>
      </c>
      <c r="B151" s="84">
        <v>2</v>
      </c>
      <c r="C151" s="118">
        <v>0.003648432552719725</v>
      </c>
      <c r="D151" s="84" t="s">
        <v>1492</v>
      </c>
      <c r="E151" s="84" t="b">
        <v>0</v>
      </c>
      <c r="F151" s="84" t="b">
        <v>0</v>
      </c>
      <c r="G151" s="84" t="b">
        <v>0</v>
      </c>
    </row>
    <row r="152" spans="1:7" ht="15">
      <c r="A152" s="84" t="s">
        <v>1474</v>
      </c>
      <c r="B152" s="84">
        <v>2</v>
      </c>
      <c r="C152" s="118">
        <v>0.003648432552719725</v>
      </c>
      <c r="D152" s="84" t="s">
        <v>1492</v>
      </c>
      <c r="E152" s="84" t="b">
        <v>0</v>
      </c>
      <c r="F152" s="84" t="b">
        <v>0</v>
      </c>
      <c r="G152" s="84" t="b">
        <v>0</v>
      </c>
    </row>
    <row r="153" spans="1:7" ht="15">
      <c r="A153" s="84" t="s">
        <v>1475</v>
      </c>
      <c r="B153" s="84">
        <v>2</v>
      </c>
      <c r="C153" s="118">
        <v>0.003648432552719725</v>
      </c>
      <c r="D153" s="84" t="s">
        <v>1492</v>
      </c>
      <c r="E153" s="84" t="b">
        <v>0</v>
      </c>
      <c r="F153" s="84" t="b">
        <v>1</v>
      </c>
      <c r="G153" s="84" t="b">
        <v>0</v>
      </c>
    </row>
    <row r="154" spans="1:7" ht="15">
      <c r="A154" s="84" t="s">
        <v>1476</v>
      </c>
      <c r="B154" s="84">
        <v>2</v>
      </c>
      <c r="C154" s="118">
        <v>0.003648432552719725</v>
      </c>
      <c r="D154" s="84" t="s">
        <v>1492</v>
      </c>
      <c r="E154" s="84" t="b">
        <v>0</v>
      </c>
      <c r="F154" s="84" t="b">
        <v>0</v>
      </c>
      <c r="G154" s="84" t="b">
        <v>0</v>
      </c>
    </row>
    <row r="155" spans="1:7" ht="15">
      <c r="A155" s="84" t="s">
        <v>1477</v>
      </c>
      <c r="B155" s="84">
        <v>2</v>
      </c>
      <c r="C155" s="118">
        <v>0.003648432552719725</v>
      </c>
      <c r="D155" s="84" t="s">
        <v>1492</v>
      </c>
      <c r="E155" s="84" t="b">
        <v>0</v>
      </c>
      <c r="F155" s="84" t="b">
        <v>0</v>
      </c>
      <c r="G155" s="84" t="b">
        <v>0</v>
      </c>
    </row>
    <row r="156" spans="1:7" ht="15">
      <c r="A156" s="84" t="s">
        <v>1478</v>
      </c>
      <c r="B156" s="84">
        <v>2</v>
      </c>
      <c r="C156" s="118">
        <v>0.003648432552719725</v>
      </c>
      <c r="D156" s="84" t="s">
        <v>1492</v>
      </c>
      <c r="E156" s="84" t="b">
        <v>0</v>
      </c>
      <c r="F156" s="84" t="b">
        <v>0</v>
      </c>
      <c r="G156" s="84" t="b">
        <v>0</v>
      </c>
    </row>
    <row r="157" spans="1:7" ht="15">
      <c r="A157" s="84" t="s">
        <v>1479</v>
      </c>
      <c r="B157" s="84">
        <v>2</v>
      </c>
      <c r="C157" s="118">
        <v>0.003648432552719725</v>
      </c>
      <c r="D157" s="84" t="s">
        <v>1492</v>
      </c>
      <c r="E157" s="84" t="b">
        <v>0</v>
      </c>
      <c r="F157" s="84" t="b">
        <v>0</v>
      </c>
      <c r="G157" s="84" t="b">
        <v>0</v>
      </c>
    </row>
    <row r="158" spans="1:7" ht="15">
      <c r="A158" s="84" t="s">
        <v>1480</v>
      </c>
      <c r="B158" s="84">
        <v>2</v>
      </c>
      <c r="C158" s="118">
        <v>0.003648432552719725</v>
      </c>
      <c r="D158" s="84" t="s">
        <v>1492</v>
      </c>
      <c r="E158" s="84" t="b">
        <v>0</v>
      </c>
      <c r="F158" s="84" t="b">
        <v>0</v>
      </c>
      <c r="G158" s="84" t="b">
        <v>0</v>
      </c>
    </row>
    <row r="159" spans="1:7" ht="15">
      <c r="A159" s="84" t="s">
        <v>1481</v>
      </c>
      <c r="B159" s="84">
        <v>2</v>
      </c>
      <c r="C159" s="118">
        <v>0.003648432552719725</v>
      </c>
      <c r="D159" s="84" t="s">
        <v>1492</v>
      </c>
      <c r="E159" s="84" t="b">
        <v>0</v>
      </c>
      <c r="F159" s="84" t="b">
        <v>0</v>
      </c>
      <c r="G159" s="84" t="b">
        <v>0</v>
      </c>
    </row>
    <row r="160" spans="1:7" ht="15">
      <c r="A160" s="84" t="s">
        <v>1482</v>
      </c>
      <c r="B160" s="84">
        <v>2</v>
      </c>
      <c r="C160" s="118">
        <v>0.003648432552719725</v>
      </c>
      <c r="D160" s="84" t="s">
        <v>1492</v>
      </c>
      <c r="E160" s="84" t="b">
        <v>0</v>
      </c>
      <c r="F160" s="84" t="b">
        <v>0</v>
      </c>
      <c r="G160" s="84" t="b">
        <v>0</v>
      </c>
    </row>
    <row r="161" spans="1:7" ht="15">
      <c r="A161" s="84" t="s">
        <v>1483</v>
      </c>
      <c r="B161" s="84">
        <v>2</v>
      </c>
      <c r="C161" s="118">
        <v>0.0043686000064613074</v>
      </c>
      <c r="D161" s="84" t="s">
        <v>1492</v>
      </c>
      <c r="E161" s="84" t="b">
        <v>0</v>
      </c>
      <c r="F161" s="84" t="b">
        <v>0</v>
      </c>
      <c r="G161" s="84" t="b">
        <v>0</v>
      </c>
    </row>
    <row r="162" spans="1:7" ht="15">
      <c r="A162" s="84" t="s">
        <v>1484</v>
      </c>
      <c r="B162" s="84">
        <v>2</v>
      </c>
      <c r="C162" s="118">
        <v>0.003648432552719725</v>
      </c>
      <c r="D162" s="84" t="s">
        <v>1492</v>
      </c>
      <c r="E162" s="84" t="b">
        <v>0</v>
      </c>
      <c r="F162" s="84" t="b">
        <v>0</v>
      </c>
      <c r="G162" s="84" t="b">
        <v>0</v>
      </c>
    </row>
    <row r="163" spans="1:7" ht="15">
      <c r="A163" s="84" t="s">
        <v>1485</v>
      </c>
      <c r="B163" s="84">
        <v>2</v>
      </c>
      <c r="C163" s="118">
        <v>0.003648432552719725</v>
      </c>
      <c r="D163" s="84" t="s">
        <v>1492</v>
      </c>
      <c r="E163" s="84" t="b">
        <v>1</v>
      </c>
      <c r="F163" s="84" t="b">
        <v>0</v>
      </c>
      <c r="G163" s="84" t="b">
        <v>0</v>
      </c>
    </row>
    <row r="164" spans="1:7" ht="15">
      <c r="A164" s="84" t="s">
        <v>1486</v>
      </c>
      <c r="B164" s="84">
        <v>2</v>
      </c>
      <c r="C164" s="118">
        <v>0.003648432552719725</v>
      </c>
      <c r="D164" s="84" t="s">
        <v>1492</v>
      </c>
      <c r="E164" s="84" t="b">
        <v>0</v>
      </c>
      <c r="F164" s="84" t="b">
        <v>1</v>
      </c>
      <c r="G164" s="84" t="b">
        <v>0</v>
      </c>
    </row>
    <row r="165" spans="1:7" ht="15">
      <c r="A165" s="84" t="s">
        <v>1487</v>
      </c>
      <c r="B165" s="84">
        <v>2</v>
      </c>
      <c r="C165" s="118">
        <v>0.003648432552719725</v>
      </c>
      <c r="D165" s="84" t="s">
        <v>1492</v>
      </c>
      <c r="E165" s="84" t="b">
        <v>0</v>
      </c>
      <c r="F165" s="84" t="b">
        <v>0</v>
      </c>
      <c r="G165" s="84" t="b">
        <v>0</v>
      </c>
    </row>
    <row r="166" spans="1:7" ht="15">
      <c r="A166" s="84" t="s">
        <v>1488</v>
      </c>
      <c r="B166" s="84">
        <v>2</v>
      </c>
      <c r="C166" s="118">
        <v>0.003648432552719725</v>
      </c>
      <c r="D166" s="84" t="s">
        <v>1492</v>
      </c>
      <c r="E166" s="84" t="b">
        <v>0</v>
      </c>
      <c r="F166" s="84" t="b">
        <v>0</v>
      </c>
      <c r="G166" s="84" t="b">
        <v>0</v>
      </c>
    </row>
    <row r="167" spans="1:7" ht="15">
      <c r="A167" s="84" t="s">
        <v>1489</v>
      </c>
      <c r="B167" s="84">
        <v>2</v>
      </c>
      <c r="C167" s="118">
        <v>0.003648432552719725</v>
      </c>
      <c r="D167" s="84" t="s">
        <v>1492</v>
      </c>
      <c r="E167" s="84" t="b">
        <v>0</v>
      </c>
      <c r="F167" s="84" t="b">
        <v>0</v>
      </c>
      <c r="G167" s="84" t="b">
        <v>0</v>
      </c>
    </row>
    <row r="168" spans="1:7" ht="15">
      <c r="A168" s="84" t="s">
        <v>1152</v>
      </c>
      <c r="B168" s="84">
        <v>2</v>
      </c>
      <c r="C168" s="118">
        <v>0.0043686000064613074</v>
      </c>
      <c r="D168" s="84" t="s">
        <v>1492</v>
      </c>
      <c r="E168" s="84" t="b">
        <v>0</v>
      </c>
      <c r="F168" s="84" t="b">
        <v>0</v>
      </c>
      <c r="G168" s="84" t="b">
        <v>0</v>
      </c>
    </row>
    <row r="169" spans="1:7" ht="15">
      <c r="A169" s="84" t="s">
        <v>1153</v>
      </c>
      <c r="B169" s="84">
        <v>2</v>
      </c>
      <c r="C169" s="118">
        <v>0.0043686000064613074</v>
      </c>
      <c r="D169" s="84" t="s">
        <v>1492</v>
      </c>
      <c r="E169" s="84" t="b">
        <v>0</v>
      </c>
      <c r="F169" s="84" t="b">
        <v>0</v>
      </c>
      <c r="G169" s="84" t="b">
        <v>0</v>
      </c>
    </row>
    <row r="170" spans="1:7" ht="15">
      <c r="A170" s="84" t="s">
        <v>1137</v>
      </c>
      <c r="B170" s="84">
        <v>12</v>
      </c>
      <c r="C170" s="118">
        <v>0.010547250050954072</v>
      </c>
      <c r="D170" s="84" t="s">
        <v>1057</v>
      </c>
      <c r="E170" s="84" t="b">
        <v>0</v>
      </c>
      <c r="F170" s="84" t="b">
        <v>0</v>
      </c>
      <c r="G170" s="84" t="b">
        <v>0</v>
      </c>
    </row>
    <row r="171" spans="1:7" ht="15">
      <c r="A171" s="84" t="s">
        <v>1139</v>
      </c>
      <c r="B171" s="84">
        <v>11</v>
      </c>
      <c r="C171" s="118">
        <v>0.010621693670064316</v>
      </c>
      <c r="D171" s="84" t="s">
        <v>1057</v>
      </c>
      <c r="E171" s="84" t="b">
        <v>0</v>
      </c>
      <c r="F171" s="84" t="b">
        <v>0</v>
      </c>
      <c r="G171" s="84" t="b">
        <v>0</v>
      </c>
    </row>
    <row r="172" spans="1:7" ht="15">
      <c r="A172" s="84" t="s">
        <v>1138</v>
      </c>
      <c r="B172" s="84">
        <v>11</v>
      </c>
      <c r="C172" s="118">
        <v>0.011666004534147975</v>
      </c>
      <c r="D172" s="84" t="s">
        <v>1057</v>
      </c>
      <c r="E172" s="84" t="b">
        <v>0</v>
      </c>
      <c r="F172" s="84" t="b">
        <v>0</v>
      </c>
      <c r="G172" s="84" t="b">
        <v>0</v>
      </c>
    </row>
    <row r="173" spans="1:7" ht="15">
      <c r="A173" s="84" t="s">
        <v>246</v>
      </c>
      <c r="B173" s="84">
        <v>11</v>
      </c>
      <c r="C173" s="118">
        <v>0.010621693670064316</v>
      </c>
      <c r="D173" s="84" t="s">
        <v>1057</v>
      </c>
      <c r="E173" s="84" t="b">
        <v>0</v>
      </c>
      <c r="F173" s="84" t="b">
        <v>0</v>
      </c>
      <c r="G173" s="84" t="b">
        <v>0</v>
      </c>
    </row>
    <row r="174" spans="1:7" ht="15">
      <c r="A174" s="84" t="s">
        <v>1141</v>
      </c>
      <c r="B174" s="84">
        <v>10</v>
      </c>
      <c r="C174" s="118">
        <v>0.010605458667407251</v>
      </c>
      <c r="D174" s="84" t="s">
        <v>1057</v>
      </c>
      <c r="E174" s="84" t="b">
        <v>0</v>
      </c>
      <c r="F174" s="84" t="b">
        <v>0</v>
      </c>
      <c r="G174" s="84" t="b">
        <v>0</v>
      </c>
    </row>
    <row r="175" spans="1:7" ht="15">
      <c r="A175" s="84" t="s">
        <v>1142</v>
      </c>
      <c r="B175" s="84">
        <v>10</v>
      </c>
      <c r="C175" s="118">
        <v>0.010605458667407251</v>
      </c>
      <c r="D175" s="84" t="s">
        <v>1057</v>
      </c>
      <c r="E175" s="84" t="b">
        <v>0</v>
      </c>
      <c r="F175" s="84" t="b">
        <v>0</v>
      </c>
      <c r="G175" s="84" t="b">
        <v>0</v>
      </c>
    </row>
    <row r="176" spans="1:7" ht="15">
      <c r="A176" s="84" t="s">
        <v>1143</v>
      </c>
      <c r="B176" s="84">
        <v>10</v>
      </c>
      <c r="C176" s="118">
        <v>0.010605458667407251</v>
      </c>
      <c r="D176" s="84" t="s">
        <v>1057</v>
      </c>
      <c r="E176" s="84" t="b">
        <v>1</v>
      </c>
      <c r="F176" s="84" t="b">
        <v>0</v>
      </c>
      <c r="G176" s="84" t="b">
        <v>0</v>
      </c>
    </row>
    <row r="177" spans="1:7" ht="15">
      <c r="A177" s="84" t="s">
        <v>1144</v>
      </c>
      <c r="B177" s="84">
        <v>10</v>
      </c>
      <c r="C177" s="118">
        <v>0.010605458667407251</v>
      </c>
      <c r="D177" s="84" t="s">
        <v>1057</v>
      </c>
      <c r="E177" s="84" t="b">
        <v>1</v>
      </c>
      <c r="F177" s="84" t="b">
        <v>0</v>
      </c>
      <c r="G177" s="84" t="b">
        <v>0</v>
      </c>
    </row>
    <row r="178" spans="1:7" ht="15">
      <c r="A178" s="84" t="s">
        <v>1145</v>
      </c>
      <c r="B178" s="84">
        <v>10</v>
      </c>
      <c r="C178" s="118">
        <v>0.010605458667407251</v>
      </c>
      <c r="D178" s="84" t="s">
        <v>1057</v>
      </c>
      <c r="E178" s="84" t="b">
        <v>0</v>
      </c>
      <c r="F178" s="84" t="b">
        <v>0</v>
      </c>
      <c r="G178" s="84" t="b">
        <v>0</v>
      </c>
    </row>
    <row r="179" spans="1:7" ht="15">
      <c r="A179" s="84" t="s">
        <v>1146</v>
      </c>
      <c r="B179" s="84">
        <v>10</v>
      </c>
      <c r="C179" s="118">
        <v>0.010605458667407251</v>
      </c>
      <c r="D179" s="84" t="s">
        <v>1057</v>
      </c>
      <c r="E179" s="84" t="b">
        <v>0</v>
      </c>
      <c r="F179" s="84" t="b">
        <v>0</v>
      </c>
      <c r="G179" s="84" t="b">
        <v>0</v>
      </c>
    </row>
    <row r="180" spans="1:7" ht="15">
      <c r="A180" s="84" t="s">
        <v>1372</v>
      </c>
      <c r="B180" s="84">
        <v>9</v>
      </c>
      <c r="C180" s="118">
        <v>0.010489448156276792</v>
      </c>
      <c r="D180" s="84" t="s">
        <v>1057</v>
      </c>
      <c r="E180" s="84" t="b">
        <v>0</v>
      </c>
      <c r="F180" s="84" t="b">
        <v>0</v>
      </c>
      <c r="G180" s="84" t="b">
        <v>0</v>
      </c>
    </row>
    <row r="181" spans="1:7" ht="15">
      <c r="A181" s="84" t="s">
        <v>1374</v>
      </c>
      <c r="B181" s="84">
        <v>6</v>
      </c>
      <c r="C181" s="118">
        <v>0.011839513851894409</v>
      </c>
      <c r="D181" s="84" t="s">
        <v>1057</v>
      </c>
      <c r="E181" s="84" t="b">
        <v>0</v>
      </c>
      <c r="F181" s="84" t="b">
        <v>0</v>
      </c>
      <c r="G181" s="84" t="b">
        <v>0</v>
      </c>
    </row>
    <row r="182" spans="1:7" ht="15">
      <c r="A182" s="84" t="s">
        <v>1373</v>
      </c>
      <c r="B182" s="84">
        <v>6</v>
      </c>
      <c r="C182" s="118">
        <v>0.009416239644706136</v>
      </c>
      <c r="D182" s="84" t="s">
        <v>1057</v>
      </c>
      <c r="E182" s="84" t="b">
        <v>0</v>
      </c>
      <c r="F182" s="84" t="b">
        <v>0</v>
      </c>
      <c r="G182" s="84" t="b">
        <v>0</v>
      </c>
    </row>
    <row r="183" spans="1:7" ht="15">
      <c r="A183" s="84" t="s">
        <v>1376</v>
      </c>
      <c r="B183" s="84">
        <v>5</v>
      </c>
      <c r="C183" s="118">
        <v>0.00986626154324534</v>
      </c>
      <c r="D183" s="84" t="s">
        <v>1057</v>
      </c>
      <c r="E183" s="84" t="b">
        <v>0</v>
      </c>
      <c r="F183" s="84" t="b">
        <v>0</v>
      </c>
      <c r="G183" s="84" t="b">
        <v>0</v>
      </c>
    </row>
    <row r="184" spans="1:7" ht="15">
      <c r="A184" s="84" t="s">
        <v>1375</v>
      </c>
      <c r="B184" s="84">
        <v>5</v>
      </c>
      <c r="C184" s="118">
        <v>0.008754908183061207</v>
      </c>
      <c r="D184" s="84" t="s">
        <v>1057</v>
      </c>
      <c r="E184" s="84" t="b">
        <v>0</v>
      </c>
      <c r="F184" s="84" t="b">
        <v>0</v>
      </c>
      <c r="G184" s="84" t="b">
        <v>0</v>
      </c>
    </row>
    <row r="185" spans="1:7" ht="15">
      <c r="A185" s="84" t="s">
        <v>1377</v>
      </c>
      <c r="B185" s="84">
        <v>5</v>
      </c>
      <c r="C185" s="118">
        <v>0.008754908183061207</v>
      </c>
      <c r="D185" s="84" t="s">
        <v>1057</v>
      </c>
      <c r="E185" s="84" t="b">
        <v>0</v>
      </c>
      <c r="F185" s="84" t="b">
        <v>0</v>
      </c>
      <c r="G185" s="84" t="b">
        <v>0</v>
      </c>
    </row>
    <row r="186" spans="1:7" ht="15">
      <c r="A186" s="84" t="s">
        <v>1154</v>
      </c>
      <c r="B186" s="84">
        <v>4</v>
      </c>
      <c r="C186" s="118">
        <v>0.009039236175956823</v>
      </c>
      <c r="D186" s="84" t="s">
        <v>1057</v>
      </c>
      <c r="E186" s="84" t="b">
        <v>0</v>
      </c>
      <c r="F186" s="84" t="b">
        <v>0</v>
      </c>
      <c r="G186" s="84" t="b">
        <v>0</v>
      </c>
    </row>
    <row r="187" spans="1:7" ht="15">
      <c r="A187" s="84" t="s">
        <v>1381</v>
      </c>
      <c r="B187" s="84">
        <v>4</v>
      </c>
      <c r="C187" s="118">
        <v>0.007893009234596272</v>
      </c>
      <c r="D187" s="84" t="s">
        <v>1057</v>
      </c>
      <c r="E187" s="84" t="b">
        <v>0</v>
      </c>
      <c r="F187" s="84" t="b">
        <v>0</v>
      </c>
      <c r="G187" s="84" t="b">
        <v>0</v>
      </c>
    </row>
    <row r="188" spans="1:7" ht="15">
      <c r="A188" s="84" t="s">
        <v>1388</v>
      </c>
      <c r="B188" s="84">
        <v>4</v>
      </c>
      <c r="C188" s="118">
        <v>0.007893009234596272</v>
      </c>
      <c r="D188" s="84" t="s">
        <v>1057</v>
      </c>
      <c r="E188" s="84" t="b">
        <v>0</v>
      </c>
      <c r="F188" s="84" t="b">
        <v>0</v>
      </c>
      <c r="G188" s="84" t="b">
        <v>0</v>
      </c>
    </row>
    <row r="189" spans="1:7" ht="15">
      <c r="A189" s="84" t="s">
        <v>251</v>
      </c>
      <c r="B189" s="84">
        <v>4</v>
      </c>
      <c r="C189" s="118">
        <v>0.007893009234596272</v>
      </c>
      <c r="D189" s="84" t="s">
        <v>1057</v>
      </c>
      <c r="E189" s="84" t="b">
        <v>0</v>
      </c>
      <c r="F189" s="84" t="b">
        <v>0</v>
      </c>
      <c r="G189" s="84" t="b">
        <v>0</v>
      </c>
    </row>
    <row r="190" spans="1:7" ht="15">
      <c r="A190" s="84" t="s">
        <v>1379</v>
      </c>
      <c r="B190" s="84">
        <v>4</v>
      </c>
      <c r="C190" s="118">
        <v>0.010654752314082338</v>
      </c>
      <c r="D190" s="84" t="s">
        <v>1057</v>
      </c>
      <c r="E190" s="84" t="b">
        <v>0</v>
      </c>
      <c r="F190" s="84" t="b">
        <v>0</v>
      </c>
      <c r="G190" s="84" t="b">
        <v>0</v>
      </c>
    </row>
    <row r="191" spans="1:7" ht="15">
      <c r="A191" s="84" t="s">
        <v>1383</v>
      </c>
      <c r="B191" s="84">
        <v>4</v>
      </c>
      <c r="C191" s="118">
        <v>0.010654752314082338</v>
      </c>
      <c r="D191" s="84" t="s">
        <v>1057</v>
      </c>
      <c r="E191" s="84" t="b">
        <v>0</v>
      </c>
      <c r="F191" s="84" t="b">
        <v>0</v>
      </c>
      <c r="G191" s="84" t="b">
        <v>0</v>
      </c>
    </row>
    <row r="192" spans="1:7" ht="15">
      <c r="A192" s="84" t="s">
        <v>1155</v>
      </c>
      <c r="B192" s="84">
        <v>3</v>
      </c>
      <c r="C192" s="118">
        <v>0.006779427131967617</v>
      </c>
      <c r="D192" s="84" t="s">
        <v>1057</v>
      </c>
      <c r="E192" s="84" t="b">
        <v>0</v>
      </c>
      <c r="F192" s="84" t="b">
        <v>0</v>
      </c>
      <c r="G192" s="84" t="b">
        <v>0</v>
      </c>
    </row>
    <row r="193" spans="1:7" ht="15">
      <c r="A193" s="84" t="s">
        <v>1401</v>
      </c>
      <c r="B193" s="84">
        <v>3</v>
      </c>
      <c r="C193" s="118">
        <v>0.007991064235561753</v>
      </c>
      <c r="D193" s="84" t="s">
        <v>1057</v>
      </c>
      <c r="E193" s="84" t="b">
        <v>0</v>
      </c>
      <c r="F193" s="84" t="b">
        <v>0</v>
      </c>
      <c r="G193" s="84" t="b">
        <v>0</v>
      </c>
    </row>
    <row r="194" spans="1:7" ht="15">
      <c r="A194" s="84" t="s">
        <v>1384</v>
      </c>
      <c r="B194" s="84">
        <v>3</v>
      </c>
      <c r="C194" s="118">
        <v>0.006779427131967617</v>
      </c>
      <c r="D194" s="84" t="s">
        <v>1057</v>
      </c>
      <c r="E194" s="84" t="b">
        <v>0</v>
      </c>
      <c r="F194" s="84" t="b">
        <v>0</v>
      </c>
      <c r="G194" s="84" t="b">
        <v>0</v>
      </c>
    </row>
    <row r="195" spans="1:7" ht="15">
      <c r="A195" s="84" t="s">
        <v>1395</v>
      </c>
      <c r="B195" s="84">
        <v>3</v>
      </c>
      <c r="C195" s="118">
        <v>0.006779427131967617</v>
      </c>
      <c r="D195" s="84" t="s">
        <v>1057</v>
      </c>
      <c r="E195" s="84" t="b">
        <v>0</v>
      </c>
      <c r="F195" s="84" t="b">
        <v>0</v>
      </c>
      <c r="G195" s="84" t="b">
        <v>0</v>
      </c>
    </row>
    <row r="196" spans="1:7" ht="15">
      <c r="A196" s="84" t="s">
        <v>1160</v>
      </c>
      <c r="B196" s="84">
        <v>3</v>
      </c>
      <c r="C196" s="118">
        <v>0.007991064235561753</v>
      </c>
      <c r="D196" s="84" t="s">
        <v>1057</v>
      </c>
      <c r="E196" s="84" t="b">
        <v>1</v>
      </c>
      <c r="F196" s="84" t="b">
        <v>0</v>
      </c>
      <c r="G196" s="84" t="b">
        <v>0</v>
      </c>
    </row>
    <row r="197" spans="1:7" ht="15">
      <c r="A197" s="84" t="s">
        <v>1151</v>
      </c>
      <c r="B197" s="84">
        <v>3</v>
      </c>
      <c r="C197" s="118">
        <v>0.007991064235561753</v>
      </c>
      <c r="D197" s="84" t="s">
        <v>1057</v>
      </c>
      <c r="E197" s="84" t="b">
        <v>0</v>
      </c>
      <c r="F197" s="84" t="b">
        <v>0</v>
      </c>
      <c r="G197" s="84" t="b">
        <v>0</v>
      </c>
    </row>
    <row r="198" spans="1:7" ht="15">
      <c r="A198" s="84" t="s">
        <v>1386</v>
      </c>
      <c r="B198" s="84">
        <v>3</v>
      </c>
      <c r="C198" s="118">
        <v>0.006779427131967617</v>
      </c>
      <c r="D198" s="84" t="s">
        <v>1057</v>
      </c>
      <c r="E198" s="84" t="b">
        <v>0</v>
      </c>
      <c r="F198" s="84" t="b">
        <v>0</v>
      </c>
      <c r="G198" s="84" t="b">
        <v>0</v>
      </c>
    </row>
    <row r="199" spans="1:7" ht="15">
      <c r="A199" s="84" t="s">
        <v>1400</v>
      </c>
      <c r="B199" s="84">
        <v>3</v>
      </c>
      <c r="C199" s="118">
        <v>0.006779427131967617</v>
      </c>
      <c r="D199" s="84" t="s">
        <v>1057</v>
      </c>
      <c r="E199" s="84" t="b">
        <v>0</v>
      </c>
      <c r="F199" s="84" t="b">
        <v>0</v>
      </c>
      <c r="G199" s="84" t="b">
        <v>0</v>
      </c>
    </row>
    <row r="200" spans="1:7" ht="15">
      <c r="A200" s="84" t="s">
        <v>1385</v>
      </c>
      <c r="B200" s="84">
        <v>3</v>
      </c>
      <c r="C200" s="118">
        <v>0.006779427131967617</v>
      </c>
      <c r="D200" s="84" t="s">
        <v>1057</v>
      </c>
      <c r="E200" s="84" t="b">
        <v>0</v>
      </c>
      <c r="F200" s="84" t="b">
        <v>0</v>
      </c>
      <c r="G200" s="84" t="b">
        <v>0</v>
      </c>
    </row>
    <row r="201" spans="1:7" ht="15">
      <c r="A201" s="84" t="s">
        <v>1394</v>
      </c>
      <c r="B201" s="84">
        <v>3</v>
      </c>
      <c r="C201" s="118">
        <v>0.006779427131967617</v>
      </c>
      <c r="D201" s="84" t="s">
        <v>1057</v>
      </c>
      <c r="E201" s="84" t="b">
        <v>0</v>
      </c>
      <c r="F201" s="84" t="b">
        <v>0</v>
      </c>
      <c r="G201" s="84" t="b">
        <v>0</v>
      </c>
    </row>
    <row r="202" spans="1:7" ht="15">
      <c r="A202" s="84" t="s">
        <v>1396</v>
      </c>
      <c r="B202" s="84">
        <v>3</v>
      </c>
      <c r="C202" s="118">
        <v>0.007991064235561753</v>
      </c>
      <c r="D202" s="84" t="s">
        <v>1057</v>
      </c>
      <c r="E202" s="84" t="b">
        <v>0</v>
      </c>
      <c r="F202" s="84" t="b">
        <v>0</v>
      </c>
      <c r="G202" s="84" t="b">
        <v>0</v>
      </c>
    </row>
    <row r="203" spans="1:7" ht="15">
      <c r="A203" s="84" t="s">
        <v>249</v>
      </c>
      <c r="B203" s="84">
        <v>2</v>
      </c>
      <c r="C203" s="118">
        <v>0.005327376157041169</v>
      </c>
      <c r="D203" s="84" t="s">
        <v>1057</v>
      </c>
      <c r="E203" s="84" t="b">
        <v>0</v>
      </c>
      <c r="F203" s="84" t="b">
        <v>0</v>
      </c>
      <c r="G203" s="84" t="b">
        <v>0</v>
      </c>
    </row>
    <row r="204" spans="1:7" ht="15">
      <c r="A204" s="84" t="s">
        <v>1391</v>
      </c>
      <c r="B204" s="84">
        <v>2</v>
      </c>
      <c r="C204" s="118">
        <v>0.005327376157041169</v>
      </c>
      <c r="D204" s="84" t="s">
        <v>1057</v>
      </c>
      <c r="E204" s="84" t="b">
        <v>1</v>
      </c>
      <c r="F204" s="84" t="b">
        <v>0</v>
      </c>
      <c r="G204" s="84" t="b">
        <v>0</v>
      </c>
    </row>
    <row r="205" spans="1:7" ht="15">
      <c r="A205" s="84" t="s">
        <v>1392</v>
      </c>
      <c r="B205" s="84">
        <v>2</v>
      </c>
      <c r="C205" s="118">
        <v>0.005327376157041169</v>
      </c>
      <c r="D205" s="84" t="s">
        <v>1057</v>
      </c>
      <c r="E205" s="84" t="b">
        <v>0</v>
      </c>
      <c r="F205" s="84" t="b">
        <v>0</v>
      </c>
      <c r="G205" s="84" t="b">
        <v>0</v>
      </c>
    </row>
    <row r="206" spans="1:7" ht="15">
      <c r="A206" s="84" t="s">
        <v>1407</v>
      </c>
      <c r="B206" s="84">
        <v>2</v>
      </c>
      <c r="C206" s="118">
        <v>0.005327376157041169</v>
      </c>
      <c r="D206" s="84" t="s">
        <v>1057</v>
      </c>
      <c r="E206" s="84" t="b">
        <v>0</v>
      </c>
      <c r="F206" s="84" t="b">
        <v>0</v>
      </c>
      <c r="G206" s="84" t="b">
        <v>0</v>
      </c>
    </row>
    <row r="207" spans="1:7" ht="15">
      <c r="A207" s="84" t="s">
        <v>1408</v>
      </c>
      <c r="B207" s="84">
        <v>2</v>
      </c>
      <c r="C207" s="118">
        <v>0.005327376157041169</v>
      </c>
      <c r="D207" s="84" t="s">
        <v>1057</v>
      </c>
      <c r="E207" s="84" t="b">
        <v>0</v>
      </c>
      <c r="F207" s="84" t="b">
        <v>0</v>
      </c>
      <c r="G207" s="84" t="b">
        <v>0</v>
      </c>
    </row>
    <row r="208" spans="1:7" ht="15">
      <c r="A208" s="84" t="s">
        <v>1409</v>
      </c>
      <c r="B208" s="84">
        <v>2</v>
      </c>
      <c r="C208" s="118">
        <v>0.005327376157041169</v>
      </c>
      <c r="D208" s="84" t="s">
        <v>1057</v>
      </c>
      <c r="E208" s="84" t="b">
        <v>0</v>
      </c>
      <c r="F208" s="84" t="b">
        <v>0</v>
      </c>
      <c r="G208" s="84" t="b">
        <v>0</v>
      </c>
    </row>
    <row r="209" spans="1:7" ht="15">
      <c r="A209" s="84" t="s">
        <v>1410</v>
      </c>
      <c r="B209" s="84">
        <v>2</v>
      </c>
      <c r="C209" s="118">
        <v>0.005327376157041169</v>
      </c>
      <c r="D209" s="84" t="s">
        <v>1057</v>
      </c>
      <c r="E209" s="84" t="b">
        <v>0</v>
      </c>
      <c r="F209" s="84" t="b">
        <v>0</v>
      </c>
      <c r="G209" s="84" t="b">
        <v>0</v>
      </c>
    </row>
    <row r="210" spans="1:7" ht="15">
      <c r="A210" s="84" t="s">
        <v>1411</v>
      </c>
      <c r="B210" s="84">
        <v>2</v>
      </c>
      <c r="C210" s="118">
        <v>0.005327376157041169</v>
      </c>
      <c r="D210" s="84" t="s">
        <v>1057</v>
      </c>
      <c r="E210" s="84" t="b">
        <v>0</v>
      </c>
      <c r="F210" s="84" t="b">
        <v>0</v>
      </c>
      <c r="G210" s="84" t="b">
        <v>0</v>
      </c>
    </row>
    <row r="211" spans="1:7" ht="15">
      <c r="A211" s="84" t="s">
        <v>1412</v>
      </c>
      <c r="B211" s="84">
        <v>2</v>
      </c>
      <c r="C211" s="118">
        <v>0.005327376157041169</v>
      </c>
      <c r="D211" s="84" t="s">
        <v>1057</v>
      </c>
      <c r="E211" s="84" t="b">
        <v>0</v>
      </c>
      <c r="F211" s="84" t="b">
        <v>0</v>
      </c>
      <c r="G211" s="84" t="b">
        <v>0</v>
      </c>
    </row>
    <row r="212" spans="1:7" ht="15">
      <c r="A212" s="84" t="s">
        <v>1413</v>
      </c>
      <c r="B212" s="84">
        <v>2</v>
      </c>
      <c r="C212" s="118">
        <v>0.005327376157041169</v>
      </c>
      <c r="D212" s="84" t="s">
        <v>1057</v>
      </c>
      <c r="E212" s="84" t="b">
        <v>0</v>
      </c>
      <c r="F212" s="84" t="b">
        <v>0</v>
      </c>
      <c r="G212" s="84" t="b">
        <v>0</v>
      </c>
    </row>
    <row r="213" spans="1:7" ht="15">
      <c r="A213" s="84" t="s">
        <v>1387</v>
      </c>
      <c r="B213" s="84">
        <v>2</v>
      </c>
      <c r="C213" s="118">
        <v>0.005327376157041169</v>
      </c>
      <c r="D213" s="84" t="s">
        <v>1057</v>
      </c>
      <c r="E213" s="84" t="b">
        <v>0</v>
      </c>
      <c r="F213" s="84" t="b">
        <v>0</v>
      </c>
      <c r="G213" s="84" t="b">
        <v>0</v>
      </c>
    </row>
    <row r="214" spans="1:7" ht="15">
      <c r="A214" s="84" t="s">
        <v>1150</v>
      </c>
      <c r="B214" s="84">
        <v>2</v>
      </c>
      <c r="C214" s="118">
        <v>0.005327376157041169</v>
      </c>
      <c r="D214" s="84" t="s">
        <v>1057</v>
      </c>
      <c r="E214" s="84" t="b">
        <v>0</v>
      </c>
      <c r="F214" s="84" t="b">
        <v>0</v>
      </c>
      <c r="G214" s="84" t="b">
        <v>0</v>
      </c>
    </row>
    <row r="215" spans="1:7" ht="15">
      <c r="A215" s="84" t="s">
        <v>1482</v>
      </c>
      <c r="B215" s="84">
        <v>2</v>
      </c>
      <c r="C215" s="118">
        <v>0.005327376157041169</v>
      </c>
      <c r="D215" s="84" t="s">
        <v>1057</v>
      </c>
      <c r="E215" s="84" t="b">
        <v>0</v>
      </c>
      <c r="F215" s="84" t="b">
        <v>0</v>
      </c>
      <c r="G215" s="84" t="b">
        <v>0</v>
      </c>
    </row>
    <row r="216" spans="1:7" ht="15">
      <c r="A216" s="84" t="s">
        <v>1382</v>
      </c>
      <c r="B216" s="84">
        <v>2</v>
      </c>
      <c r="C216" s="118">
        <v>0.005327376157041169</v>
      </c>
      <c r="D216" s="84" t="s">
        <v>1057</v>
      </c>
      <c r="E216" s="84" t="b">
        <v>0</v>
      </c>
      <c r="F216" s="84" t="b">
        <v>0</v>
      </c>
      <c r="G216" s="84" t="b">
        <v>0</v>
      </c>
    </row>
    <row r="217" spans="1:7" ht="15">
      <c r="A217" s="84" t="s">
        <v>1484</v>
      </c>
      <c r="B217" s="84">
        <v>2</v>
      </c>
      <c r="C217" s="118">
        <v>0.005327376157041169</v>
      </c>
      <c r="D217" s="84" t="s">
        <v>1057</v>
      </c>
      <c r="E217" s="84" t="b">
        <v>0</v>
      </c>
      <c r="F217" s="84" t="b">
        <v>0</v>
      </c>
      <c r="G217" s="84" t="b">
        <v>0</v>
      </c>
    </row>
    <row r="218" spans="1:7" ht="15">
      <c r="A218" s="84" t="s">
        <v>1389</v>
      </c>
      <c r="B218" s="84">
        <v>2</v>
      </c>
      <c r="C218" s="118">
        <v>0.005327376157041169</v>
      </c>
      <c r="D218" s="84" t="s">
        <v>1057</v>
      </c>
      <c r="E218" s="84" t="b">
        <v>0</v>
      </c>
      <c r="F218" s="84" t="b">
        <v>0</v>
      </c>
      <c r="G218" s="84" t="b">
        <v>0</v>
      </c>
    </row>
    <row r="219" spans="1:7" ht="15">
      <c r="A219" s="84" t="s">
        <v>1485</v>
      </c>
      <c r="B219" s="84">
        <v>2</v>
      </c>
      <c r="C219" s="118">
        <v>0.005327376157041169</v>
      </c>
      <c r="D219" s="84" t="s">
        <v>1057</v>
      </c>
      <c r="E219" s="84" t="b">
        <v>1</v>
      </c>
      <c r="F219" s="84" t="b">
        <v>0</v>
      </c>
      <c r="G219" s="84" t="b">
        <v>0</v>
      </c>
    </row>
    <row r="220" spans="1:7" ht="15">
      <c r="A220" s="84" t="s">
        <v>1486</v>
      </c>
      <c r="B220" s="84">
        <v>2</v>
      </c>
      <c r="C220" s="118">
        <v>0.005327376157041169</v>
      </c>
      <c r="D220" s="84" t="s">
        <v>1057</v>
      </c>
      <c r="E220" s="84" t="b">
        <v>0</v>
      </c>
      <c r="F220" s="84" t="b">
        <v>1</v>
      </c>
      <c r="G220" s="84" t="b">
        <v>0</v>
      </c>
    </row>
    <row r="221" spans="1:7" ht="15">
      <c r="A221" s="84" t="s">
        <v>1156</v>
      </c>
      <c r="B221" s="84">
        <v>2</v>
      </c>
      <c r="C221" s="118">
        <v>0.005327376157041169</v>
      </c>
      <c r="D221" s="84" t="s">
        <v>1057</v>
      </c>
      <c r="E221" s="84" t="b">
        <v>0</v>
      </c>
      <c r="F221" s="84" t="b">
        <v>0</v>
      </c>
      <c r="G221" s="84" t="b">
        <v>0</v>
      </c>
    </row>
    <row r="222" spans="1:7" ht="15">
      <c r="A222" s="84" t="s">
        <v>1487</v>
      </c>
      <c r="B222" s="84">
        <v>2</v>
      </c>
      <c r="C222" s="118">
        <v>0.005327376157041169</v>
      </c>
      <c r="D222" s="84" t="s">
        <v>1057</v>
      </c>
      <c r="E222" s="84" t="b">
        <v>0</v>
      </c>
      <c r="F222" s="84" t="b">
        <v>0</v>
      </c>
      <c r="G222" s="84" t="b">
        <v>0</v>
      </c>
    </row>
    <row r="223" spans="1:7" ht="15">
      <c r="A223" s="84" t="s">
        <v>1488</v>
      </c>
      <c r="B223" s="84">
        <v>2</v>
      </c>
      <c r="C223" s="118">
        <v>0.005327376157041169</v>
      </c>
      <c r="D223" s="84" t="s">
        <v>1057</v>
      </c>
      <c r="E223" s="84" t="b">
        <v>0</v>
      </c>
      <c r="F223" s="84" t="b">
        <v>0</v>
      </c>
      <c r="G223" s="84" t="b">
        <v>0</v>
      </c>
    </row>
    <row r="224" spans="1:7" ht="15">
      <c r="A224" s="84" t="s">
        <v>1489</v>
      </c>
      <c r="B224" s="84">
        <v>2</v>
      </c>
      <c r="C224" s="118">
        <v>0.005327376157041169</v>
      </c>
      <c r="D224" s="84" t="s">
        <v>1057</v>
      </c>
      <c r="E224" s="84" t="b">
        <v>0</v>
      </c>
      <c r="F224" s="84" t="b">
        <v>0</v>
      </c>
      <c r="G224" s="84" t="b">
        <v>0</v>
      </c>
    </row>
    <row r="225" spans="1:7" ht="15">
      <c r="A225" s="84" t="s">
        <v>1465</v>
      </c>
      <c r="B225" s="84">
        <v>2</v>
      </c>
      <c r="C225" s="118">
        <v>0.005327376157041169</v>
      </c>
      <c r="D225" s="84" t="s">
        <v>1057</v>
      </c>
      <c r="E225" s="84" t="b">
        <v>0</v>
      </c>
      <c r="F225" s="84" t="b">
        <v>0</v>
      </c>
      <c r="G225" s="84" t="b">
        <v>0</v>
      </c>
    </row>
    <row r="226" spans="1:7" ht="15">
      <c r="A226" s="84" t="s">
        <v>1483</v>
      </c>
      <c r="B226" s="84">
        <v>2</v>
      </c>
      <c r="C226" s="118">
        <v>0.006708247696784203</v>
      </c>
      <c r="D226" s="84" t="s">
        <v>1057</v>
      </c>
      <c r="E226" s="84" t="b">
        <v>0</v>
      </c>
      <c r="F226" s="84" t="b">
        <v>0</v>
      </c>
      <c r="G226" s="84" t="b">
        <v>0</v>
      </c>
    </row>
    <row r="227" spans="1:7" ht="15">
      <c r="A227" s="84" t="s">
        <v>1393</v>
      </c>
      <c r="B227" s="84">
        <v>2</v>
      </c>
      <c r="C227" s="118">
        <v>0.005327376157041169</v>
      </c>
      <c r="D227" s="84" t="s">
        <v>1057</v>
      </c>
      <c r="E227" s="84" t="b">
        <v>0</v>
      </c>
      <c r="F227" s="84" t="b">
        <v>0</v>
      </c>
      <c r="G227" s="84" t="b">
        <v>0</v>
      </c>
    </row>
    <row r="228" spans="1:7" ht="15">
      <c r="A228" s="84" t="s">
        <v>1466</v>
      </c>
      <c r="B228" s="84">
        <v>2</v>
      </c>
      <c r="C228" s="118">
        <v>0.005327376157041169</v>
      </c>
      <c r="D228" s="84" t="s">
        <v>1057</v>
      </c>
      <c r="E228" s="84" t="b">
        <v>0</v>
      </c>
      <c r="F228" s="84" t="b">
        <v>0</v>
      </c>
      <c r="G228" s="84" t="b">
        <v>0</v>
      </c>
    </row>
    <row r="229" spans="1:7" ht="15">
      <c r="A229" s="84" t="s">
        <v>258</v>
      </c>
      <c r="B229" s="84">
        <v>2</v>
      </c>
      <c r="C229" s="118">
        <v>0.005327376157041169</v>
      </c>
      <c r="D229" s="84" t="s">
        <v>1057</v>
      </c>
      <c r="E229" s="84" t="b">
        <v>0</v>
      </c>
      <c r="F229" s="84" t="b">
        <v>0</v>
      </c>
      <c r="G229" s="84" t="b">
        <v>0</v>
      </c>
    </row>
    <row r="230" spans="1:7" ht="15">
      <c r="A230" s="84" t="s">
        <v>1380</v>
      </c>
      <c r="B230" s="84">
        <v>2</v>
      </c>
      <c r="C230" s="118">
        <v>0.005327376157041169</v>
      </c>
      <c r="D230" s="84" t="s">
        <v>1057</v>
      </c>
      <c r="E230" s="84" t="b">
        <v>0</v>
      </c>
      <c r="F230" s="84" t="b">
        <v>0</v>
      </c>
      <c r="G230" s="84" t="b">
        <v>0</v>
      </c>
    </row>
    <row r="231" spans="1:7" ht="15">
      <c r="A231" s="84" t="s">
        <v>1459</v>
      </c>
      <c r="B231" s="84">
        <v>2</v>
      </c>
      <c r="C231" s="118">
        <v>0.005327376157041169</v>
      </c>
      <c r="D231" s="84" t="s">
        <v>1057</v>
      </c>
      <c r="E231" s="84" t="b">
        <v>0</v>
      </c>
      <c r="F231" s="84" t="b">
        <v>0</v>
      </c>
      <c r="G231" s="84" t="b">
        <v>0</v>
      </c>
    </row>
    <row r="232" spans="1:7" ht="15">
      <c r="A232" s="84" t="s">
        <v>1460</v>
      </c>
      <c r="B232" s="84">
        <v>2</v>
      </c>
      <c r="C232" s="118">
        <v>0.005327376157041169</v>
      </c>
      <c r="D232" s="84" t="s">
        <v>1057</v>
      </c>
      <c r="E232" s="84" t="b">
        <v>0</v>
      </c>
      <c r="F232" s="84" t="b">
        <v>0</v>
      </c>
      <c r="G232" s="84" t="b">
        <v>0</v>
      </c>
    </row>
    <row r="233" spans="1:7" ht="15">
      <c r="A233" s="84" t="s">
        <v>1461</v>
      </c>
      <c r="B233" s="84">
        <v>2</v>
      </c>
      <c r="C233" s="118">
        <v>0.005327376157041169</v>
      </c>
      <c r="D233" s="84" t="s">
        <v>1057</v>
      </c>
      <c r="E233" s="84" t="b">
        <v>0</v>
      </c>
      <c r="F233" s="84" t="b">
        <v>0</v>
      </c>
      <c r="G233" s="84" t="b">
        <v>0</v>
      </c>
    </row>
    <row r="234" spans="1:7" ht="15">
      <c r="A234" s="84" t="s">
        <v>1462</v>
      </c>
      <c r="B234" s="84">
        <v>2</v>
      </c>
      <c r="C234" s="118">
        <v>0.005327376157041169</v>
      </c>
      <c r="D234" s="84" t="s">
        <v>1057</v>
      </c>
      <c r="E234" s="84" t="b">
        <v>0</v>
      </c>
      <c r="F234" s="84" t="b">
        <v>0</v>
      </c>
      <c r="G234" s="84" t="b">
        <v>0</v>
      </c>
    </row>
    <row r="235" spans="1:7" ht="15">
      <c r="A235" s="84" t="s">
        <v>1463</v>
      </c>
      <c r="B235" s="84">
        <v>2</v>
      </c>
      <c r="C235" s="118">
        <v>0.005327376157041169</v>
      </c>
      <c r="D235" s="84" t="s">
        <v>1057</v>
      </c>
      <c r="E235" s="84" t="b">
        <v>0</v>
      </c>
      <c r="F235" s="84" t="b">
        <v>0</v>
      </c>
      <c r="G235" s="84" t="b">
        <v>0</v>
      </c>
    </row>
    <row r="236" spans="1:7" ht="15">
      <c r="A236" s="84" t="s">
        <v>1464</v>
      </c>
      <c r="B236" s="84">
        <v>2</v>
      </c>
      <c r="C236" s="118">
        <v>0.005327376157041169</v>
      </c>
      <c r="D236" s="84" t="s">
        <v>1057</v>
      </c>
      <c r="E236" s="84" t="b">
        <v>0</v>
      </c>
      <c r="F236" s="84" t="b">
        <v>0</v>
      </c>
      <c r="G236" s="84" t="b">
        <v>0</v>
      </c>
    </row>
    <row r="237" spans="1:7" ht="15">
      <c r="A237" s="84" t="s">
        <v>1398</v>
      </c>
      <c r="B237" s="84">
        <v>2</v>
      </c>
      <c r="C237" s="118">
        <v>0.005327376157041169</v>
      </c>
      <c r="D237" s="84" t="s">
        <v>1057</v>
      </c>
      <c r="E237" s="84" t="b">
        <v>0</v>
      </c>
      <c r="F237" s="84" t="b">
        <v>0</v>
      </c>
      <c r="G237" s="84" t="b">
        <v>0</v>
      </c>
    </row>
    <row r="238" spans="1:7" ht="15">
      <c r="A238" s="84" t="s">
        <v>1431</v>
      </c>
      <c r="B238" s="84">
        <v>2</v>
      </c>
      <c r="C238" s="118">
        <v>0.005327376157041169</v>
      </c>
      <c r="D238" s="84" t="s">
        <v>1057</v>
      </c>
      <c r="E238" s="84" t="b">
        <v>0</v>
      </c>
      <c r="F238" s="84" t="b">
        <v>0</v>
      </c>
      <c r="G238" s="84" t="b">
        <v>0</v>
      </c>
    </row>
    <row r="239" spans="1:7" ht="15">
      <c r="A239" s="84" t="s">
        <v>1432</v>
      </c>
      <c r="B239" s="84">
        <v>2</v>
      </c>
      <c r="C239" s="118">
        <v>0.005327376157041169</v>
      </c>
      <c r="D239" s="84" t="s">
        <v>1057</v>
      </c>
      <c r="E239" s="84" t="b">
        <v>0</v>
      </c>
      <c r="F239" s="84" t="b">
        <v>0</v>
      </c>
      <c r="G239" s="84" t="b">
        <v>0</v>
      </c>
    </row>
    <row r="240" spans="1:7" ht="15">
      <c r="A240" s="84" t="s">
        <v>1433</v>
      </c>
      <c r="B240" s="84">
        <v>2</v>
      </c>
      <c r="C240" s="118">
        <v>0.005327376157041169</v>
      </c>
      <c r="D240" s="84" t="s">
        <v>1057</v>
      </c>
      <c r="E240" s="84" t="b">
        <v>0</v>
      </c>
      <c r="F240" s="84" t="b">
        <v>0</v>
      </c>
      <c r="G240" s="84" t="b">
        <v>0</v>
      </c>
    </row>
    <row r="241" spans="1:7" ht="15">
      <c r="A241" s="84" t="s">
        <v>1434</v>
      </c>
      <c r="B241" s="84">
        <v>2</v>
      </c>
      <c r="C241" s="118">
        <v>0.005327376157041169</v>
      </c>
      <c r="D241" s="84" t="s">
        <v>1057</v>
      </c>
      <c r="E241" s="84" t="b">
        <v>0</v>
      </c>
      <c r="F241" s="84" t="b">
        <v>0</v>
      </c>
      <c r="G241" s="84" t="b">
        <v>0</v>
      </c>
    </row>
    <row r="242" spans="1:7" ht="15">
      <c r="A242" s="84" t="s">
        <v>1435</v>
      </c>
      <c r="B242" s="84">
        <v>2</v>
      </c>
      <c r="C242" s="118">
        <v>0.005327376157041169</v>
      </c>
      <c r="D242" s="84" t="s">
        <v>1057</v>
      </c>
      <c r="E242" s="84" t="b">
        <v>0</v>
      </c>
      <c r="F242" s="84" t="b">
        <v>0</v>
      </c>
      <c r="G242" s="84" t="b">
        <v>0</v>
      </c>
    </row>
    <row r="243" spans="1:7" ht="15">
      <c r="A243" s="84" t="s">
        <v>1436</v>
      </c>
      <c r="B243" s="84">
        <v>2</v>
      </c>
      <c r="C243" s="118">
        <v>0.005327376157041169</v>
      </c>
      <c r="D243" s="84" t="s">
        <v>1057</v>
      </c>
      <c r="E243" s="84" t="b">
        <v>0</v>
      </c>
      <c r="F243" s="84" t="b">
        <v>1</v>
      </c>
      <c r="G243" s="84" t="b">
        <v>0</v>
      </c>
    </row>
    <row r="244" spans="1:7" ht="15">
      <c r="A244" s="84" t="s">
        <v>1437</v>
      </c>
      <c r="B244" s="84">
        <v>2</v>
      </c>
      <c r="C244" s="118">
        <v>0.005327376157041169</v>
      </c>
      <c r="D244" s="84" t="s">
        <v>1057</v>
      </c>
      <c r="E244" s="84" t="b">
        <v>0</v>
      </c>
      <c r="F244" s="84" t="b">
        <v>0</v>
      </c>
      <c r="G244" s="84" t="b">
        <v>0</v>
      </c>
    </row>
    <row r="245" spans="1:7" ht="15">
      <c r="A245" s="84" t="s">
        <v>1438</v>
      </c>
      <c r="B245" s="84">
        <v>2</v>
      </c>
      <c r="C245" s="118">
        <v>0.005327376157041169</v>
      </c>
      <c r="D245" s="84" t="s">
        <v>1057</v>
      </c>
      <c r="E245" s="84" t="b">
        <v>0</v>
      </c>
      <c r="F245" s="84" t="b">
        <v>1</v>
      </c>
      <c r="G245" s="84" t="b">
        <v>0</v>
      </c>
    </row>
    <row r="246" spans="1:7" ht="15">
      <c r="A246" s="84" t="s">
        <v>1439</v>
      </c>
      <c r="B246" s="84">
        <v>2</v>
      </c>
      <c r="C246" s="118">
        <v>0.005327376157041169</v>
      </c>
      <c r="D246" s="84" t="s">
        <v>1057</v>
      </c>
      <c r="E246" s="84" t="b">
        <v>0</v>
      </c>
      <c r="F246" s="84" t="b">
        <v>0</v>
      </c>
      <c r="G246" s="84" t="b">
        <v>0</v>
      </c>
    </row>
    <row r="247" spans="1:7" ht="15">
      <c r="A247" s="84" t="s">
        <v>1422</v>
      </c>
      <c r="B247" s="84">
        <v>2</v>
      </c>
      <c r="C247" s="118">
        <v>0.005327376157041169</v>
      </c>
      <c r="D247" s="84" t="s">
        <v>1057</v>
      </c>
      <c r="E247" s="84" t="b">
        <v>0</v>
      </c>
      <c r="F247" s="84" t="b">
        <v>0</v>
      </c>
      <c r="G247" s="84" t="b">
        <v>0</v>
      </c>
    </row>
    <row r="248" spans="1:7" ht="15">
      <c r="A248" s="84" t="s">
        <v>1423</v>
      </c>
      <c r="B248" s="84">
        <v>2</v>
      </c>
      <c r="C248" s="118">
        <v>0.005327376157041169</v>
      </c>
      <c r="D248" s="84" t="s">
        <v>1057</v>
      </c>
      <c r="E248" s="84" t="b">
        <v>0</v>
      </c>
      <c r="F248" s="84" t="b">
        <v>0</v>
      </c>
      <c r="G248" s="84" t="b">
        <v>0</v>
      </c>
    </row>
    <row r="249" spans="1:7" ht="15">
      <c r="A249" s="84" t="s">
        <v>1424</v>
      </c>
      <c r="B249" s="84">
        <v>2</v>
      </c>
      <c r="C249" s="118">
        <v>0.005327376157041169</v>
      </c>
      <c r="D249" s="84" t="s">
        <v>1057</v>
      </c>
      <c r="E249" s="84" t="b">
        <v>0</v>
      </c>
      <c r="F249" s="84" t="b">
        <v>0</v>
      </c>
      <c r="G249" s="84" t="b">
        <v>0</v>
      </c>
    </row>
    <row r="250" spans="1:7" ht="15">
      <c r="A250" s="84" t="s">
        <v>1425</v>
      </c>
      <c r="B250" s="84">
        <v>2</v>
      </c>
      <c r="C250" s="118">
        <v>0.005327376157041169</v>
      </c>
      <c r="D250" s="84" t="s">
        <v>1057</v>
      </c>
      <c r="E250" s="84" t="b">
        <v>0</v>
      </c>
      <c r="F250" s="84" t="b">
        <v>0</v>
      </c>
      <c r="G250" s="84" t="b">
        <v>0</v>
      </c>
    </row>
    <row r="251" spans="1:7" ht="15">
      <c r="A251" s="84" t="s">
        <v>1426</v>
      </c>
      <c r="B251" s="84">
        <v>2</v>
      </c>
      <c r="C251" s="118">
        <v>0.005327376157041169</v>
      </c>
      <c r="D251" s="84" t="s">
        <v>1057</v>
      </c>
      <c r="E251" s="84" t="b">
        <v>0</v>
      </c>
      <c r="F251" s="84" t="b">
        <v>1</v>
      </c>
      <c r="G251" s="84" t="b">
        <v>0</v>
      </c>
    </row>
    <row r="252" spans="1:7" ht="15">
      <c r="A252" s="84" t="s">
        <v>1427</v>
      </c>
      <c r="B252" s="84">
        <v>2</v>
      </c>
      <c r="C252" s="118">
        <v>0.005327376157041169</v>
      </c>
      <c r="D252" s="84" t="s">
        <v>1057</v>
      </c>
      <c r="E252" s="84" t="b">
        <v>0</v>
      </c>
      <c r="F252" s="84" t="b">
        <v>0</v>
      </c>
      <c r="G252" s="84" t="b">
        <v>0</v>
      </c>
    </row>
    <row r="253" spans="1:7" ht="15">
      <c r="A253" s="84" t="s">
        <v>1397</v>
      </c>
      <c r="B253" s="84">
        <v>2</v>
      </c>
      <c r="C253" s="118">
        <v>0.005327376157041169</v>
      </c>
      <c r="D253" s="84" t="s">
        <v>1057</v>
      </c>
      <c r="E253" s="84" t="b">
        <v>1</v>
      </c>
      <c r="F253" s="84" t="b">
        <v>0</v>
      </c>
      <c r="G253" s="84" t="b">
        <v>0</v>
      </c>
    </row>
    <row r="254" spans="1:7" ht="15">
      <c r="A254" s="84" t="s">
        <v>1414</v>
      </c>
      <c r="B254" s="84">
        <v>2</v>
      </c>
      <c r="C254" s="118">
        <v>0.005327376157041169</v>
      </c>
      <c r="D254" s="84" t="s">
        <v>1057</v>
      </c>
      <c r="E254" s="84" t="b">
        <v>0</v>
      </c>
      <c r="F254" s="84" t="b">
        <v>0</v>
      </c>
      <c r="G254" s="84" t="b">
        <v>0</v>
      </c>
    </row>
    <row r="255" spans="1:7" ht="15">
      <c r="A255" s="84" t="s">
        <v>1415</v>
      </c>
      <c r="B255" s="84">
        <v>2</v>
      </c>
      <c r="C255" s="118">
        <v>0.005327376157041169</v>
      </c>
      <c r="D255" s="84" t="s">
        <v>1057</v>
      </c>
      <c r="E255" s="84" t="b">
        <v>0</v>
      </c>
      <c r="F255" s="84" t="b">
        <v>0</v>
      </c>
      <c r="G255" s="84" t="b">
        <v>0</v>
      </c>
    </row>
    <row r="256" spans="1:7" ht="15">
      <c r="A256" s="84" t="s">
        <v>1416</v>
      </c>
      <c r="B256" s="84">
        <v>2</v>
      </c>
      <c r="C256" s="118">
        <v>0.005327376157041169</v>
      </c>
      <c r="D256" s="84" t="s">
        <v>1057</v>
      </c>
      <c r="E256" s="84" t="b">
        <v>0</v>
      </c>
      <c r="F256" s="84" t="b">
        <v>0</v>
      </c>
      <c r="G256" s="84" t="b">
        <v>0</v>
      </c>
    </row>
    <row r="257" spans="1:7" ht="15">
      <c r="A257" s="84" t="s">
        <v>1417</v>
      </c>
      <c r="B257" s="84">
        <v>2</v>
      </c>
      <c r="C257" s="118">
        <v>0.005327376157041169</v>
      </c>
      <c r="D257" s="84" t="s">
        <v>1057</v>
      </c>
      <c r="E257" s="84" t="b">
        <v>0</v>
      </c>
      <c r="F257" s="84" t="b">
        <v>0</v>
      </c>
      <c r="G257" s="84" t="b">
        <v>0</v>
      </c>
    </row>
    <row r="258" spans="1:7" ht="15">
      <c r="A258" s="84" t="s">
        <v>1418</v>
      </c>
      <c r="B258" s="84">
        <v>2</v>
      </c>
      <c r="C258" s="118">
        <v>0.005327376157041169</v>
      </c>
      <c r="D258" s="84" t="s">
        <v>1057</v>
      </c>
      <c r="E258" s="84" t="b">
        <v>0</v>
      </c>
      <c r="F258" s="84" t="b">
        <v>0</v>
      </c>
      <c r="G258" s="84" t="b">
        <v>0</v>
      </c>
    </row>
    <row r="259" spans="1:7" ht="15">
      <c r="A259" s="84" t="s">
        <v>1419</v>
      </c>
      <c r="B259" s="84">
        <v>2</v>
      </c>
      <c r="C259" s="118">
        <v>0.005327376157041169</v>
      </c>
      <c r="D259" s="84" t="s">
        <v>1057</v>
      </c>
      <c r="E259" s="84" t="b">
        <v>0</v>
      </c>
      <c r="F259" s="84" t="b">
        <v>0</v>
      </c>
      <c r="G259" s="84" t="b">
        <v>0</v>
      </c>
    </row>
    <row r="260" spans="1:7" ht="15">
      <c r="A260" s="84" t="s">
        <v>1420</v>
      </c>
      <c r="B260" s="84">
        <v>2</v>
      </c>
      <c r="C260" s="118">
        <v>0.005327376157041169</v>
      </c>
      <c r="D260" s="84" t="s">
        <v>1057</v>
      </c>
      <c r="E260" s="84" t="b">
        <v>0</v>
      </c>
      <c r="F260" s="84" t="b">
        <v>0</v>
      </c>
      <c r="G260" s="84" t="b">
        <v>0</v>
      </c>
    </row>
    <row r="261" spans="1:7" ht="15">
      <c r="A261" s="84" t="s">
        <v>1421</v>
      </c>
      <c r="B261" s="84">
        <v>2</v>
      </c>
      <c r="C261" s="118">
        <v>0.005327376157041169</v>
      </c>
      <c r="D261" s="84" t="s">
        <v>1057</v>
      </c>
      <c r="E261" s="84" t="b">
        <v>0</v>
      </c>
      <c r="F261" s="84" t="b">
        <v>0</v>
      </c>
      <c r="G261" s="84" t="b">
        <v>0</v>
      </c>
    </row>
    <row r="262" spans="1:7" ht="15">
      <c r="A262" s="84" t="s">
        <v>1428</v>
      </c>
      <c r="B262" s="84">
        <v>2</v>
      </c>
      <c r="C262" s="118">
        <v>0.006708247696784203</v>
      </c>
      <c r="D262" s="84" t="s">
        <v>1057</v>
      </c>
      <c r="E262" s="84" t="b">
        <v>0</v>
      </c>
      <c r="F262" s="84" t="b">
        <v>0</v>
      </c>
      <c r="G262" s="84" t="b">
        <v>0</v>
      </c>
    </row>
    <row r="263" spans="1:7" ht="15">
      <c r="A263" s="84" t="s">
        <v>1429</v>
      </c>
      <c r="B263" s="84">
        <v>2</v>
      </c>
      <c r="C263" s="118">
        <v>0.006708247696784203</v>
      </c>
      <c r="D263" s="84" t="s">
        <v>1057</v>
      </c>
      <c r="E263" s="84" t="b">
        <v>1</v>
      </c>
      <c r="F263" s="84" t="b">
        <v>0</v>
      </c>
      <c r="G263" s="84" t="b">
        <v>0</v>
      </c>
    </row>
    <row r="264" spans="1:7" ht="15">
      <c r="A264" s="84" t="s">
        <v>1430</v>
      </c>
      <c r="B264" s="84">
        <v>2</v>
      </c>
      <c r="C264" s="118">
        <v>0.006708247696784203</v>
      </c>
      <c r="D264" s="84" t="s">
        <v>1057</v>
      </c>
      <c r="E264" s="84" t="b">
        <v>0</v>
      </c>
      <c r="F264" s="84" t="b">
        <v>0</v>
      </c>
      <c r="G264" s="84" t="b">
        <v>0</v>
      </c>
    </row>
    <row r="265" spans="1:7" ht="15">
      <c r="A265" s="84" t="s">
        <v>1149</v>
      </c>
      <c r="B265" s="84">
        <v>3</v>
      </c>
      <c r="C265" s="118">
        <v>0.02076148527730749</v>
      </c>
      <c r="D265" s="84" t="s">
        <v>1059</v>
      </c>
      <c r="E265" s="84" t="b">
        <v>0</v>
      </c>
      <c r="F265" s="84" t="b">
        <v>0</v>
      </c>
      <c r="G265" s="84" t="b">
        <v>0</v>
      </c>
    </row>
    <row r="266" spans="1:7" ht="15">
      <c r="A266" s="84" t="s">
        <v>1150</v>
      </c>
      <c r="B266" s="84">
        <v>3</v>
      </c>
      <c r="C266" s="118">
        <v>0.02076148527730749</v>
      </c>
      <c r="D266" s="84" t="s">
        <v>1059</v>
      </c>
      <c r="E266" s="84" t="b">
        <v>0</v>
      </c>
      <c r="F266" s="84" t="b">
        <v>0</v>
      </c>
      <c r="G266" s="84" t="b">
        <v>0</v>
      </c>
    </row>
    <row r="267" spans="1:7" ht="15">
      <c r="A267" s="84" t="s">
        <v>1151</v>
      </c>
      <c r="B267" s="84">
        <v>3</v>
      </c>
      <c r="C267" s="118">
        <v>0.02076148527730749</v>
      </c>
      <c r="D267" s="84" t="s">
        <v>1059</v>
      </c>
      <c r="E267" s="84" t="b">
        <v>0</v>
      </c>
      <c r="F267" s="84" t="b">
        <v>0</v>
      </c>
      <c r="G267" s="84" t="b">
        <v>0</v>
      </c>
    </row>
    <row r="268" spans="1:7" ht="15">
      <c r="A268" s="84" t="s">
        <v>1152</v>
      </c>
      <c r="B268" s="84">
        <v>2</v>
      </c>
      <c r="C268" s="118">
        <v>0.019801980198019802</v>
      </c>
      <c r="D268" s="84" t="s">
        <v>1059</v>
      </c>
      <c r="E268" s="84" t="b">
        <v>0</v>
      </c>
      <c r="F268" s="84" t="b">
        <v>0</v>
      </c>
      <c r="G268" s="84" t="b">
        <v>0</v>
      </c>
    </row>
    <row r="269" spans="1:7" ht="15">
      <c r="A269" s="84" t="s">
        <v>1153</v>
      </c>
      <c r="B269" s="84">
        <v>2</v>
      </c>
      <c r="C269" s="118">
        <v>0.019801980198019802</v>
      </c>
      <c r="D269" s="84" t="s">
        <v>1059</v>
      </c>
      <c r="E269" s="84" t="b">
        <v>0</v>
      </c>
      <c r="F269" s="84" t="b">
        <v>0</v>
      </c>
      <c r="G269" s="84" t="b">
        <v>0</v>
      </c>
    </row>
    <row r="270" spans="1:7" ht="15">
      <c r="A270" s="84" t="s">
        <v>1154</v>
      </c>
      <c r="B270" s="84">
        <v>2</v>
      </c>
      <c r="C270" s="118">
        <v>0.01384099018487166</v>
      </c>
      <c r="D270" s="84" t="s">
        <v>1059</v>
      </c>
      <c r="E270" s="84" t="b">
        <v>0</v>
      </c>
      <c r="F270" s="84" t="b">
        <v>0</v>
      </c>
      <c r="G270" s="84" t="b">
        <v>0</v>
      </c>
    </row>
    <row r="271" spans="1:7" ht="15">
      <c r="A271" s="84" t="s">
        <v>1155</v>
      </c>
      <c r="B271" s="84">
        <v>2</v>
      </c>
      <c r="C271" s="118">
        <v>0.01384099018487166</v>
      </c>
      <c r="D271" s="84" t="s">
        <v>1059</v>
      </c>
      <c r="E271" s="84" t="b">
        <v>0</v>
      </c>
      <c r="F271" s="84" t="b">
        <v>0</v>
      </c>
      <c r="G271" s="84" t="b">
        <v>0</v>
      </c>
    </row>
    <row r="272" spans="1:7" ht="15">
      <c r="A272" s="84" t="s">
        <v>1156</v>
      </c>
      <c r="B272" s="84">
        <v>2</v>
      </c>
      <c r="C272" s="118">
        <v>0.019801980198019802</v>
      </c>
      <c r="D272" s="84" t="s">
        <v>1059</v>
      </c>
      <c r="E272" s="84" t="b">
        <v>0</v>
      </c>
      <c r="F272" s="84" t="b">
        <v>0</v>
      </c>
      <c r="G272" s="84" t="b">
        <v>0</v>
      </c>
    </row>
    <row r="273" spans="1:7" ht="15">
      <c r="A273" s="84" t="s">
        <v>1157</v>
      </c>
      <c r="B273" s="84">
        <v>2</v>
      </c>
      <c r="C273" s="118">
        <v>0.019801980198019802</v>
      </c>
      <c r="D273" s="84" t="s">
        <v>1059</v>
      </c>
      <c r="E273" s="84" t="b">
        <v>0</v>
      </c>
      <c r="F273" s="84" t="b">
        <v>0</v>
      </c>
      <c r="G273" s="84" t="b">
        <v>0</v>
      </c>
    </row>
    <row r="274" spans="1:7" ht="15">
      <c r="A274" s="84" t="s">
        <v>246</v>
      </c>
      <c r="B274" s="84">
        <v>6</v>
      </c>
      <c r="C274" s="118">
        <v>0.005021009222295991</v>
      </c>
      <c r="D274" s="84" t="s">
        <v>1060</v>
      </c>
      <c r="E274" s="84" t="b">
        <v>0</v>
      </c>
      <c r="F274" s="84" t="b">
        <v>0</v>
      </c>
      <c r="G274" s="84" t="b">
        <v>0</v>
      </c>
    </row>
    <row r="275" spans="1:7" ht="15">
      <c r="A275" s="84" t="s">
        <v>258</v>
      </c>
      <c r="B275" s="84">
        <v>6</v>
      </c>
      <c r="C275" s="118">
        <v>0.005021009222295991</v>
      </c>
      <c r="D275" s="84" t="s">
        <v>1060</v>
      </c>
      <c r="E275" s="84" t="b">
        <v>0</v>
      </c>
      <c r="F275" s="84" t="b">
        <v>0</v>
      </c>
      <c r="G275" s="84" t="b">
        <v>0</v>
      </c>
    </row>
    <row r="276" spans="1:7" ht="15">
      <c r="A276" s="84" t="s">
        <v>251</v>
      </c>
      <c r="B276" s="84">
        <v>3</v>
      </c>
      <c r="C276" s="118">
        <v>0.013799129448547292</v>
      </c>
      <c r="D276" s="84" t="s">
        <v>1060</v>
      </c>
      <c r="E276" s="84" t="b">
        <v>0</v>
      </c>
      <c r="F276" s="84" t="b">
        <v>0</v>
      </c>
      <c r="G276" s="84" t="b">
        <v>0</v>
      </c>
    </row>
    <row r="277" spans="1:7" ht="15">
      <c r="A277" s="84" t="s">
        <v>1159</v>
      </c>
      <c r="B277" s="84">
        <v>3</v>
      </c>
      <c r="C277" s="118">
        <v>0.013799129448547292</v>
      </c>
      <c r="D277" s="84" t="s">
        <v>1060</v>
      </c>
      <c r="E277" s="84" t="b">
        <v>0</v>
      </c>
      <c r="F277" s="84" t="b">
        <v>0</v>
      </c>
      <c r="G277" s="84" t="b">
        <v>0</v>
      </c>
    </row>
    <row r="278" spans="1:7" ht="15">
      <c r="A278" s="84" t="s">
        <v>1154</v>
      </c>
      <c r="B278" s="84">
        <v>3</v>
      </c>
      <c r="C278" s="118">
        <v>0.013799129448547292</v>
      </c>
      <c r="D278" s="84" t="s">
        <v>1060</v>
      </c>
      <c r="E278" s="84" t="b">
        <v>0</v>
      </c>
      <c r="F278" s="84" t="b">
        <v>0</v>
      </c>
      <c r="G278" s="84" t="b">
        <v>0</v>
      </c>
    </row>
    <row r="279" spans="1:7" ht="15">
      <c r="A279" s="84" t="s">
        <v>1155</v>
      </c>
      <c r="B279" s="84">
        <v>3</v>
      </c>
      <c r="C279" s="118">
        <v>0.013799129448547292</v>
      </c>
      <c r="D279" s="84" t="s">
        <v>1060</v>
      </c>
      <c r="E279" s="84" t="b">
        <v>0</v>
      </c>
      <c r="F279" s="84" t="b">
        <v>0</v>
      </c>
      <c r="G279" s="84" t="b">
        <v>0</v>
      </c>
    </row>
    <row r="280" spans="1:7" ht="15">
      <c r="A280" s="84" t="s">
        <v>1150</v>
      </c>
      <c r="B280" s="84">
        <v>2</v>
      </c>
      <c r="C280" s="118">
        <v>0.013601701108756893</v>
      </c>
      <c r="D280" s="84" t="s">
        <v>1060</v>
      </c>
      <c r="E280" s="84" t="b">
        <v>0</v>
      </c>
      <c r="F280" s="84" t="b">
        <v>0</v>
      </c>
      <c r="G280" s="84" t="b">
        <v>0</v>
      </c>
    </row>
    <row r="281" spans="1:7" ht="15">
      <c r="A281" s="84" t="s">
        <v>1160</v>
      </c>
      <c r="B281" s="84">
        <v>2</v>
      </c>
      <c r="C281" s="118">
        <v>0.02112745100035642</v>
      </c>
      <c r="D281" s="84" t="s">
        <v>1060</v>
      </c>
      <c r="E281" s="84" t="b">
        <v>1</v>
      </c>
      <c r="F281" s="84" t="b">
        <v>0</v>
      </c>
      <c r="G281" s="84" t="b">
        <v>0</v>
      </c>
    </row>
    <row r="282" spans="1:7" ht="15">
      <c r="A282" s="84" t="s">
        <v>1161</v>
      </c>
      <c r="B282" s="84">
        <v>2</v>
      </c>
      <c r="C282" s="118">
        <v>0.013601701108756893</v>
      </c>
      <c r="D282" s="84" t="s">
        <v>1060</v>
      </c>
      <c r="E282" s="84" t="b">
        <v>0</v>
      </c>
      <c r="F282" s="84" t="b">
        <v>0</v>
      </c>
      <c r="G282" s="84" t="b">
        <v>0</v>
      </c>
    </row>
    <row r="283" spans="1:7" ht="15">
      <c r="A283" s="84" t="s">
        <v>1162</v>
      </c>
      <c r="B283" s="84">
        <v>2</v>
      </c>
      <c r="C283" s="118">
        <v>0.013601701108756893</v>
      </c>
      <c r="D283" s="84" t="s">
        <v>1060</v>
      </c>
      <c r="E283" s="84" t="b">
        <v>0</v>
      </c>
      <c r="F283" s="84" t="b">
        <v>0</v>
      </c>
      <c r="G283" s="84" t="b">
        <v>0</v>
      </c>
    </row>
    <row r="284" spans="1:7" ht="15">
      <c r="A284" s="84" t="s">
        <v>1451</v>
      </c>
      <c r="B284" s="84">
        <v>2</v>
      </c>
      <c r="C284" s="118">
        <v>0.013601701108756893</v>
      </c>
      <c r="D284" s="84" t="s">
        <v>1060</v>
      </c>
      <c r="E284" s="84" t="b">
        <v>0</v>
      </c>
      <c r="F284" s="84" t="b">
        <v>0</v>
      </c>
      <c r="G284" s="84" t="b">
        <v>0</v>
      </c>
    </row>
    <row r="285" spans="1:7" ht="15">
      <c r="A285" s="84" t="s">
        <v>1378</v>
      </c>
      <c r="B285" s="84">
        <v>2</v>
      </c>
      <c r="C285" s="118">
        <v>0.013601701108756893</v>
      </c>
      <c r="D285" s="84" t="s">
        <v>1060</v>
      </c>
      <c r="E285" s="84" t="b">
        <v>0</v>
      </c>
      <c r="F285" s="84" t="b">
        <v>0</v>
      </c>
      <c r="G285" s="84" t="b">
        <v>0</v>
      </c>
    </row>
    <row r="286" spans="1:7" ht="15">
      <c r="A286" s="84" t="s">
        <v>246</v>
      </c>
      <c r="B286" s="84">
        <v>14</v>
      </c>
      <c r="C286" s="118">
        <v>0.005138526947389963</v>
      </c>
      <c r="D286" s="84" t="s">
        <v>1061</v>
      </c>
      <c r="E286" s="84" t="b">
        <v>0</v>
      </c>
      <c r="F286" s="84" t="b">
        <v>0</v>
      </c>
      <c r="G286" s="84" t="b">
        <v>0</v>
      </c>
    </row>
    <row r="287" spans="1:7" ht="15">
      <c r="A287" s="84" t="s">
        <v>251</v>
      </c>
      <c r="B287" s="84">
        <v>7</v>
      </c>
      <c r="C287" s="118">
        <v>0.015906035433491617</v>
      </c>
      <c r="D287" s="84" t="s">
        <v>1061</v>
      </c>
      <c r="E287" s="84" t="b">
        <v>0</v>
      </c>
      <c r="F287" s="84" t="b">
        <v>0</v>
      </c>
      <c r="G287" s="84" t="b">
        <v>0</v>
      </c>
    </row>
    <row r="288" spans="1:7" ht="15">
      <c r="A288" s="84" t="s">
        <v>1164</v>
      </c>
      <c r="B288" s="84">
        <v>4</v>
      </c>
      <c r="C288" s="118">
        <v>0.01524202509691044</v>
      </c>
      <c r="D288" s="84" t="s">
        <v>1061</v>
      </c>
      <c r="E288" s="84" t="b">
        <v>0</v>
      </c>
      <c r="F288" s="84" t="b">
        <v>0</v>
      </c>
      <c r="G288" s="84" t="b">
        <v>0</v>
      </c>
    </row>
    <row r="289" spans="1:7" ht="15">
      <c r="A289" s="84" t="s">
        <v>1165</v>
      </c>
      <c r="B289" s="84">
        <v>3</v>
      </c>
      <c r="C289" s="118">
        <v>0.013803773315245488</v>
      </c>
      <c r="D289" s="84" t="s">
        <v>1061</v>
      </c>
      <c r="E289" s="84" t="b">
        <v>1</v>
      </c>
      <c r="F289" s="84" t="b">
        <v>0</v>
      </c>
      <c r="G289" s="84" t="b">
        <v>0</v>
      </c>
    </row>
    <row r="290" spans="1:7" ht="15">
      <c r="A290" s="84" t="s">
        <v>1166</v>
      </c>
      <c r="B290" s="84">
        <v>3</v>
      </c>
      <c r="C290" s="118">
        <v>0.013803773315245488</v>
      </c>
      <c r="D290" s="84" t="s">
        <v>1061</v>
      </c>
      <c r="E290" s="84" t="b">
        <v>0</v>
      </c>
      <c r="F290" s="84" t="b">
        <v>0</v>
      </c>
      <c r="G290" s="84" t="b">
        <v>0</v>
      </c>
    </row>
    <row r="291" spans="1:7" ht="15">
      <c r="A291" s="84" t="s">
        <v>1167</v>
      </c>
      <c r="B291" s="84">
        <v>3</v>
      </c>
      <c r="C291" s="118">
        <v>0.017147278234024246</v>
      </c>
      <c r="D291" s="84" t="s">
        <v>1061</v>
      </c>
      <c r="E291" s="84" t="b">
        <v>0</v>
      </c>
      <c r="F291" s="84" t="b">
        <v>0</v>
      </c>
      <c r="G291" s="84" t="b">
        <v>0</v>
      </c>
    </row>
    <row r="292" spans="1:7" ht="15">
      <c r="A292" s="84" t="s">
        <v>252</v>
      </c>
      <c r="B292" s="84">
        <v>2</v>
      </c>
      <c r="C292" s="118">
        <v>0.01143151882268283</v>
      </c>
      <c r="D292" s="84" t="s">
        <v>1061</v>
      </c>
      <c r="E292" s="84" t="b">
        <v>0</v>
      </c>
      <c r="F292" s="84" t="b">
        <v>0</v>
      </c>
      <c r="G292" s="84" t="b">
        <v>0</v>
      </c>
    </row>
    <row r="293" spans="1:7" ht="15">
      <c r="A293" s="84" t="s">
        <v>1168</v>
      </c>
      <c r="B293" s="84">
        <v>2</v>
      </c>
      <c r="C293" s="118">
        <v>0.01143151882268283</v>
      </c>
      <c r="D293" s="84" t="s">
        <v>1061</v>
      </c>
      <c r="E293" s="84" t="b">
        <v>1</v>
      </c>
      <c r="F293" s="84" t="b">
        <v>0</v>
      </c>
      <c r="G293" s="84" t="b">
        <v>0</v>
      </c>
    </row>
    <row r="294" spans="1:7" ht="15">
      <c r="A294" s="84" t="s">
        <v>1169</v>
      </c>
      <c r="B294" s="84">
        <v>2</v>
      </c>
      <c r="C294" s="118">
        <v>0.01143151882268283</v>
      </c>
      <c r="D294" s="84" t="s">
        <v>1061</v>
      </c>
      <c r="E294" s="84" t="b">
        <v>1</v>
      </c>
      <c r="F294" s="84" t="b">
        <v>0</v>
      </c>
      <c r="G294" s="84" t="b">
        <v>0</v>
      </c>
    </row>
    <row r="295" spans="1:7" ht="15">
      <c r="A295" s="84" t="s">
        <v>1170</v>
      </c>
      <c r="B295" s="84">
        <v>2</v>
      </c>
      <c r="C295" s="118">
        <v>0.01143151882268283</v>
      </c>
      <c r="D295" s="84" t="s">
        <v>1061</v>
      </c>
      <c r="E295" s="84" t="b">
        <v>0</v>
      </c>
      <c r="F295" s="84" t="b">
        <v>0</v>
      </c>
      <c r="G295" s="84" t="b">
        <v>0</v>
      </c>
    </row>
    <row r="296" spans="1:7" ht="15">
      <c r="A296" s="84" t="s">
        <v>1390</v>
      </c>
      <c r="B296" s="84">
        <v>2</v>
      </c>
      <c r="C296" s="118">
        <v>0.01524202509691044</v>
      </c>
      <c r="D296" s="84" t="s">
        <v>1061</v>
      </c>
      <c r="E296" s="84" t="b">
        <v>0</v>
      </c>
      <c r="F296" s="84" t="b">
        <v>0</v>
      </c>
      <c r="G296" s="84" t="b">
        <v>0</v>
      </c>
    </row>
    <row r="297" spans="1:7" ht="15">
      <c r="A297" s="84" t="s">
        <v>1137</v>
      </c>
      <c r="B297" s="84">
        <v>2</v>
      </c>
      <c r="C297" s="118">
        <v>0.01143151882268283</v>
      </c>
      <c r="D297" s="84" t="s">
        <v>1061</v>
      </c>
      <c r="E297" s="84" t="b">
        <v>0</v>
      </c>
      <c r="F297" s="84" t="b">
        <v>0</v>
      </c>
      <c r="G297" s="84" t="b">
        <v>0</v>
      </c>
    </row>
    <row r="298" spans="1:7" ht="15">
      <c r="A298" s="84" t="s">
        <v>1118</v>
      </c>
      <c r="B298" s="84">
        <v>2</v>
      </c>
      <c r="C298" s="118">
        <v>0.01143151882268283</v>
      </c>
      <c r="D298" s="84" t="s">
        <v>1061</v>
      </c>
      <c r="E298" s="84" t="b">
        <v>0</v>
      </c>
      <c r="F298" s="84" t="b">
        <v>0</v>
      </c>
      <c r="G298" s="84" t="b">
        <v>0</v>
      </c>
    </row>
    <row r="299" spans="1:7" ht="15">
      <c r="A299" s="84" t="s">
        <v>1373</v>
      </c>
      <c r="B299" s="84">
        <v>2</v>
      </c>
      <c r="C299" s="118">
        <v>0.01143151882268283</v>
      </c>
      <c r="D299" s="84" t="s">
        <v>1061</v>
      </c>
      <c r="E299" s="84" t="b">
        <v>0</v>
      </c>
      <c r="F299" s="84" t="b">
        <v>0</v>
      </c>
      <c r="G299" s="84" t="b">
        <v>0</v>
      </c>
    </row>
    <row r="300" spans="1:7" ht="15">
      <c r="A300" s="84" t="s">
        <v>1375</v>
      </c>
      <c r="B300" s="84">
        <v>2</v>
      </c>
      <c r="C300" s="118">
        <v>0.01143151882268283</v>
      </c>
      <c r="D300" s="84" t="s">
        <v>1061</v>
      </c>
      <c r="E300" s="84" t="b">
        <v>0</v>
      </c>
      <c r="F300" s="84" t="b">
        <v>0</v>
      </c>
      <c r="G300" s="84" t="b">
        <v>0</v>
      </c>
    </row>
    <row r="301" spans="1:7" ht="15">
      <c r="A301" s="84" t="s">
        <v>1382</v>
      </c>
      <c r="B301" s="84">
        <v>2</v>
      </c>
      <c r="C301" s="118">
        <v>0.01143151882268283</v>
      </c>
      <c r="D301" s="84" t="s">
        <v>1061</v>
      </c>
      <c r="E301" s="84" t="b">
        <v>0</v>
      </c>
      <c r="F301" s="84" t="b">
        <v>0</v>
      </c>
      <c r="G301" s="84" t="b">
        <v>0</v>
      </c>
    </row>
    <row r="302" spans="1:7" ht="15">
      <c r="A302" s="84" t="s">
        <v>1144</v>
      </c>
      <c r="B302" s="84">
        <v>2</v>
      </c>
      <c r="C302" s="118">
        <v>0.01143151882268283</v>
      </c>
      <c r="D302" s="84" t="s">
        <v>1061</v>
      </c>
      <c r="E302" s="84" t="b">
        <v>1</v>
      </c>
      <c r="F302" s="84" t="b">
        <v>0</v>
      </c>
      <c r="G302" s="84" t="b">
        <v>0</v>
      </c>
    </row>
    <row r="303" spans="1:7" ht="15">
      <c r="A303" s="84" t="s">
        <v>1374</v>
      </c>
      <c r="B303" s="84">
        <v>2</v>
      </c>
      <c r="C303" s="118">
        <v>0.01524202509691044</v>
      </c>
      <c r="D303" s="84" t="s">
        <v>1061</v>
      </c>
      <c r="E303" s="84" t="b">
        <v>0</v>
      </c>
      <c r="F303" s="84" t="b">
        <v>0</v>
      </c>
      <c r="G303" s="84" t="b">
        <v>0</v>
      </c>
    </row>
    <row r="304" spans="1:7" ht="15">
      <c r="A304" s="84" t="s">
        <v>1389</v>
      </c>
      <c r="B304" s="84">
        <v>2</v>
      </c>
      <c r="C304" s="118">
        <v>0.01524202509691044</v>
      </c>
      <c r="D304" s="84" t="s">
        <v>1061</v>
      </c>
      <c r="E304" s="84" t="b">
        <v>0</v>
      </c>
      <c r="F304" s="84" t="b">
        <v>0</v>
      </c>
      <c r="G304" s="84" t="b">
        <v>0</v>
      </c>
    </row>
    <row r="305" spans="1:7" ht="15">
      <c r="A305" s="84" t="s">
        <v>1468</v>
      </c>
      <c r="B305" s="84">
        <v>2</v>
      </c>
      <c r="C305" s="118">
        <v>0.01524202509691044</v>
      </c>
      <c r="D305" s="84" t="s">
        <v>1061</v>
      </c>
      <c r="E305" s="84" t="b">
        <v>0</v>
      </c>
      <c r="F305" s="84" t="b">
        <v>0</v>
      </c>
      <c r="G305" s="84" t="b">
        <v>0</v>
      </c>
    </row>
    <row r="306" spans="1:7" ht="15">
      <c r="A306" s="84" t="s">
        <v>1470</v>
      </c>
      <c r="B306" s="84">
        <v>2</v>
      </c>
      <c r="C306" s="118">
        <v>0.01524202509691044</v>
      </c>
      <c r="D306" s="84" t="s">
        <v>1061</v>
      </c>
      <c r="E306" s="84" t="b">
        <v>0</v>
      </c>
      <c r="F306" s="84" t="b">
        <v>0</v>
      </c>
      <c r="G306" s="84" t="b">
        <v>0</v>
      </c>
    </row>
    <row r="307" spans="1:7" ht="15">
      <c r="A307" s="84" t="s">
        <v>1471</v>
      </c>
      <c r="B307" s="84">
        <v>2</v>
      </c>
      <c r="C307" s="118">
        <v>0.01524202509691044</v>
      </c>
      <c r="D307" s="84" t="s">
        <v>1061</v>
      </c>
      <c r="E307" s="84" t="b">
        <v>0</v>
      </c>
      <c r="F307" s="84" t="b">
        <v>0</v>
      </c>
      <c r="G307" s="84" t="b">
        <v>0</v>
      </c>
    </row>
    <row r="308" spans="1:7" ht="15">
      <c r="A308" s="84" t="s">
        <v>1150</v>
      </c>
      <c r="B308" s="84">
        <v>4</v>
      </c>
      <c r="C308" s="118">
        <v>0</v>
      </c>
      <c r="D308" s="84" t="s">
        <v>1064</v>
      </c>
      <c r="E308" s="84" t="b">
        <v>0</v>
      </c>
      <c r="F308" s="84" t="b">
        <v>0</v>
      </c>
      <c r="G308" s="84" t="b">
        <v>0</v>
      </c>
    </row>
    <row r="309" spans="1:7" ht="15">
      <c r="A309" s="84" t="s">
        <v>1174</v>
      </c>
      <c r="B309" s="84">
        <v>2</v>
      </c>
      <c r="C309" s="118">
        <v>0</v>
      </c>
      <c r="D309" s="84" t="s">
        <v>1064</v>
      </c>
      <c r="E309" s="84" t="b">
        <v>0</v>
      </c>
      <c r="F309" s="84" t="b">
        <v>0</v>
      </c>
      <c r="G309" s="84" t="b">
        <v>0</v>
      </c>
    </row>
    <row r="310" spans="1:7" ht="15">
      <c r="A310" s="84" t="s">
        <v>1175</v>
      </c>
      <c r="B310" s="84">
        <v>2</v>
      </c>
      <c r="C310" s="118">
        <v>0</v>
      </c>
      <c r="D310" s="84" t="s">
        <v>1064</v>
      </c>
      <c r="E310" s="84" t="b">
        <v>0</v>
      </c>
      <c r="F310" s="84" t="b">
        <v>0</v>
      </c>
      <c r="G310" s="84" t="b">
        <v>0</v>
      </c>
    </row>
    <row r="311" spans="1:7" ht="15">
      <c r="A311" s="84" t="s">
        <v>1176</v>
      </c>
      <c r="B311" s="84">
        <v>2</v>
      </c>
      <c r="C311" s="118">
        <v>0</v>
      </c>
      <c r="D311" s="84" t="s">
        <v>1064</v>
      </c>
      <c r="E311" s="84" t="b">
        <v>0</v>
      </c>
      <c r="F311" s="84" t="b">
        <v>0</v>
      </c>
      <c r="G311" s="84" t="b">
        <v>0</v>
      </c>
    </row>
    <row r="312" spans="1:7" ht="15">
      <c r="A312" s="84" t="s">
        <v>1177</v>
      </c>
      <c r="B312" s="84">
        <v>2</v>
      </c>
      <c r="C312" s="118">
        <v>0</v>
      </c>
      <c r="D312" s="84" t="s">
        <v>1064</v>
      </c>
      <c r="E312" s="84" t="b">
        <v>0</v>
      </c>
      <c r="F312" s="84" t="b">
        <v>0</v>
      </c>
      <c r="G312" s="84" t="b">
        <v>0</v>
      </c>
    </row>
    <row r="313" spans="1:7" ht="15">
      <c r="A313" s="84" t="s">
        <v>1178</v>
      </c>
      <c r="B313" s="84">
        <v>2</v>
      </c>
      <c r="C313" s="118">
        <v>0</v>
      </c>
      <c r="D313" s="84" t="s">
        <v>1064</v>
      </c>
      <c r="E313" s="84" t="b">
        <v>0</v>
      </c>
      <c r="F313" s="84" t="b">
        <v>0</v>
      </c>
      <c r="G313" s="84" t="b">
        <v>0</v>
      </c>
    </row>
    <row r="314" spans="1:7" ht="15">
      <c r="A314" s="84" t="s">
        <v>1179</v>
      </c>
      <c r="B314" s="84">
        <v>2</v>
      </c>
      <c r="C314" s="118">
        <v>0</v>
      </c>
      <c r="D314" s="84" t="s">
        <v>1064</v>
      </c>
      <c r="E314" s="84" t="b">
        <v>0</v>
      </c>
      <c r="F314" s="84" t="b">
        <v>0</v>
      </c>
      <c r="G314" s="84" t="b">
        <v>0</v>
      </c>
    </row>
    <row r="315" spans="1:7" ht="15">
      <c r="A315" s="84" t="s">
        <v>1180</v>
      </c>
      <c r="B315" s="84">
        <v>2</v>
      </c>
      <c r="C315" s="118">
        <v>0</v>
      </c>
      <c r="D315" s="84" t="s">
        <v>1064</v>
      </c>
      <c r="E315" s="84" t="b">
        <v>0</v>
      </c>
      <c r="F315" s="84" t="b">
        <v>0</v>
      </c>
      <c r="G315" s="84" t="b">
        <v>0</v>
      </c>
    </row>
    <row r="316" spans="1:7" ht="15">
      <c r="A316" s="84" t="s">
        <v>1181</v>
      </c>
      <c r="B316" s="84">
        <v>2</v>
      </c>
      <c r="C316" s="118">
        <v>0</v>
      </c>
      <c r="D316" s="84" t="s">
        <v>1064</v>
      </c>
      <c r="E316" s="84" t="b">
        <v>0</v>
      </c>
      <c r="F316" s="84" t="b">
        <v>0</v>
      </c>
      <c r="G31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2019-10-18T15:02:16Z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